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mc:AlternateContent xmlns:mc="http://schemas.openxmlformats.org/markup-compatibility/2006">
    <mc:Choice Requires="x15">
      <x15ac:absPath xmlns:x15ac="http://schemas.microsoft.com/office/spreadsheetml/2010/11/ac" url="D:\iwork.GH\R.projects\76 MTS_TV\program_plan\data\"/>
    </mc:Choice>
  </mc:AlternateContent>
  <bookViews>
    <workbookView xWindow="-15" yWindow="5910" windowWidth="28380" windowHeight="5970" tabRatio="773"/>
  </bookViews>
  <sheets>
    <sheet name="Тамбов" sheetId="129" r:id="rId1"/>
    <sheet name="Коряжма" sheetId="128" r:id="rId2"/>
    <sheet name="Ростов-на-Дону" sheetId="108" r:id="rId3"/>
    <sheet name="Волгоград" sheetId="109" r:id="rId4"/>
    <sheet name="Новокузнецк" sheetId="110" r:id="rId5"/>
    <sheet name="С.Петербург" sheetId="111" r:id="rId6"/>
    <sheet name="Н.Новгород" sheetId="112" r:id="rId7"/>
    <sheet name="Киров" sheetId="113" r:id="rId8"/>
    <sheet name="Майкоп" sheetId="127" r:id="rId9"/>
    <sheet name="Воронеж" sheetId="60" r:id="rId10"/>
    <sheet name="Борисоглебск" sheetId="61" r:id="rId11"/>
    <sheet name="Москва - тестовая сеть" sheetId="32" r:id="rId12"/>
    <sheet name="КП" sheetId="30" r:id="rId13"/>
    <sheet name="AC" sheetId="31" r:id="rId14"/>
  </sheets>
  <externalReferences>
    <externalReference r:id="rId15"/>
    <externalReference r:id="rId16"/>
  </externalReferences>
  <definedNames>
    <definedName name="_xlnm._FilterDatabase" localSheetId="2" hidden="1">'Ростов-на-Дону'!$A$2:$U$149</definedName>
    <definedName name="TAccess" localSheetId="3">[1]AC!$B$2:$K$34</definedName>
    <definedName name="TAccess" localSheetId="7">[1]AC!$B$2:$K$34</definedName>
    <definedName name="TAccess" localSheetId="1">[2]AC!$B$2:$K$34</definedName>
    <definedName name="TAccess" localSheetId="8">[1]AC!$B$2:$K$34</definedName>
    <definedName name="TAccess" localSheetId="6">[1]AC!$B$2:$K$34</definedName>
    <definedName name="TAccess" localSheetId="4">[1]AC!$B$2:$K$34</definedName>
    <definedName name="TAccess" localSheetId="2">[1]AC!$B$2:$K$34</definedName>
    <definedName name="TAccess" localSheetId="5">[1]AC!$B$2:$K$34</definedName>
    <definedName name="TAccess" localSheetId="0">[2]AC!$B$2:$K$34</definedName>
    <definedName name="TAccess">AC!$B$2:$K$34</definedName>
    <definedName name="TCatch">КП!$R$3:$R$21</definedName>
    <definedName name="TChannels" localSheetId="3">[1]КП!$B$2:$AF$191</definedName>
    <definedName name="TChannels" localSheetId="7">[1]КП!$B$2:$AF$191</definedName>
    <definedName name="TChannels" localSheetId="1">[2]КП!$B$2:$AF$184</definedName>
    <definedName name="TChannels" localSheetId="8">[1]КП!$B$2:$AF$191</definedName>
    <definedName name="TChannels" localSheetId="6">[1]КП!$B$2:$AF$191</definedName>
    <definedName name="TChannels" localSheetId="4">[1]КП!$B$2:$AF$191</definedName>
    <definedName name="TChannels" localSheetId="2">[1]КП!$B$2:$AF$191</definedName>
    <definedName name="TChannels" localSheetId="5">[1]КП!$B$2:$AF$191</definedName>
    <definedName name="TChannels" localSheetId="0">[2]КП!$B$2:$AF$184</definedName>
    <definedName name="TChannels">КП!$B$2:$AF$184</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V172" i="129" l="1"/>
  <c r="U172" i="129"/>
  <c r="T172" i="129"/>
  <c r="S172" i="129"/>
  <c r="Q172" i="129"/>
  <c r="P172" i="129"/>
  <c r="O172" i="129"/>
  <c r="N172" i="129"/>
  <c r="M172" i="129"/>
  <c r="L172" i="129"/>
  <c r="K172" i="129"/>
  <c r="J172" i="129"/>
  <c r="I172" i="129"/>
  <c r="G172" i="129"/>
  <c r="F172" i="129"/>
  <c r="E172" i="129"/>
  <c r="D172" i="129"/>
  <c r="C172" i="129"/>
  <c r="B172" i="129"/>
  <c r="A172" i="129"/>
  <c r="V171" i="129"/>
  <c r="U171" i="129"/>
  <c r="T171" i="129"/>
  <c r="S171" i="129"/>
  <c r="Q171" i="129"/>
  <c r="P171" i="129"/>
  <c r="O171" i="129"/>
  <c r="N171" i="129"/>
  <c r="M171" i="129"/>
  <c r="L171" i="129"/>
  <c r="K171" i="129"/>
  <c r="J171" i="129"/>
  <c r="I171" i="129"/>
  <c r="G171" i="129"/>
  <c r="F171" i="129"/>
  <c r="E171" i="129"/>
  <c r="D171" i="129"/>
  <c r="C171" i="129"/>
  <c r="B171" i="129"/>
  <c r="A171" i="129"/>
  <c r="V170" i="129"/>
  <c r="U170" i="129"/>
  <c r="T170" i="129"/>
  <c r="S170" i="129"/>
  <c r="Q170" i="129"/>
  <c r="P170" i="129"/>
  <c r="O170" i="129"/>
  <c r="N170" i="129"/>
  <c r="M170" i="129"/>
  <c r="L170" i="129"/>
  <c r="K170" i="129"/>
  <c r="J170" i="129"/>
  <c r="I170" i="129"/>
  <c r="G170" i="129"/>
  <c r="F170" i="129"/>
  <c r="E170" i="129"/>
  <c r="D170" i="129"/>
  <c r="C170" i="129"/>
  <c r="B170" i="129"/>
  <c r="A170" i="129"/>
  <c r="V169" i="129"/>
  <c r="U169" i="129"/>
  <c r="T169" i="129"/>
  <c r="S169" i="129"/>
  <c r="Q169" i="129"/>
  <c r="P169" i="129"/>
  <c r="O169" i="129"/>
  <c r="N169" i="129"/>
  <c r="M169" i="129"/>
  <c r="L169" i="129"/>
  <c r="K169" i="129"/>
  <c r="J169" i="129"/>
  <c r="I169" i="129"/>
  <c r="G169" i="129"/>
  <c r="F169" i="129"/>
  <c r="E169" i="129"/>
  <c r="D169" i="129"/>
  <c r="C169" i="129"/>
  <c r="B169" i="129"/>
  <c r="A169" i="129"/>
  <c r="V168" i="129"/>
  <c r="U168" i="129"/>
  <c r="T168" i="129"/>
  <c r="S168" i="129"/>
  <c r="Q168" i="129"/>
  <c r="P168" i="129"/>
  <c r="O168" i="129"/>
  <c r="N168" i="129"/>
  <c r="M168" i="129"/>
  <c r="L168" i="129"/>
  <c r="K168" i="129"/>
  <c r="J168" i="129"/>
  <c r="I168" i="129"/>
  <c r="G168" i="129"/>
  <c r="F168" i="129"/>
  <c r="E168" i="129"/>
  <c r="D168" i="129"/>
  <c r="C168" i="129"/>
  <c r="B168" i="129"/>
  <c r="A168" i="129"/>
  <c r="V167" i="129"/>
  <c r="U167" i="129"/>
  <c r="T167" i="129"/>
  <c r="S167" i="129"/>
  <c r="Q167" i="129"/>
  <c r="P167" i="129"/>
  <c r="O167" i="129"/>
  <c r="N167" i="129"/>
  <c r="M167" i="129"/>
  <c r="L167" i="129"/>
  <c r="K167" i="129"/>
  <c r="J167" i="129"/>
  <c r="I167" i="129"/>
  <c r="G167" i="129"/>
  <c r="F167" i="129"/>
  <c r="E167" i="129"/>
  <c r="D167" i="129"/>
  <c r="C167" i="129"/>
  <c r="B167" i="129"/>
  <c r="A167" i="129"/>
  <c r="V166" i="129"/>
  <c r="U166" i="129"/>
  <c r="T166" i="129"/>
  <c r="S166" i="129"/>
  <c r="Q166" i="129"/>
  <c r="P166" i="129"/>
  <c r="O166" i="129"/>
  <c r="N166" i="129"/>
  <c r="M166" i="129"/>
  <c r="L166" i="129"/>
  <c r="K166" i="129"/>
  <c r="J166" i="129"/>
  <c r="I166" i="129"/>
  <c r="G166" i="129"/>
  <c r="F166" i="129"/>
  <c r="E166" i="129"/>
  <c r="D166" i="129"/>
  <c r="C166" i="129"/>
  <c r="B166" i="129"/>
  <c r="A166" i="129"/>
  <c r="V165" i="129"/>
  <c r="U165" i="129"/>
  <c r="T165" i="129"/>
  <c r="S165" i="129"/>
  <c r="Q165" i="129"/>
  <c r="P165" i="129"/>
  <c r="O165" i="129"/>
  <c r="N165" i="129"/>
  <c r="M165" i="129"/>
  <c r="L165" i="129"/>
  <c r="K165" i="129"/>
  <c r="J165" i="129"/>
  <c r="I165" i="129"/>
  <c r="G165" i="129"/>
  <c r="F165" i="129"/>
  <c r="E165" i="129"/>
  <c r="D165" i="129"/>
  <c r="C165" i="129"/>
  <c r="B165" i="129"/>
  <c r="A165" i="129"/>
  <c r="V164" i="129"/>
  <c r="U164" i="129"/>
  <c r="T164" i="129"/>
  <c r="S164" i="129"/>
  <c r="Q164" i="129"/>
  <c r="P164" i="129"/>
  <c r="O164" i="129"/>
  <c r="N164" i="129"/>
  <c r="M164" i="129"/>
  <c r="L164" i="129"/>
  <c r="K164" i="129"/>
  <c r="J164" i="129"/>
  <c r="I164" i="129"/>
  <c r="G164" i="129"/>
  <c r="F164" i="129"/>
  <c r="E164" i="129"/>
  <c r="D164" i="129"/>
  <c r="C164" i="129"/>
  <c r="B164" i="129"/>
  <c r="A164" i="129"/>
  <c r="V163" i="129"/>
  <c r="U163" i="129"/>
  <c r="T163" i="129"/>
  <c r="S163" i="129"/>
  <c r="Q163" i="129"/>
  <c r="P163" i="129"/>
  <c r="O163" i="129"/>
  <c r="N163" i="129"/>
  <c r="M163" i="129"/>
  <c r="L163" i="129"/>
  <c r="K163" i="129"/>
  <c r="J163" i="129"/>
  <c r="I163" i="129"/>
  <c r="G163" i="129"/>
  <c r="F163" i="129"/>
  <c r="E163" i="129"/>
  <c r="D163" i="129"/>
  <c r="C163" i="129"/>
  <c r="B163" i="129"/>
  <c r="A163" i="129"/>
  <c r="V162" i="129"/>
  <c r="U162" i="129"/>
  <c r="T162" i="129"/>
  <c r="S162" i="129"/>
  <c r="Q162" i="129"/>
  <c r="P162" i="129"/>
  <c r="O162" i="129"/>
  <c r="N162" i="129"/>
  <c r="M162" i="129"/>
  <c r="L162" i="129"/>
  <c r="K162" i="129"/>
  <c r="J162" i="129"/>
  <c r="I162" i="129"/>
  <c r="G162" i="129"/>
  <c r="F162" i="129"/>
  <c r="E162" i="129"/>
  <c r="D162" i="129"/>
  <c r="C162" i="129"/>
  <c r="B162" i="129"/>
  <c r="A162" i="129"/>
  <c r="V161" i="129"/>
  <c r="U161" i="129"/>
  <c r="T161" i="129"/>
  <c r="S161" i="129"/>
  <c r="Q161" i="129"/>
  <c r="P161" i="129"/>
  <c r="O161" i="129"/>
  <c r="N161" i="129"/>
  <c r="M161" i="129"/>
  <c r="L161" i="129"/>
  <c r="K161" i="129"/>
  <c r="J161" i="129"/>
  <c r="I161" i="129"/>
  <c r="G161" i="129"/>
  <c r="F161" i="129"/>
  <c r="E161" i="129"/>
  <c r="D161" i="129"/>
  <c r="C161" i="129"/>
  <c r="B161" i="129"/>
  <c r="A161" i="129"/>
  <c r="V160" i="129"/>
  <c r="U160" i="129"/>
  <c r="T160" i="129"/>
  <c r="S160" i="129"/>
  <c r="Q160" i="129"/>
  <c r="P160" i="129"/>
  <c r="O160" i="129"/>
  <c r="N160" i="129"/>
  <c r="M160" i="129"/>
  <c r="L160" i="129"/>
  <c r="K160" i="129"/>
  <c r="J160" i="129"/>
  <c r="I160" i="129"/>
  <c r="G160" i="129"/>
  <c r="F160" i="129"/>
  <c r="E160" i="129"/>
  <c r="D160" i="129"/>
  <c r="C160" i="129"/>
  <c r="B160" i="129"/>
  <c r="A160" i="129"/>
  <c r="V159" i="129"/>
  <c r="U159" i="129"/>
  <c r="T159" i="129"/>
  <c r="S159" i="129"/>
  <c r="Q159" i="129"/>
  <c r="P159" i="129"/>
  <c r="O159" i="129"/>
  <c r="N159" i="129"/>
  <c r="M159" i="129"/>
  <c r="L159" i="129"/>
  <c r="K159" i="129"/>
  <c r="J159" i="129"/>
  <c r="I159" i="129"/>
  <c r="G159" i="129"/>
  <c r="F159" i="129"/>
  <c r="E159" i="129"/>
  <c r="D159" i="129"/>
  <c r="C159" i="129"/>
  <c r="B159" i="129"/>
  <c r="A159" i="129"/>
  <c r="V158" i="129"/>
  <c r="U158" i="129"/>
  <c r="T158" i="129"/>
  <c r="S158" i="129"/>
  <c r="Q158" i="129"/>
  <c r="P158" i="129"/>
  <c r="O158" i="129"/>
  <c r="N158" i="129"/>
  <c r="M158" i="129"/>
  <c r="L158" i="129"/>
  <c r="K158" i="129"/>
  <c r="J158" i="129"/>
  <c r="I158" i="129"/>
  <c r="G158" i="129"/>
  <c r="F158" i="129"/>
  <c r="E158" i="129"/>
  <c r="D158" i="129"/>
  <c r="C158" i="129"/>
  <c r="B158" i="129"/>
  <c r="A158" i="129"/>
  <c r="V157" i="129"/>
  <c r="U157" i="129"/>
  <c r="T157" i="129"/>
  <c r="S157" i="129"/>
  <c r="Q157" i="129"/>
  <c r="P157" i="129"/>
  <c r="O157" i="129"/>
  <c r="N157" i="129"/>
  <c r="M157" i="129"/>
  <c r="L157" i="129"/>
  <c r="K157" i="129"/>
  <c r="J157" i="129"/>
  <c r="I157" i="129"/>
  <c r="G157" i="129"/>
  <c r="F157" i="129"/>
  <c r="E157" i="129"/>
  <c r="D157" i="129"/>
  <c r="C157" i="129"/>
  <c r="B157" i="129"/>
  <c r="A157" i="129"/>
  <c r="V156" i="129"/>
  <c r="U156" i="129"/>
  <c r="T156" i="129"/>
  <c r="S156" i="129"/>
  <c r="Q156" i="129"/>
  <c r="P156" i="129"/>
  <c r="O156" i="129"/>
  <c r="N156" i="129"/>
  <c r="M156" i="129"/>
  <c r="L156" i="129"/>
  <c r="K156" i="129"/>
  <c r="J156" i="129"/>
  <c r="I156" i="129"/>
  <c r="G156" i="129"/>
  <c r="F156" i="129"/>
  <c r="E156" i="129"/>
  <c r="D156" i="129"/>
  <c r="C156" i="129"/>
  <c r="B156" i="129"/>
  <c r="A156" i="129"/>
  <c r="V155" i="129"/>
  <c r="U155" i="129"/>
  <c r="T155" i="129"/>
  <c r="S155" i="129"/>
  <c r="Q155" i="129"/>
  <c r="P155" i="129"/>
  <c r="O155" i="129"/>
  <c r="N155" i="129"/>
  <c r="M155" i="129"/>
  <c r="L155" i="129"/>
  <c r="K155" i="129"/>
  <c r="J155" i="129"/>
  <c r="I155" i="129"/>
  <c r="G155" i="129"/>
  <c r="F155" i="129"/>
  <c r="E155" i="129"/>
  <c r="D155" i="129"/>
  <c r="C155" i="129"/>
  <c r="B155" i="129"/>
  <c r="A155" i="129"/>
  <c r="V154" i="129"/>
  <c r="U154" i="129"/>
  <c r="T154" i="129"/>
  <c r="S154" i="129"/>
  <c r="Q154" i="129"/>
  <c r="P154" i="129"/>
  <c r="O154" i="129"/>
  <c r="N154" i="129"/>
  <c r="M154" i="129"/>
  <c r="L154" i="129"/>
  <c r="K154" i="129"/>
  <c r="J154" i="129"/>
  <c r="I154" i="129"/>
  <c r="G154" i="129"/>
  <c r="F154" i="129"/>
  <c r="E154" i="129"/>
  <c r="D154" i="129"/>
  <c r="C154" i="129"/>
  <c r="B154" i="129"/>
  <c r="A154" i="129"/>
  <c r="V153" i="129"/>
  <c r="U153" i="129"/>
  <c r="T153" i="129"/>
  <c r="S153" i="129"/>
  <c r="Q153" i="129"/>
  <c r="P153" i="129"/>
  <c r="O153" i="129"/>
  <c r="N153" i="129"/>
  <c r="M153" i="129"/>
  <c r="L153" i="129"/>
  <c r="K153" i="129"/>
  <c r="J153" i="129"/>
  <c r="I153" i="129"/>
  <c r="G153" i="129"/>
  <c r="F153" i="129"/>
  <c r="E153" i="129"/>
  <c r="D153" i="129"/>
  <c r="C153" i="129"/>
  <c r="B153" i="129"/>
  <c r="A153" i="129"/>
  <c r="V152" i="129"/>
  <c r="U152" i="129"/>
  <c r="T152" i="129"/>
  <c r="S152" i="129"/>
  <c r="Q152" i="129"/>
  <c r="P152" i="129"/>
  <c r="O152" i="129"/>
  <c r="N152" i="129"/>
  <c r="M152" i="129"/>
  <c r="L152" i="129"/>
  <c r="K152" i="129"/>
  <c r="J152" i="129"/>
  <c r="I152" i="129"/>
  <c r="G152" i="129"/>
  <c r="F152" i="129"/>
  <c r="E152" i="129"/>
  <c r="D152" i="129"/>
  <c r="C152" i="129"/>
  <c r="B152" i="129"/>
  <c r="A152" i="129"/>
  <c r="V151" i="129"/>
  <c r="U151" i="129"/>
  <c r="T151" i="129"/>
  <c r="S151" i="129"/>
  <c r="Q151" i="129"/>
  <c r="P151" i="129"/>
  <c r="O151" i="129"/>
  <c r="N151" i="129"/>
  <c r="M151" i="129"/>
  <c r="L151" i="129"/>
  <c r="K151" i="129"/>
  <c r="J151" i="129"/>
  <c r="I151" i="129"/>
  <c r="G151" i="129"/>
  <c r="F151" i="129"/>
  <c r="E151" i="129"/>
  <c r="D151" i="129"/>
  <c r="C151" i="129"/>
  <c r="B151" i="129"/>
  <c r="A151" i="129"/>
  <c r="V150" i="129"/>
  <c r="U150" i="129"/>
  <c r="T150" i="129"/>
  <c r="S150" i="129"/>
  <c r="Q150" i="129"/>
  <c r="P150" i="129"/>
  <c r="O150" i="129"/>
  <c r="N150" i="129"/>
  <c r="M150" i="129"/>
  <c r="L150" i="129"/>
  <c r="K150" i="129"/>
  <c r="J150" i="129"/>
  <c r="I150" i="129"/>
  <c r="G150" i="129"/>
  <c r="F150" i="129"/>
  <c r="E150" i="129"/>
  <c r="D150" i="129"/>
  <c r="C150" i="129"/>
  <c r="B150" i="129"/>
  <c r="A150" i="129"/>
  <c r="V149" i="129"/>
  <c r="U149" i="129"/>
  <c r="T149" i="129"/>
  <c r="S149" i="129"/>
  <c r="Q149" i="129"/>
  <c r="P149" i="129"/>
  <c r="O149" i="129"/>
  <c r="N149" i="129"/>
  <c r="M149" i="129"/>
  <c r="L149" i="129"/>
  <c r="K149" i="129"/>
  <c r="J149" i="129"/>
  <c r="I149" i="129"/>
  <c r="G149" i="129"/>
  <c r="F149" i="129"/>
  <c r="E149" i="129"/>
  <c r="D149" i="129"/>
  <c r="C149" i="129"/>
  <c r="B149" i="129"/>
  <c r="A149" i="129"/>
  <c r="V148" i="129"/>
  <c r="U148" i="129"/>
  <c r="T148" i="129"/>
  <c r="S148" i="129"/>
  <c r="Q148" i="129"/>
  <c r="P148" i="129"/>
  <c r="O148" i="129"/>
  <c r="N148" i="129"/>
  <c r="M148" i="129"/>
  <c r="L148" i="129"/>
  <c r="K148" i="129"/>
  <c r="J148" i="129"/>
  <c r="I148" i="129"/>
  <c r="G148" i="129"/>
  <c r="F148" i="129"/>
  <c r="E148" i="129"/>
  <c r="D148" i="129"/>
  <c r="C148" i="129"/>
  <c r="B148" i="129"/>
  <c r="A148" i="129"/>
  <c r="V147" i="129"/>
  <c r="U147" i="129"/>
  <c r="T147" i="129"/>
  <c r="S147" i="129"/>
  <c r="Q147" i="129"/>
  <c r="P147" i="129"/>
  <c r="O147" i="129"/>
  <c r="N147" i="129"/>
  <c r="M147" i="129"/>
  <c r="L147" i="129"/>
  <c r="K147" i="129"/>
  <c r="J147" i="129"/>
  <c r="I147" i="129"/>
  <c r="G147" i="129"/>
  <c r="F147" i="129"/>
  <c r="E147" i="129"/>
  <c r="D147" i="129"/>
  <c r="C147" i="129"/>
  <c r="B147" i="129"/>
  <c r="A147" i="129"/>
  <c r="V146" i="129"/>
  <c r="U146" i="129"/>
  <c r="T146" i="129"/>
  <c r="S146" i="129"/>
  <c r="Q146" i="129"/>
  <c r="P146" i="129"/>
  <c r="O146" i="129"/>
  <c r="N146" i="129"/>
  <c r="M146" i="129"/>
  <c r="L146" i="129"/>
  <c r="K146" i="129"/>
  <c r="J146" i="129"/>
  <c r="I146" i="129"/>
  <c r="G146" i="129"/>
  <c r="F146" i="129"/>
  <c r="E146" i="129"/>
  <c r="D146" i="129"/>
  <c r="C146" i="129"/>
  <c r="B146" i="129"/>
  <c r="A146" i="129"/>
  <c r="V145" i="129"/>
  <c r="U145" i="129"/>
  <c r="T145" i="129"/>
  <c r="S145" i="129"/>
  <c r="Q145" i="129"/>
  <c r="P145" i="129"/>
  <c r="O145" i="129"/>
  <c r="N145" i="129"/>
  <c r="M145" i="129"/>
  <c r="L145" i="129"/>
  <c r="K145" i="129"/>
  <c r="J145" i="129"/>
  <c r="I145" i="129"/>
  <c r="G145" i="129"/>
  <c r="F145" i="129"/>
  <c r="E145" i="129"/>
  <c r="D145" i="129"/>
  <c r="C145" i="129"/>
  <c r="B145" i="129"/>
  <c r="A145" i="129"/>
  <c r="V144" i="129"/>
  <c r="U144" i="129"/>
  <c r="T144" i="129"/>
  <c r="S144" i="129"/>
  <c r="Q144" i="129"/>
  <c r="P144" i="129"/>
  <c r="O144" i="129"/>
  <c r="N144" i="129"/>
  <c r="M144" i="129"/>
  <c r="L144" i="129"/>
  <c r="K144" i="129"/>
  <c r="J144" i="129"/>
  <c r="I144" i="129"/>
  <c r="G144" i="129"/>
  <c r="F144" i="129"/>
  <c r="E144" i="129"/>
  <c r="D144" i="129"/>
  <c r="C144" i="129"/>
  <c r="B144" i="129"/>
  <c r="A144" i="129"/>
  <c r="V143" i="129"/>
  <c r="U143" i="129"/>
  <c r="T143" i="129"/>
  <c r="S143" i="129"/>
  <c r="Q143" i="129"/>
  <c r="P143" i="129"/>
  <c r="O143" i="129"/>
  <c r="N143" i="129"/>
  <c r="M143" i="129"/>
  <c r="L143" i="129"/>
  <c r="K143" i="129"/>
  <c r="J143" i="129"/>
  <c r="I143" i="129"/>
  <c r="G143" i="129"/>
  <c r="F143" i="129"/>
  <c r="E143" i="129"/>
  <c r="D143" i="129"/>
  <c r="C143" i="129"/>
  <c r="B143" i="129"/>
  <c r="A143" i="129"/>
  <c r="V142" i="129"/>
  <c r="U142" i="129"/>
  <c r="T142" i="129"/>
  <c r="S142" i="129"/>
  <c r="Q142" i="129"/>
  <c r="P142" i="129"/>
  <c r="O142" i="129"/>
  <c r="N142" i="129"/>
  <c r="M142" i="129"/>
  <c r="L142" i="129"/>
  <c r="K142" i="129"/>
  <c r="J142" i="129"/>
  <c r="I142" i="129"/>
  <c r="G142" i="129"/>
  <c r="F142" i="129"/>
  <c r="E142" i="129"/>
  <c r="D142" i="129"/>
  <c r="C142" i="129"/>
  <c r="B142" i="129"/>
  <c r="A142" i="129"/>
  <c r="V141" i="129"/>
  <c r="U141" i="129"/>
  <c r="T141" i="129"/>
  <c r="S141" i="129"/>
  <c r="Q141" i="129"/>
  <c r="P141" i="129"/>
  <c r="O141" i="129"/>
  <c r="N141" i="129"/>
  <c r="M141" i="129"/>
  <c r="L141" i="129"/>
  <c r="K141" i="129"/>
  <c r="J141" i="129"/>
  <c r="I141" i="129"/>
  <c r="G141" i="129"/>
  <c r="F141" i="129"/>
  <c r="E141" i="129"/>
  <c r="D141" i="129"/>
  <c r="C141" i="129"/>
  <c r="B141" i="129"/>
  <c r="A141" i="129"/>
  <c r="V140" i="129"/>
  <c r="U140" i="129"/>
  <c r="T140" i="129"/>
  <c r="S140" i="129"/>
  <c r="Q140" i="129"/>
  <c r="P140" i="129"/>
  <c r="O140" i="129"/>
  <c r="N140" i="129"/>
  <c r="M140" i="129"/>
  <c r="L140" i="129"/>
  <c r="K140" i="129"/>
  <c r="J140" i="129"/>
  <c r="I140" i="129"/>
  <c r="G140" i="129"/>
  <c r="F140" i="129"/>
  <c r="E140" i="129"/>
  <c r="D140" i="129"/>
  <c r="C140" i="129"/>
  <c r="B140" i="129"/>
  <c r="A140" i="129"/>
  <c r="V139" i="129"/>
  <c r="U139" i="129"/>
  <c r="T139" i="129"/>
  <c r="S139" i="129"/>
  <c r="Q139" i="129"/>
  <c r="P139" i="129"/>
  <c r="O139" i="129"/>
  <c r="N139" i="129"/>
  <c r="M139" i="129"/>
  <c r="L139" i="129"/>
  <c r="K139" i="129"/>
  <c r="J139" i="129"/>
  <c r="I139" i="129"/>
  <c r="G139" i="129"/>
  <c r="F139" i="129"/>
  <c r="E139" i="129"/>
  <c r="D139" i="129"/>
  <c r="C139" i="129"/>
  <c r="B139" i="129"/>
  <c r="A139" i="129"/>
  <c r="V138" i="129"/>
  <c r="U138" i="129"/>
  <c r="T138" i="129"/>
  <c r="S138" i="129"/>
  <c r="Q138" i="129"/>
  <c r="P138" i="129"/>
  <c r="O138" i="129"/>
  <c r="N138" i="129"/>
  <c r="M138" i="129"/>
  <c r="L138" i="129"/>
  <c r="K138" i="129"/>
  <c r="J138" i="129"/>
  <c r="I138" i="129"/>
  <c r="G138" i="129"/>
  <c r="F138" i="129"/>
  <c r="E138" i="129"/>
  <c r="D138" i="129"/>
  <c r="C138" i="129"/>
  <c r="B138" i="129"/>
  <c r="A138" i="129"/>
  <c r="V137" i="129"/>
  <c r="U137" i="129"/>
  <c r="T137" i="129"/>
  <c r="S137" i="129"/>
  <c r="Q137" i="129"/>
  <c r="P137" i="129"/>
  <c r="O137" i="129"/>
  <c r="N137" i="129"/>
  <c r="M137" i="129"/>
  <c r="L137" i="129"/>
  <c r="K137" i="129"/>
  <c r="J137" i="129"/>
  <c r="I137" i="129"/>
  <c r="G137" i="129"/>
  <c r="F137" i="129"/>
  <c r="E137" i="129"/>
  <c r="D137" i="129"/>
  <c r="C137" i="129"/>
  <c r="B137" i="129"/>
  <c r="A137" i="129"/>
  <c r="V136" i="129"/>
  <c r="U136" i="129"/>
  <c r="T136" i="129"/>
  <c r="S136" i="129"/>
  <c r="Q136" i="129"/>
  <c r="P136" i="129"/>
  <c r="O136" i="129"/>
  <c r="N136" i="129"/>
  <c r="M136" i="129"/>
  <c r="L136" i="129"/>
  <c r="K136" i="129"/>
  <c r="J136" i="129"/>
  <c r="I136" i="129"/>
  <c r="G136" i="129"/>
  <c r="F136" i="129"/>
  <c r="E136" i="129"/>
  <c r="D136" i="129"/>
  <c r="C136" i="129"/>
  <c r="B136" i="129"/>
  <c r="A136" i="129"/>
  <c r="V135" i="129"/>
  <c r="U135" i="129"/>
  <c r="T135" i="129"/>
  <c r="S135" i="129"/>
  <c r="Q135" i="129"/>
  <c r="P135" i="129"/>
  <c r="O135" i="129"/>
  <c r="N135" i="129"/>
  <c r="M135" i="129"/>
  <c r="L135" i="129"/>
  <c r="K135" i="129"/>
  <c r="J135" i="129"/>
  <c r="I135" i="129"/>
  <c r="G135" i="129"/>
  <c r="F135" i="129"/>
  <c r="E135" i="129"/>
  <c r="D135" i="129"/>
  <c r="C135" i="129"/>
  <c r="B135" i="129"/>
  <c r="A135" i="129"/>
  <c r="V134" i="129"/>
  <c r="U134" i="129"/>
  <c r="T134" i="129"/>
  <c r="S134" i="129"/>
  <c r="Q134" i="129"/>
  <c r="P134" i="129"/>
  <c r="O134" i="129"/>
  <c r="N134" i="129"/>
  <c r="M134" i="129"/>
  <c r="L134" i="129"/>
  <c r="K134" i="129"/>
  <c r="J134" i="129"/>
  <c r="I134" i="129"/>
  <c r="G134" i="129"/>
  <c r="F134" i="129"/>
  <c r="E134" i="129"/>
  <c r="D134" i="129"/>
  <c r="C134" i="129"/>
  <c r="B134" i="129"/>
  <c r="A134" i="129"/>
  <c r="V133" i="129"/>
  <c r="U133" i="129"/>
  <c r="T133" i="129"/>
  <c r="S133" i="129"/>
  <c r="Q133" i="129"/>
  <c r="P133" i="129"/>
  <c r="O133" i="129"/>
  <c r="N133" i="129"/>
  <c r="M133" i="129"/>
  <c r="L133" i="129"/>
  <c r="K133" i="129"/>
  <c r="J133" i="129"/>
  <c r="I133" i="129"/>
  <c r="G133" i="129"/>
  <c r="F133" i="129"/>
  <c r="E133" i="129"/>
  <c r="D133" i="129"/>
  <c r="C133" i="129"/>
  <c r="B133" i="129"/>
  <c r="A133" i="129"/>
  <c r="V132" i="129"/>
  <c r="U132" i="129"/>
  <c r="T132" i="129"/>
  <c r="S132" i="129"/>
  <c r="Q132" i="129"/>
  <c r="P132" i="129"/>
  <c r="O132" i="129"/>
  <c r="N132" i="129"/>
  <c r="M132" i="129"/>
  <c r="L132" i="129"/>
  <c r="K132" i="129"/>
  <c r="J132" i="129"/>
  <c r="I132" i="129"/>
  <c r="G132" i="129"/>
  <c r="F132" i="129"/>
  <c r="E132" i="129"/>
  <c r="D132" i="129"/>
  <c r="C132" i="129"/>
  <c r="B132" i="129"/>
  <c r="A132" i="129"/>
  <c r="V131" i="129"/>
  <c r="U131" i="129"/>
  <c r="T131" i="129"/>
  <c r="S131" i="129"/>
  <c r="Q131" i="129"/>
  <c r="P131" i="129"/>
  <c r="O131" i="129"/>
  <c r="N131" i="129"/>
  <c r="M131" i="129"/>
  <c r="L131" i="129"/>
  <c r="K131" i="129"/>
  <c r="J131" i="129"/>
  <c r="I131" i="129"/>
  <c r="G131" i="129"/>
  <c r="F131" i="129"/>
  <c r="E131" i="129"/>
  <c r="D131" i="129"/>
  <c r="C131" i="129"/>
  <c r="B131" i="129"/>
  <c r="A131" i="129"/>
  <c r="V130" i="129"/>
  <c r="U130" i="129"/>
  <c r="T130" i="129"/>
  <c r="S130" i="129"/>
  <c r="Q130" i="129"/>
  <c r="P130" i="129"/>
  <c r="O130" i="129"/>
  <c r="N130" i="129"/>
  <c r="M130" i="129"/>
  <c r="L130" i="129"/>
  <c r="K130" i="129"/>
  <c r="J130" i="129"/>
  <c r="I130" i="129"/>
  <c r="G130" i="129"/>
  <c r="F130" i="129"/>
  <c r="E130" i="129"/>
  <c r="D130" i="129"/>
  <c r="C130" i="129"/>
  <c r="B130" i="129"/>
  <c r="A130" i="129"/>
  <c r="V129" i="129"/>
  <c r="U129" i="129"/>
  <c r="T129" i="129"/>
  <c r="S129" i="129"/>
  <c r="Q129" i="129"/>
  <c r="P129" i="129"/>
  <c r="O129" i="129"/>
  <c r="N129" i="129"/>
  <c r="M129" i="129"/>
  <c r="L129" i="129"/>
  <c r="K129" i="129"/>
  <c r="J129" i="129"/>
  <c r="I129" i="129"/>
  <c r="G129" i="129"/>
  <c r="F129" i="129"/>
  <c r="E129" i="129"/>
  <c r="D129" i="129"/>
  <c r="C129" i="129"/>
  <c r="B129" i="129"/>
  <c r="A129" i="129"/>
  <c r="V128" i="129"/>
  <c r="U128" i="129"/>
  <c r="T128" i="129"/>
  <c r="S128" i="129"/>
  <c r="Q128" i="129"/>
  <c r="P128" i="129"/>
  <c r="O128" i="129"/>
  <c r="N128" i="129"/>
  <c r="M128" i="129"/>
  <c r="L128" i="129"/>
  <c r="K128" i="129"/>
  <c r="J128" i="129"/>
  <c r="I128" i="129"/>
  <c r="G128" i="129"/>
  <c r="F128" i="129"/>
  <c r="E128" i="129"/>
  <c r="D128" i="129"/>
  <c r="C128" i="129"/>
  <c r="B128" i="129"/>
  <c r="A128" i="129"/>
  <c r="V127" i="129"/>
  <c r="U127" i="129"/>
  <c r="T127" i="129"/>
  <c r="S127" i="129"/>
  <c r="Q127" i="129"/>
  <c r="P127" i="129"/>
  <c r="O127" i="129"/>
  <c r="N127" i="129"/>
  <c r="M127" i="129"/>
  <c r="L127" i="129"/>
  <c r="K127" i="129"/>
  <c r="J127" i="129"/>
  <c r="I127" i="129"/>
  <c r="G127" i="129"/>
  <c r="F127" i="129"/>
  <c r="E127" i="129"/>
  <c r="D127" i="129"/>
  <c r="C127" i="129"/>
  <c r="B127" i="129"/>
  <c r="A127" i="129"/>
  <c r="V126" i="129"/>
  <c r="U126" i="129"/>
  <c r="T126" i="129"/>
  <c r="S126" i="129"/>
  <c r="Q126" i="129"/>
  <c r="P126" i="129"/>
  <c r="O126" i="129"/>
  <c r="N126" i="129"/>
  <c r="M126" i="129"/>
  <c r="L126" i="129"/>
  <c r="K126" i="129"/>
  <c r="J126" i="129"/>
  <c r="I126" i="129"/>
  <c r="G126" i="129"/>
  <c r="F126" i="129"/>
  <c r="E126" i="129"/>
  <c r="D126" i="129"/>
  <c r="C126" i="129"/>
  <c r="B126" i="129"/>
  <c r="A126" i="129"/>
  <c r="V125" i="129"/>
  <c r="U125" i="129"/>
  <c r="T125" i="129"/>
  <c r="S125" i="129"/>
  <c r="Q125" i="129"/>
  <c r="P125" i="129"/>
  <c r="O125" i="129"/>
  <c r="N125" i="129"/>
  <c r="M125" i="129"/>
  <c r="L125" i="129"/>
  <c r="K125" i="129"/>
  <c r="J125" i="129"/>
  <c r="I125" i="129"/>
  <c r="G125" i="129"/>
  <c r="F125" i="129"/>
  <c r="E125" i="129"/>
  <c r="D125" i="129"/>
  <c r="C125" i="129"/>
  <c r="B125" i="129"/>
  <c r="A125" i="129"/>
  <c r="V124" i="129"/>
  <c r="U124" i="129"/>
  <c r="T124" i="129"/>
  <c r="S124" i="129"/>
  <c r="Q124" i="129"/>
  <c r="P124" i="129"/>
  <c r="O124" i="129"/>
  <c r="N124" i="129"/>
  <c r="K124" i="129"/>
  <c r="I124" i="129"/>
  <c r="G124" i="129"/>
  <c r="F124" i="129"/>
  <c r="D124" i="129"/>
  <c r="A124" i="129"/>
  <c r="V123" i="129"/>
  <c r="U123" i="129"/>
  <c r="T123" i="129"/>
  <c r="S123" i="129"/>
  <c r="Q123" i="129"/>
  <c r="P123" i="129"/>
  <c r="O123" i="129"/>
  <c r="N123" i="129"/>
  <c r="M123" i="129"/>
  <c r="L123" i="129"/>
  <c r="K123" i="129"/>
  <c r="J123" i="129"/>
  <c r="I123" i="129"/>
  <c r="G123" i="129"/>
  <c r="F123" i="129"/>
  <c r="E123" i="129"/>
  <c r="D123" i="129"/>
  <c r="C123" i="129"/>
  <c r="B123" i="129"/>
  <c r="A123" i="129"/>
  <c r="V122" i="129"/>
  <c r="U122" i="129"/>
  <c r="T122" i="129"/>
  <c r="S122" i="129"/>
  <c r="Q122" i="129"/>
  <c r="P122" i="129"/>
  <c r="O122" i="129"/>
  <c r="N122" i="129"/>
  <c r="M122" i="129"/>
  <c r="L122" i="129"/>
  <c r="K122" i="129"/>
  <c r="J122" i="129"/>
  <c r="I122" i="129"/>
  <c r="G122" i="129"/>
  <c r="F122" i="129"/>
  <c r="E122" i="129"/>
  <c r="D122" i="129"/>
  <c r="C122" i="129"/>
  <c r="B122" i="129"/>
  <c r="A122" i="129"/>
  <c r="V121" i="129"/>
  <c r="U121" i="129"/>
  <c r="T121" i="129"/>
  <c r="S121" i="129"/>
  <c r="Q121" i="129"/>
  <c r="P121" i="129"/>
  <c r="O121" i="129"/>
  <c r="N121" i="129"/>
  <c r="M121" i="129"/>
  <c r="L121" i="129"/>
  <c r="K121" i="129"/>
  <c r="J121" i="129"/>
  <c r="I121" i="129"/>
  <c r="G121" i="129"/>
  <c r="F121" i="129"/>
  <c r="E121" i="129"/>
  <c r="D121" i="129"/>
  <c r="C121" i="129"/>
  <c r="B121" i="129"/>
  <c r="A121" i="129"/>
  <c r="V120" i="129"/>
  <c r="U120" i="129"/>
  <c r="T120" i="129"/>
  <c r="S120" i="129"/>
  <c r="Q120" i="129"/>
  <c r="P120" i="129"/>
  <c r="O120" i="129"/>
  <c r="N120" i="129"/>
  <c r="M120" i="129"/>
  <c r="L120" i="129"/>
  <c r="K120" i="129"/>
  <c r="J120" i="129"/>
  <c r="I120" i="129"/>
  <c r="G120" i="129"/>
  <c r="F120" i="129"/>
  <c r="E120" i="129"/>
  <c r="D120" i="129"/>
  <c r="C120" i="129"/>
  <c r="B120" i="129"/>
  <c r="A120" i="129"/>
  <c r="V119" i="129"/>
  <c r="U119" i="129"/>
  <c r="T119" i="129"/>
  <c r="S119" i="129"/>
  <c r="Q119" i="129"/>
  <c r="P119" i="129"/>
  <c r="O119" i="129"/>
  <c r="N119" i="129"/>
  <c r="M119" i="129"/>
  <c r="L119" i="129"/>
  <c r="K119" i="129"/>
  <c r="J119" i="129"/>
  <c r="I119" i="129"/>
  <c r="G119" i="129"/>
  <c r="F119" i="129"/>
  <c r="E119" i="129"/>
  <c r="D119" i="129"/>
  <c r="C119" i="129"/>
  <c r="B119" i="129"/>
  <c r="A119" i="129"/>
  <c r="V118" i="129"/>
  <c r="U118" i="129"/>
  <c r="T118" i="129"/>
  <c r="S118" i="129"/>
  <c r="Q118" i="129"/>
  <c r="P118" i="129"/>
  <c r="O118" i="129"/>
  <c r="N118" i="129"/>
  <c r="M118" i="129"/>
  <c r="L118" i="129"/>
  <c r="K118" i="129"/>
  <c r="J118" i="129"/>
  <c r="I118" i="129"/>
  <c r="G118" i="129"/>
  <c r="F118" i="129"/>
  <c r="E118" i="129"/>
  <c r="D118" i="129"/>
  <c r="C118" i="129"/>
  <c r="B118" i="129"/>
  <c r="A118" i="129"/>
  <c r="V117" i="129"/>
  <c r="U117" i="129"/>
  <c r="T117" i="129"/>
  <c r="S117" i="129"/>
  <c r="Q117" i="129"/>
  <c r="P117" i="129"/>
  <c r="O117" i="129"/>
  <c r="N117" i="129"/>
  <c r="M117" i="129"/>
  <c r="L117" i="129"/>
  <c r="K117" i="129"/>
  <c r="J117" i="129"/>
  <c r="I117" i="129"/>
  <c r="G117" i="129"/>
  <c r="F117" i="129"/>
  <c r="E117" i="129"/>
  <c r="D117" i="129"/>
  <c r="C117" i="129"/>
  <c r="B117" i="129"/>
  <c r="A117" i="129"/>
  <c r="V116" i="129"/>
  <c r="U116" i="129"/>
  <c r="T116" i="129"/>
  <c r="S116" i="129"/>
  <c r="Q116" i="129"/>
  <c r="P116" i="129"/>
  <c r="O116" i="129"/>
  <c r="N116" i="129"/>
  <c r="M116" i="129"/>
  <c r="L116" i="129"/>
  <c r="K116" i="129"/>
  <c r="J116" i="129"/>
  <c r="I116" i="129"/>
  <c r="G116" i="129"/>
  <c r="F116" i="129"/>
  <c r="E116" i="129"/>
  <c r="D116" i="129"/>
  <c r="C116" i="129"/>
  <c r="B116" i="129"/>
  <c r="A116" i="129"/>
  <c r="V115" i="129"/>
  <c r="U115" i="129"/>
  <c r="T115" i="129"/>
  <c r="S115" i="129"/>
  <c r="Q115" i="129"/>
  <c r="P115" i="129"/>
  <c r="O115" i="129"/>
  <c r="N115" i="129"/>
  <c r="M115" i="129"/>
  <c r="L115" i="129"/>
  <c r="K115" i="129"/>
  <c r="J115" i="129"/>
  <c r="I115" i="129"/>
  <c r="G115" i="129"/>
  <c r="F115" i="129"/>
  <c r="E115" i="129"/>
  <c r="D115" i="129"/>
  <c r="C115" i="129"/>
  <c r="B115" i="129"/>
  <c r="A115" i="129"/>
  <c r="V114" i="129"/>
  <c r="U114" i="129"/>
  <c r="T114" i="129"/>
  <c r="S114" i="129"/>
  <c r="Q114" i="129"/>
  <c r="P114" i="129"/>
  <c r="O114" i="129"/>
  <c r="N114" i="129"/>
  <c r="M114" i="129"/>
  <c r="L114" i="129"/>
  <c r="K114" i="129"/>
  <c r="J114" i="129"/>
  <c r="I114" i="129"/>
  <c r="G114" i="129"/>
  <c r="F114" i="129"/>
  <c r="E114" i="129"/>
  <c r="D114" i="129"/>
  <c r="C114" i="129"/>
  <c r="B114" i="129"/>
  <c r="A114" i="129"/>
  <c r="V113" i="129"/>
  <c r="U113" i="129"/>
  <c r="T113" i="129"/>
  <c r="S113" i="129"/>
  <c r="Q113" i="129"/>
  <c r="P113" i="129"/>
  <c r="O113" i="129"/>
  <c r="N113" i="129"/>
  <c r="M113" i="129"/>
  <c r="L113" i="129"/>
  <c r="K113" i="129"/>
  <c r="J113" i="129"/>
  <c r="I113" i="129"/>
  <c r="G113" i="129"/>
  <c r="F113" i="129"/>
  <c r="E113" i="129"/>
  <c r="D113" i="129"/>
  <c r="C113" i="129"/>
  <c r="B113" i="129"/>
  <c r="A113" i="129"/>
  <c r="V112" i="129"/>
  <c r="U112" i="129"/>
  <c r="T112" i="129"/>
  <c r="S112" i="129"/>
  <c r="Q112" i="129"/>
  <c r="P112" i="129"/>
  <c r="O112" i="129"/>
  <c r="N112" i="129"/>
  <c r="M112" i="129"/>
  <c r="L112" i="129"/>
  <c r="K112" i="129"/>
  <c r="J112" i="129"/>
  <c r="I112" i="129"/>
  <c r="G112" i="129"/>
  <c r="F112" i="129"/>
  <c r="E112" i="129"/>
  <c r="D112" i="129"/>
  <c r="C112" i="129"/>
  <c r="B112" i="129"/>
  <c r="A112" i="129"/>
  <c r="V111" i="129"/>
  <c r="U111" i="129"/>
  <c r="T111" i="129"/>
  <c r="S111" i="129"/>
  <c r="Q111" i="129"/>
  <c r="P111" i="129"/>
  <c r="O111" i="129"/>
  <c r="N111" i="129"/>
  <c r="M111" i="129"/>
  <c r="L111" i="129"/>
  <c r="K111" i="129"/>
  <c r="J111" i="129"/>
  <c r="I111" i="129"/>
  <c r="G111" i="129"/>
  <c r="F111" i="129"/>
  <c r="E111" i="129"/>
  <c r="D111" i="129"/>
  <c r="C111" i="129"/>
  <c r="B111" i="129"/>
  <c r="A111" i="129"/>
  <c r="V110" i="129"/>
  <c r="U110" i="129"/>
  <c r="T110" i="129"/>
  <c r="S110" i="129"/>
  <c r="Q110" i="129"/>
  <c r="P110" i="129"/>
  <c r="O110" i="129"/>
  <c r="N110" i="129"/>
  <c r="M110" i="129"/>
  <c r="L110" i="129"/>
  <c r="K110" i="129"/>
  <c r="J110" i="129"/>
  <c r="I110" i="129"/>
  <c r="G110" i="129"/>
  <c r="F110" i="129"/>
  <c r="E110" i="129"/>
  <c r="D110" i="129"/>
  <c r="C110" i="129"/>
  <c r="B110" i="129"/>
  <c r="A110" i="129"/>
  <c r="V109" i="129"/>
  <c r="U109" i="129"/>
  <c r="T109" i="129"/>
  <c r="S109" i="129"/>
  <c r="Q109" i="129"/>
  <c r="P109" i="129"/>
  <c r="O109" i="129"/>
  <c r="N109" i="129"/>
  <c r="M109" i="129"/>
  <c r="L109" i="129"/>
  <c r="K109" i="129"/>
  <c r="J109" i="129"/>
  <c r="I109" i="129"/>
  <c r="G109" i="129"/>
  <c r="F109" i="129"/>
  <c r="E109" i="129"/>
  <c r="D109" i="129"/>
  <c r="C109" i="129"/>
  <c r="B109" i="129"/>
  <c r="A109" i="129"/>
  <c r="V108" i="129"/>
  <c r="U108" i="129"/>
  <c r="T108" i="129"/>
  <c r="S108" i="129"/>
  <c r="Q108" i="129"/>
  <c r="P108" i="129"/>
  <c r="O108" i="129"/>
  <c r="N108" i="129"/>
  <c r="M108" i="129"/>
  <c r="L108" i="129"/>
  <c r="K108" i="129"/>
  <c r="J108" i="129"/>
  <c r="I108" i="129"/>
  <c r="G108" i="129"/>
  <c r="F108" i="129"/>
  <c r="E108" i="129"/>
  <c r="D108" i="129"/>
  <c r="C108" i="129"/>
  <c r="B108" i="129"/>
  <c r="A108" i="129"/>
  <c r="V107" i="129"/>
  <c r="U107" i="129"/>
  <c r="T107" i="129"/>
  <c r="S107" i="129"/>
  <c r="Q107" i="129"/>
  <c r="P107" i="129"/>
  <c r="O107" i="129"/>
  <c r="N107" i="129"/>
  <c r="M107" i="129"/>
  <c r="L107" i="129"/>
  <c r="K107" i="129"/>
  <c r="J107" i="129"/>
  <c r="I107" i="129"/>
  <c r="G107" i="129"/>
  <c r="F107" i="129"/>
  <c r="E107" i="129"/>
  <c r="D107" i="129"/>
  <c r="C107" i="129"/>
  <c r="B107" i="129"/>
  <c r="A107" i="129"/>
  <c r="V106" i="129"/>
  <c r="U106" i="129"/>
  <c r="T106" i="129"/>
  <c r="S106" i="129"/>
  <c r="Q106" i="129"/>
  <c r="P106" i="129"/>
  <c r="O106" i="129"/>
  <c r="N106" i="129"/>
  <c r="M106" i="129"/>
  <c r="L106" i="129"/>
  <c r="K106" i="129"/>
  <c r="J106" i="129"/>
  <c r="I106" i="129"/>
  <c r="G106" i="129"/>
  <c r="F106" i="129"/>
  <c r="E106" i="129"/>
  <c r="D106" i="129"/>
  <c r="C106" i="129"/>
  <c r="B106" i="129"/>
  <c r="A106" i="129"/>
  <c r="V105" i="129"/>
  <c r="U105" i="129"/>
  <c r="T105" i="129"/>
  <c r="S105" i="129"/>
  <c r="Q105" i="129"/>
  <c r="P105" i="129"/>
  <c r="O105" i="129"/>
  <c r="N105" i="129"/>
  <c r="M105" i="129"/>
  <c r="L105" i="129"/>
  <c r="K105" i="129"/>
  <c r="J105" i="129"/>
  <c r="I105" i="129"/>
  <c r="G105" i="129"/>
  <c r="F105" i="129"/>
  <c r="E105" i="129"/>
  <c r="D105" i="129"/>
  <c r="C105" i="129"/>
  <c r="B105" i="129"/>
  <c r="A105" i="129"/>
  <c r="V104" i="129"/>
  <c r="U104" i="129"/>
  <c r="T104" i="129"/>
  <c r="S104" i="129"/>
  <c r="Q104" i="129"/>
  <c r="P104" i="129"/>
  <c r="O104" i="129"/>
  <c r="N104" i="129"/>
  <c r="M104" i="129"/>
  <c r="L104" i="129"/>
  <c r="K104" i="129"/>
  <c r="J104" i="129"/>
  <c r="I104" i="129"/>
  <c r="G104" i="129"/>
  <c r="F104" i="129"/>
  <c r="E104" i="129"/>
  <c r="D104" i="129"/>
  <c r="C104" i="129"/>
  <c r="B104" i="129"/>
  <c r="A104" i="129"/>
  <c r="V103" i="129"/>
  <c r="U103" i="129"/>
  <c r="T103" i="129"/>
  <c r="S103" i="129"/>
  <c r="Q103" i="129"/>
  <c r="P103" i="129"/>
  <c r="O103" i="129"/>
  <c r="N103" i="129"/>
  <c r="M103" i="129"/>
  <c r="L103" i="129"/>
  <c r="K103" i="129"/>
  <c r="J103" i="129"/>
  <c r="I103" i="129"/>
  <c r="G103" i="129"/>
  <c r="F103" i="129"/>
  <c r="E103" i="129"/>
  <c r="D103" i="129"/>
  <c r="C103" i="129"/>
  <c r="B103" i="129"/>
  <c r="A103" i="129"/>
  <c r="V102" i="129"/>
  <c r="U102" i="129"/>
  <c r="T102" i="129"/>
  <c r="S102" i="129"/>
  <c r="Q102" i="129"/>
  <c r="P102" i="129"/>
  <c r="O102" i="129"/>
  <c r="N102" i="129"/>
  <c r="M102" i="129"/>
  <c r="L102" i="129"/>
  <c r="K102" i="129"/>
  <c r="J102" i="129"/>
  <c r="I102" i="129"/>
  <c r="G102" i="129"/>
  <c r="F102" i="129"/>
  <c r="E102" i="129"/>
  <c r="D102" i="129"/>
  <c r="C102" i="129"/>
  <c r="B102" i="129"/>
  <c r="A102" i="129"/>
  <c r="V101" i="129"/>
  <c r="U101" i="129"/>
  <c r="T101" i="129"/>
  <c r="S101" i="129"/>
  <c r="Q101" i="129"/>
  <c r="P101" i="129"/>
  <c r="O101" i="129"/>
  <c r="N101" i="129"/>
  <c r="M101" i="129"/>
  <c r="L101" i="129"/>
  <c r="K101" i="129"/>
  <c r="J101" i="129"/>
  <c r="I101" i="129"/>
  <c r="G101" i="129"/>
  <c r="F101" i="129"/>
  <c r="E101" i="129"/>
  <c r="D101" i="129"/>
  <c r="C101" i="129"/>
  <c r="B101" i="129"/>
  <c r="A101" i="129"/>
  <c r="V100" i="129"/>
  <c r="U100" i="129"/>
  <c r="T100" i="129"/>
  <c r="S100" i="129"/>
  <c r="Q100" i="129"/>
  <c r="P100" i="129"/>
  <c r="O100" i="129"/>
  <c r="N100" i="129"/>
  <c r="M100" i="129"/>
  <c r="L100" i="129"/>
  <c r="K100" i="129"/>
  <c r="J100" i="129"/>
  <c r="I100" i="129"/>
  <c r="G100" i="129"/>
  <c r="F100" i="129"/>
  <c r="E100" i="129"/>
  <c r="D100" i="129"/>
  <c r="C100" i="129"/>
  <c r="B100" i="129"/>
  <c r="A100" i="129"/>
  <c r="V99" i="129"/>
  <c r="U99" i="129"/>
  <c r="T99" i="129"/>
  <c r="S99" i="129"/>
  <c r="Q99" i="129"/>
  <c r="P99" i="129"/>
  <c r="O99" i="129"/>
  <c r="N99" i="129"/>
  <c r="M99" i="129"/>
  <c r="L99" i="129"/>
  <c r="K99" i="129"/>
  <c r="J99" i="129"/>
  <c r="I99" i="129"/>
  <c r="G99" i="129"/>
  <c r="F99" i="129"/>
  <c r="E99" i="129"/>
  <c r="D99" i="129"/>
  <c r="C99" i="129"/>
  <c r="B99" i="129"/>
  <c r="A99" i="129"/>
  <c r="V98" i="129"/>
  <c r="U98" i="129"/>
  <c r="T98" i="129"/>
  <c r="S98" i="129"/>
  <c r="Q98" i="129"/>
  <c r="P98" i="129"/>
  <c r="O98" i="129"/>
  <c r="N98" i="129"/>
  <c r="M98" i="129"/>
  <c r="L98" i="129"/>
  <c r="K98" i="129"/>
  <c r="J98" i="129"/>
  <c r="I98" i="129"/>
  <c r="G98" i="129"/>
  <c r="F98" i="129"/>
  <c r="E98" i="129"/>
  <c r="D98" i="129"/>
  <c r="C98" i="129"/>
  <c r="B98" i="129"/>
  <c r="A98" i="129"/>
  <c r="V97" i="129"/>
  <c r="U97" i="129"/>
  <c r="T97" i="129"/>
  <c r="S97" i="129"/>
  <c r="Q97" i="129"/>
  <c r="P97" i="129"/>
  <c r="O97" i="129"/>
  <c r="N97" i="129"/>
  <c r="M97" i="129"/>
  <c r="L97" i="129"/>
  <c r="K97" i="129"/>
  <c r="J97" i="129"/>
  <c r="I97" i="129"/>
  <c r="G97" i="129"/>
  <c r="F97" i="129"/>
  <c r="E97" i="129"/>
  <c r="D97" i="129"/>
  <c r="C97" i="129"/>
  <c r="B97" i="129"/>
  <c r="A97" i="129"/>
  <c r="V96" i="129"/>
  <c r="U96" i="129"/>
  <c r="T96" i="129"/>
  <c r="S96" i="129"/>
  <c r="Q96" i="129"/>
  <c r="P96" i="129"/>
  <c r="O96" i="129"/>
  <c r="N96" i="129"/>
  <c r="M96" i="129"/>
  <c r="L96" i="129"/>
  <c r="K96" i="129"/>
  <c r="J96" i="129"/>
  <c r="I96" i="129"/>
  <c r="G96" i="129"/>
  <c r="F96" i="129"/>
  <c r="E96" i="129"/>
  <c r="D96" i="129"/>
  <c r="C96" i="129"/>
  <c r="B96" i="129"/>
  <c r="A96" i="129"/>
  <c r="V95" i="129"/>
  <c r="U95" i="129"/>
  <c r="T95" i="129"/>
  <c r="S95" i="129"/>
  <c r="Q95" i="129"/>
  <c r="P95" i="129"/>
  <c r="O95" i="129"/>
  <c r="N95" i="129"/>
  <c r="M95" i="129"/>
  <c r="L95" i="129"/>
  <c r="K95" i="129"/>
  <c r="J95" i="129"/>
  <c r="I95" i="129"/>
  <c r="G95" i="129"/>
  <c r="F95" i="129"/>
  <c r="E95" i="129"/>
  <c r="D95" i="129"/>
  <c r="C95" i="129"/>
  <c r="B95" i="129"/>
  <c r="A95" i="129"/>
  <c r="V94" i="129"/>
  <c r="U94" i="129"/>
  <c r="T94" i="129"/>
  <c r="S94" i="129"/>
  <c r="Q94" i="129"/>
  <c r="P94" i="129"/>
  <c r="O94" i="129"/>
  <c r="N94" i="129"/>
  <c r="M94" i="129"/>
  <c r="L94" i="129"/>
  <c r="K94" i="129"/>
  <c r="J94" i="129"/>
  <c r="I94" i="129"/>
  <c r="G94" i="129"/>
  <c r="F94" i="129"/>
  <c r="E94" i="129"/>
  <c r="D94" i="129"/>
  <c r="C94" i="129"/>
  <c r="B94" i="129"/>
  <c r="A94" i="129"/>
  <c r="V93" i="129"/>
  <c r="U93" i="129"/>
  <c r="T93" i="129"/>
  <c r="S93" i="129"/>
  <c r="Q93" i="129"/>
  <c r="P93" i="129"/>
  <c r="O93" i="129"/>
  <c r="N93" i="129"/>
  <c r="M93" i="129"/>
  <c r="L93" i="129"/>
  <c r="K93" i="129"/>
  <c r="J93" i="129"/>
  <c r="I93" i="129"/>
  <c r="G93" i="129"/>
  <c r="F93" i="129"/>
  <c r="E93" i="129"/>
  <c r="D93" i="129"/>
  <c r="C93" i="129"/>
  <c r="B93" i="129"/>
  <c r="A93" i="129"/>
  <c r="V92" i="129"/>
  <c r="U92" i="129"/>
  <c r="T92" i="129"/>
  <c r="S92" i="129"/>
  <c r="Q92" i="129"/>
  <c r="P92" i="129"/>
  <c r="O92" i="129"/>
  <c r="N92" i="129"/>
  <c r="M92" i="129"/>
  <c r="L92" i="129"/>
  <c r="K92" i="129"/>
  <c r="J92" i="129"/>
  <c r="I92" i="129"/>
  <c r="G92" i="129"/>
  <c r="F92" i="129"/>
  <c r="E92" i="129"/>
  <c r="D92" i="129"/>
  <c r="C92" i="129"/>
  <c r="B92" i="129"/>
  <c r="A92" i="129"/>
  <c r="V91" i="129"/>
  <c r="U91" i="129"/>
  <c r="T91" i="129"/>
  <c r="S91" i="129"/>
  <c r="Q91" i="129"/>
  <c r="P91" i="129"/>
  <c r="O91" i="129"/>
  <c r="N91" i="129"/>
  <c r="M91" i="129"/>
  <c r="L91" i="129"/>
  <c r="K91" i="129"/>
  <c r="J91" i="129"/>
  <c r="I91" i="129"/>
  <c r="G91" i="129"/>
  <c r="F91" i="129"/>
  <c r="E91" i="129"/>
  <c r="D91" i="129"/>
  <c r="C91" i="129"/>
  <c r="B91" i="129"/>
  <c r="A91" i="129"/>
  <c r="V90" i="129"/>
  <c r="U90" i="129"/>
  <c r="T90" i="129"/>
  <c r="S90" i="129"/>
  <c r="Q90" i="129"/>
  <c r="P90" i="129"/>
  <c r="O90" i="129"/>
  <c r="N90" i="129"/>
  <c r="M90" i="129"/>
  <c r="L90" i="129"/>
  <c r="K90" i="129"/>
  <c r="I90" i="129"/>
  <c r="G90" i="129"/>
  <c r="F90" i="129"/>
  <c r="E90" i="129"/>
  <c r="D90" i="129"/>
  <c r="C90" i="129"/>
  <c r="B90" i="129"/>
  <c r="A90" i="129"/>
  <c r="V89" i="129"/>
  <c r="U89" i="129"/>
  <c r="T89" i="129"/>
  <c r="S89" i="129"/>
  <c r="Q89" i="129"/>
  <c r="P89" i="129"/>
  <c r="O89" i="129"/>
  <c r="N89" i="129"/>
  <c r="M89" i="129"/>
  <c r="L89" i="129"/>
  <c r="K89" i="129"/>
  <c r="J89" i="129"/>
  <c r="I89" i="129"/>
  <c r="G89" i="129"/>
  <c r="F89" i="129"/>
  <c r="E89" i="129"/>
  <c r="D89" i="129"/>
  <c r="C89" i="129"/>
  <c r="B89" i="129"/>
  <c r="A89" i="129"/>
  <c r="V88" i="129"/>
  <c r="U88" i="129"/>
  <c r="T88" i="129"/>
  <c r="S88" i="129"/>
  <c r="Q88" i="129"/>
  <c r="P88" i="129"/>
  <c r="O88" i="129"/>
  <c r="N88" i="129"/>
  <c r="M88" i="129"/>
  <c r="L88" i="129"/>
  <c r="K88" i="129"/>
  <c r="J88" i="129"/>
  <c r="I88" i="129"/>
  <c r="G88" i="129"/>
  <c r="F88" i="129"/>
  <c r="E88" i="129"/>
  <c r="D88" i="129"/>
  <c r="C88" i="129"/>
  <c r="B88" i="129"/>
  <c r="A88" i="129"/>
  <c r="V87" i="129"/>
  <c r="U87" i="129"/>
  <c r="T87" i="129"/>
  <c r="S87" i="129"/>
  <c r="Q87" i="129"/>
  <c r="P87" i="129"/>
  <c r="O87" i="129"/>
  <c r="N87" i="129"/>
  <c r="M87" i="129"/>
  <c r="L87" i="129"/>
  <c r="K87" i="129"/>
  <c r="J87" i="129"/>
  <c r="I87" i="129"/>
  <c r="G87" i="129"/>
  <c r="F87" i="129"/>
  <c r="E87" i="129"/>
  <c r="D87" i="129"/>
  <c r="C87" i="129"/>
  <c r="B87" i="129"/>
  <c r="A87" i="129"/>
  <c r="V86" i="129"/>
  <c r="U86" i="129"/>
  <c r="T86" i="129"/>
  <c r="S86" i="129"/>
  <c r="Q86" i="129"/>
  <c r="P86" i="129"/>
  <c r="O86" i="129"/>
  <c r="N86" i="129"/>
  <c r="M86" i="129"/>
  <c r="L86" i="129"/>
  <c r="K86" i="129"/>
  <c r="J86" i="129"/>
  <c r="I86" i="129"/>
  <c r="G86" i="129"/>
  <c r="F86" i="129"/>
  <c r="E86" i="129"/>
  <c r="D86" i="129"/>
  <c r="C86" i="129"/>
  <c r="B86" i="129"/>
  <c r="A86" i="129"/>
  <c r="V85" i="129"/>
  <c r="U85" i="129"/>
  <c r="T85" i="129"/>
  <c r="S85" i="129"/>
  <c r="Q85" i="129"/>
  <c r="P85" i="129"/>
  <c r="O85" i="129"/>
  <c r="N85" i="129"/>
  <c r="M85" i="129"/>
  <c r="L85" i="129"/>
  <c r="K85" i="129"/>
  <c r="J85" i="129"/>
  <c r="I85" i="129"/>
  <c r="G85" i="129"/>
  <c r="F85" i="129"/>
  <c r="E85" i="129"/>
  <c r="D85" i="129"/>
  <c r="C85" i="129"/>
  <c r="B85" i="129"/>
  <c r="A85" i="129"/>
  <c r="V84" i="129"/>
  <c r="U84" i="129"/>
  <c r="T84" i="129"/>
  <c r="S84" i="129"/>
  <c r="Q84" i="129"/>
  <c r="P84" i="129"/>
  <c r="O84" i="129"/>
  <c r="N84" i="129"/>
  <c r="M84" i="129"/>
  <c r="L84" i="129"/>
  <c r="K84" i="129"/>
  <c r="J84" i="129"/>
  <c r="I84" i="129"/>
  <c r="G84" i="129"/>
  <c r="F84" i="129"/>
  <c r="E84" i="129"/>
  <c r="D84" i="129"/>
  <c r="C84" i="129"/>
  <c r="B84" i="129"/>
  <c r="A84" i="129"/>
  <c r="V83" i="129"/>
  <c r="U83" i="129"/>
  <c r="T83" i="129"/>
  <c r="S83" i="129"/>
  <c r="Q83" i="129"/>
  <c r="P83" i="129"/>
  <c r="O83" i="129"/>
  <c r="N83" i="129"/>
  <c r="M83" i="129"/>
  <c r="L83" i="129"/>
  <c r="K83" i="129"/>
  <c r="J83" i="129"/>
  <c r="I83" i="129"/>
  <c r="G83" i="129"/>
  <c r="F83" i="129"/>
  <c r="E83" i="129"/>
  <c r="D83" i="129"/>
  <c r="C83" i="129"/>
  <c r="B83" i="129"/>
  <c r="A83" i="129"/>
  <c r="V82" i="129"/>
  <c r="U82" i="129"/>
  <c r="T82" i="129"/>
  <c r="S82" i="129"/>
  <c r="Q82" i="129"/>
  <c r="P82" i="129"/>
  <c r="O82" i="129"/>
  <c r="N82" i="129"/>
  <c r="M82" i="129"/>
  <c r="L82" i="129"/>
  <c r="K82" i="129"/>
  <c r="J82" i="129"/>
  <c r="I82" i="129"/>
  <c r="G82" i="129"/>
  <c r="F82" i="129"/>
  <c r="E82" i="129"/>
  <c r="D82" i="129"/>
  <c r="C82" i="129"/>
  <c r="B82" i="129"/>
  <c r="A82" i="129"/>
  <c r="V81" i="129"/>
  <c r="U81" i="129"/>
  <c r="T81" i="129"/>
  <c r="S81" i="129"/>
  <c r="Q81" i="129"/>
  <c r="P81" i="129"/>
  <c r="O81" i="129"/>
  <c r="N81" i="129"/>
  <c r="M81" i="129"/>
  <c r="L81" i="129"/>
  <c r="K81" i="129"/>
  <c r="J81" i="129"/>
  <c r="I81" i="129"/>
  <c r="G81" i="129"/>
  <c r="F81" i="129"/>
  <c r="E81" i="129"/>
  <c r="D81" i="129"/>
  <c r="C81" i="129"/>
  <c r="B81" i="129"/>
  <c r="A81" i="129"/>
  <c r="V80" i="129"/>
  <c r="U80" i="129"/>
  <c r="T80" i="129"/>
  <c r="S80" i="129"/>
  <c r="Q80" i="129"/>
  <c r="P80" i="129"/>
  <c r="O80" i="129"/>
  <c r="N80" i="129"/>
  <c r="M80" i="129"/>
  <c r="L80" i="129"/>
  <c r="K80" i="129"/>
  <c r="J80" i="129"/>
  <c r="I80" i="129"/>
  <c r="G80" i="129"/>
  <c r="F80" i="129"/>
  <c r="E80" i="129"/>
  <c r="D80" i="129"/>
  <c r="C80" i="129"/>
  <c r="B80" i="129"/>
  <c r="A80" i="129"/>
  <c r="V79" i="129"/>
  <c r="U79" i="129"/>
  <c r="T79" i="129"/>
  <c r="S79" i="129"/>
  <c r="Q79" i="129"/>
  <c r="P79" i="129"/>
  <c r="O79" i="129"/>
  <c r="N79" i="129"/>
  <c r="M79" i="129"/>
  <c r="L79" i="129"/>
  <c r="K79" i="129"/>
  <c r="J79" i="129"/>
  <c r="I79" i="129"/>
  <c r="G79" i="129"/>
  <c r="F79" i="129"/>
  <c r="E79" i="129"/>
  <c r="D79" i="129"/>
  <c r="C79" i="129"/>
  <c r="B79" i="129"/>
  <c r="A79" i="129"/>
  <c r="V78" i="129"/>
  <c r="U78" i="129"/>
  <c r="T78" i="129"/>
  <c r="S78" i="129"/>
  <c r="Q78" i="129"/>
  <c r="P78" i="129"/>
  <c r="O78" i="129"/>
  <c r="N78" i="129"/>
  <c r="M78" i="129"/>
  <c r="L78" i="129"/>
  <c r="K78" i="129"/>
  <c r="J78" i="129"/>
  <c r="I78" i="129"/>
  <c r="G78" i="129"/>
  <c r="F78" i="129"/>
  <c r="E78" i="129"/>
  <c r="D78" i="129"/>
  <c r="C78" i="129"/>
  <c r="B78" i="129"/>
  <c r="A78" i="129"/>
  <c r="V77" i="129"/>
  <c r="U77" i="129"/>
  <c r="T77" i="129"/>
  <c r="S77" i="129"/>
  <c r="Q77" i="129"/>
  <c r="P77" i="129"/>
  <c r="O77" i="129"/>
  <c r="N77" i="129"/>
  <c r="M77" i="129"/>
  <c r="L77" i="129"/>
  <c r="K77" i="129"/>
  <c r="J77" i="129"/>
  <c r="I77" i="129"/>
  <c r="G77" i="129"/>
  <c r="F77" i="129"/>
  <c r="E77" i="129"/>
  <c r="D77" i="129"/>
  <c r="C77" i="129"/>
  <c r="B77" i="129"/>
  <c r="A77" i="129"/>
  <c r="V76" i="129"/>
  <c r="U76" i="129"/>
  <c r="T76" i="129"/>
  <c r="S76" i="129"/>
  <c r="Q76" i="129"/>
  <c r="P76" i="129"/>
  <c r="O76" i="129"/>
  <c r="N76" i="129"/>
  <c r="M76" i="129"/>
  <c r="L76" i="129"/>
  <c r="K76" i="129"/>
  <c r="J76" i="129"/>
  <c r="I76" i="129"/>
  <c r="G76" i="129"/>
  <c r="F76" i="129"/>
  <c r="E76" i="129"/>
  <c r="D76" i="129"/>
  <c r="C76" i="129"/>
  <c r="B76" i="129"/>
  <c r="A76" i="129"/>
  <c r="V75" i="129"/>
  <c r="U75" i="129"/>
  <c r="T75" i="129"/>
  <c r="S75" i="129"/>
  <c r="Q75" i="129"/>
  <c r="P75" i="129"/>
  <c r="O75" i="129"/>
  <c r="N75" i="129"/>
  <c r="M75" i="129"/>
  <c r="L75" i="129"/>
  <c r="K75" i="129"/>
  <c r="J75" i="129"/>
  <c r="I75" i="129"/>
  <c r="G75" i="129"/>
  <c r="F75" i="129"/>
  <c r="E75" i="129"/>
  <c r="D75" i="129"/>
  <c r="C75" i="129"/>
  <c r="B75" i="129"/>
  <c r="A75" i="129"/>
  <c r="V74" i="129"/>
  <c r="U74" i="129"/>
  <c r="T74" i="129"/>
  <c r="S74" i="129"/>
  <c r="Q74" i="129"/>
  <c r="P74" i="129"/>
  <c r="O74" i="129"/>
  <c r="N74" i="129"/>
  <c r="M74" i="129"/>
  <c r="L74" i="129"/>
  <c r="K74" i="129"/>
  <c r="J74" i="129"/>
  <c r="I74" i="129"/>
  <c r="G74" i="129"/>
  <c r="F74" i="129"/>
  <c r="E74" i="129"/>
  <c r="D74" i="129"/>
  <c r="C74" i="129"/>
  <c r="B74" i="129"/>
  <c r="A74" i="129"/>
  <c r="V73" i="129"/>
  <c r="U73" i="129"/>
  <c r="T73" i="129"/>
  <c r="S73" i="129"/>
  <c r="Q73" i="129"/>
  <c r="P73" i="129"/>
  <c r="O73" i="129"/>
  <c r="N73" i="129"/>
  <c r="M73" i="129"/>
  <c r="L73" i="129"/>
  <c r="K73" i="129"/>
  <c r="J73" i="129"/>
  <c r="I73" i="129"/>
  <c r="G73" i="129"/>
  <c r="F73" i="129"/>
  <c r="E73" i="129"/>
  <c r="D73" i="129"/>
  <c r="C73" i="129"/>
  <c r="B73" i="129"/>
  <c r="A73" i="129"/>
  <c r="V72" i="129"/>
  <c r="U72" i="129"/>
  <c r="T72" i="129"/>
  <c r="S72" i="129"/>
  <c r="Q72" i="129"/>
  <c r="P72" i="129"/>
  <c r="O72" i="129"/>
  <c r="N72" i="129"/>
  <c r="M72" i="129"/>
  <c r="L72" i="129"/>
  <c r="K72" i="129"/>
  <c r="J72" i="129"/>
  <c r="I72" i="129"/>
  <c r="G72" i="129"/>
  <c r="F72" i="129"/>
  <c r="E72" i="129"/>
  <c r="D72" i="129"/>
  <c r="C72" i="129"/>
  <c r="B72" i="129"/>
  <c r="A72" i="129"/>
  <c r="V71" i="129"/>
  <c r="U71" i="129"/>
  <c r="T71" i="129"/>
  <c r="S71" i="129"/>
  <c r="Q71" i="129"/>
  <c r="P71" i="129"/>
  <c r="O71" i="129"/>
  <c r="N71" i="129"/>
  <c r="M71" i="129"/>
  <c r="L71" i="129"/>
  <c r="K71" i="129"/>
  <c r="J71" i="129"/>
  <c r="I71" i="129"/>
  <c r="G71" i="129"/>
  <c r="F71" i="129"/>
  <c r="E71" i="129"/>
  <c r="D71" i="129"/>
  <c r="C71" i="129"/>
  <c r="B71" i="129"/>
  <c r="A71" i="129"/>
  <c r="V70" i="129"/>
  <c r="U70" i="129"/>
  <c r="T70" i="129"/>
  <c r="S70" i="129"/>
  <c r="Q70" i="129"/>
  <c r="P70" i="129"/>
  <c r="O70" i="129"/>
  <c r="N70" i="129"/>
  <c r="M70" i="129"/>
  <c r="L70" i="129"/>
  <c r="K70" i="129"/>
  <c r="J70" i="129"/>
  <c r="I70" i="129"/>
  <c r="G70" i="129"/>
  <c r="F70" i="129"/>
  <c r="E70" i="129"/>
  <c r="D70" i="129"/>
  <c r="C70" i="129"/>
  <c r="B70" i="129"/>
  <c r="A70" i="129"/>
  <c r="V69" i="129"/>
  <c r="U69" i="129"/>
  <c r="T69" i="129"/>
  <c r="S69" i="129"/>
  <c r="Q69" i="129"/>
  <c r="P69" i="129"/>
  <c r="O69" i="129"/>
  <c r="N69" i="129"/>
  <c r="M69" i="129"/>
  <c r="L69" i="129"/>
  <c r="K69" i="129"/>
  <c r="J69" i="129"/>
  <c r="I69" i="129"/>
  <c r="G69" i="129"/>
  <c r="F69" i="129"/>
  <c r="E69" i="129"/>
  <c r="D69" i="129"/>
  <c r="C69" i="129"/>
  <c r="B69" i="129"/>
  <c r="A69" i="129"/>
  <c r="V68" i="129"/>
  <c r="U68" i="129"/>
  <c r="T68" i="129"/>
  <c r="S68" i="129"/>
  <c r="Q68" i="129"/>
  <c r="P68" i="129"/>
  <c r="O68" i="129"/>
  <c r="N68" i="129"/>
  <c r="M68" i="129"/>
  <c r="L68" i="129"/>
  <c r="K68" i="129"/>
  <c r="J68" i="129"/>
  <c r="I68" i="129"/>
  <c r="G68" i="129"/>
  <c r="F68" i="129"/>
  <c r="E68" i="129"/>
  <c r="D68" i="129"/>
  <c r="C68" i="129"/>
  <c r="B68" i="129"/>
  <c r="A68" i="129"/>
  <c r="V67" i="129"/>
  <c r="U67" i="129"/>
  <c r="T67" i="129"/>
  <c r="S67" i="129"/>
  <c r="Q67" i="129"/>
  <c r="P67" i="129"/>
  <c r="O67" i="129"/>
  <c r="N67" i="129"/>
  <c r="M67" i="129"/>
  <c r="L67" i="129"/>
  <c r="K67" i="129"/>
  <c r="J67" i="129"/>
  <c r="I67" i="129"/>
  <c r="G67" i="129"/>
  <c r="F67" i="129"/>
  <c r="E67" i="129"/>
  <c r="D67" i="129"/>
  <c r="C67" i="129"/>
  <c r="B67" i="129"/>
  <c r="A67" i="129"/>
  <c r="V66" i="129"/>
  <c r="U66" i="129"/>
  <c r="T66" i="129"/>
  <c r="S66" i="129"/>
  <c r="Q66" i="129"/>
  <c r="P66" i="129"/>
  <c r="O66" i="129"/>
  <c r="N66" i="129"/>
  <c r="M66" i="129"/>
  <c r="L66" i="129"/>
  <c r="K66" i="129"/>
  <c r="J66" i="129"/>
  <c r="I66" i="129"/>
  <c r="G66" i="129"/>
  <c r="F66" i="129"/>
  <c r="E66" i="129"/>
  <c r="D66" i="129"/>
  <c r="C66" i="129"/>
  <c r="B66" i="129"/>
  <c r="A66" i="129"/>
  <c r="V65" i="129"/>
  <c r="U65" i="129"/>
  <c r="T65" i="129"/>
  <c r="S65" i="129"/>
  <c r="Q65" i="129"/>
  <c r="P65" i="129"/>
  <c r="O65" i="129"/>
  <c r="N65" i="129"/>
  <c r="M65" i="129"/>
  <c r="L65" i="129"/>
  <c r="K65" i="129"/>
  <c r="J65" i="129"/>
  <c r="I65" i="129"/>
  <c r="G65" i="129"/>
  <c r="F65" i="129"/>
  <c r="E65" i="129"/>
  <c r="D65" i="129"/>
  <c r="C65" i="129"/>
  <c r="B65" i="129"/>
  <c r="A65" i="129"/>
  <c r="V64" i="129"/>
  <c r="U64" i="129"/>
  <c r="T64" i="129"/>
  <c r="S64" i="129"/>
  <c r="Q64" i="129"/>
  <c r="P64" i="129"/>
  <c r="O64" i="129"/>
  <c r="N64" i="129"/>
  <c r="M64" i="129"/>
  <c r="L64" i="129"/>
  <c r="K64" i="129"/>
  <c r="J64" i="129"/>
  <c r="I64" i="129"/>
  <c r="G64" i="129"/>
  <c r="F64" i="129"/>
  <c r="E64" i="129"/>
  <c r="D64" i="129"/>
  <c r="C64" i="129"/>
  <c r="B64" i="129"/>
  <c r="A64" i="129"/>
  <c r="V63" i="129"/>
  <c r="U63" i="129"/>
  <c r="T63" i="129"/>
  <c r="S63" i="129"/>
  <c r="Q63" i="129"/>
  <c r="P63" i="129"/>
  <c r="O63" i="129"/>
  <c r="N63" i="129"/>
  <c r="M63" i="129"/>
  <c r="L63" i="129"/>
  <c r="K63" i="129"/>
  <c r="J63" i="129"/>
  <c r="I63" i="129"/>
  <c r="G63" i="129"/>
  <c r="F63" i="129"/>
  <c r="E63" i="129"/>
  <c r="D63" i="129"/>
  <c r="C63" i="129"/>
  <c r="B63" i="129"/>
  <c r="A63" i="129"/>
  <c r="V62" i="129"/>
  <c r="U62" i="129"/>
  <c r="T62" i="129"/>
  <c r="S62" i="129"/>
  <c r="Q62" i="129"/>
  <c r="P62" i="129"/>
  <c r="O62" i="129"/>
  <c r="N62" i="129"/>
  <c r="M62" i="129"/>
  <c r="L62" i="129"/>
  <c r="K62" i="129"/>
  <c r="J62" i="129"/>
  <c r="I62" i="129"/>
  <c r="G62" i="129"/>
  <c r="F62" i="129"/>
  <c r="E62" i="129"/>
  <c r="D62" i="129"/>
  <c r="C62" i="129"/>
  <c r="B62" i="129"/>
  <c r="A62" i="129"/>
  <c r="V61" i="129"/>
  <c r="U61" i="129"/>
  <c r="T61" i="129"/>
  <c r="S61" i="129"/>
  <c r="Q61" i="129"/>
  <c r="P61" i="129"/>
  <c r="O61" i="129"/>
  <c r="N61" i="129"/>
  <c r="M61" i="129"/>
  <c r="L61" i="129"/>
  <c r="K61" i="129"/>
  <c r="J61" i="129"/>
  <c r="I61" i="129"/>
  <c r="G61" i="129"/>
  <c r="F61" i="129"/>
  <c r="E61" i="129"/>
  <c r="D61" i="129"/>
  <c r="C61" i="129"/>
  <c r="B61" i="129"/>
  <c r="A61" i="129"/>
  <c r="V60" i="129"/>
  <c r="U60" i="129"/>
  <c r="T60" i="129"/>
  <c r="S60" i="129"/>
  <c r="Q60" i="129"/>
  <c r="P60" i="129"/>
  <c r="O60" i="129"/>
  <c r="N60" i="129"/>
  <c r="K60" i="129"/>
  <c r="I60" i="129"/>
  <c r="G60" i="129"/>
  <c r="F60" i="129"/>
  <c r="E60" i="129"/>
  <c r="D60" i="129"/>
  <c r="A60" i="129"/>
  <c r="V59" i="129"/>
  <c r="U59" i="129"/>
  <c r="T59" i="129"/>
  <c r="S59" i="129"/>
  <c r="Q59" i="129"/>
  <c r="P59" i="129"/>
  <c r="O59" i="129"/>
  <c r="N59" i="129"/>
  <c r="K59" i="129"/>
  <c r="I59" i="129"/>
  <c r="G59" i="129"/>
  <c r="F59" i="129"/>
  <c r="E59" i="129"/>
  <c r="D59" i="129"/>
  <c r="A59" i="129"/>
  <c r="V58" i="129"/>
  <c r="U58" i="129"/>
  <c r="T58" i="129"/>
  <c r="S58" i="129"/>
  <c r="Q58" i="129"/>
  <c r="P58" i="129"/>
  <c r="O58" i="129"/>
  <c r="N58" i="129"/>
  <c r="M58" i="129"/>
  <c r="L58" i="129"/>
  <c r="K58" i="129"/>
  <c r="J58" i="129"/>
  <c r="I58" i="129"/>
  <c r="G58" i="129"/>
  <c r="F58" i="129"/>
  <c r="E58" i="129"/>
  <c r="D58" i="129"/>
  <c r="C58" i="129"/>
  <c r="B58" i="129"/>
  <c r="A58" i="129"/>
  <c r="V57" i="129"/>
  <c r="U57" i="129"/>
  <c r="T57" i="129"/>
  <c r="S57" i="129"/>
  <c r="Q57" i="129"/>
  <c r="P57" i="129"/>
  <c r="O57" i="129"/>
  <c r="N57" i="129"/>
  <c r="M57" i="129"/>
  <c r="L57" i="129"/>
  <c r="K57" i="129"/>
  <c r="I57" i="129"/>
  <c r="G57" i="129"/>
  <c r="F57" i="129"/>
  <c r="E57" i="129"/>
  <c r="D57" i="129"/>
  <c r="C57" i="129"/>
  <c r="B57" i="129"/>
  <c r="A57" i="129"/>
  <c r="V56" i="129"/>
  <c r="U56" i="129"/>
  <c r="T56" i="129"/>
  <c r="S56" i="129"/>
  <c r="Q56" i="129"/>
  <c r="P56" i="129"/>
  <c r="O56" i="129"/>
  <c r="N56" i="129"/>
  <c r="M56" i="129"/>
  <c r="L56" i="129"/>
  <c r="K56" i="129"/>
  <c r="J56" i="129"/>
  <c r="I56" i="129"/>
  <c r="G56" i="129"/>
  <c r="F56" i="129"/>
  <c r="E56" i="129"/>
  <c r="D56" i="129"/>
  <c r="C56" i="129"/>
  <c r="B56" i="129"/>
  <c r="A56" i="129"/>
  <c r="V55" i="129"/>
  <c r="U55" i="129"/>
  <c r="T55" i="129"/>
  <c r="S55" i="129"/>
  <c r="Q55" i="129"/>
  <c r="P55" i="129"/>
  <c r="O55" i="129"/>
  <c r="N55" i="129"/>
  <c r="M55" i="129"/>
  <c r="L55" i="129"/>
  <c r="K55" i="129"/>
  <c r="J55" i="129"/>
  <c r="I55" i="129"/>
  <c r="G55" i="129"/>
  <c r="F55" i="129"/>
  <c r="E55" i="129"/>
  <c r="D55" i="129"/>
  <c r="C55" i="129"/>
  <c r="A55" i="129"/>
  <c r="V54" i="129"/>
  <c r="U54" i="129"/>
  <c r="T54" i="129"/>
  <c r="S54" i="129"/>
  <c r="Q54" i="129"/>
  <c r="P54" i="129"/>
  <c r="O54" i="129"/>
  <c r="N54" i="129"/>
  <c r="M54" i="129"/>
  <c r="L54" i="129"/>
  <c r="K54" i="129"/>
  <c r="J54" i="129"/>
  <c r="I54" i="129"/>
  <c r="G54" i="129"/>
  <c r="F54" i="129"/>
  <c r="E54" i="129"/>
  <c r="D54" i="129"/>
  <c r="C54" i="129"/>
  <c r="B54" i="129"/>
  <c r="A54" i="129"/>
  <c r="V53" i="129"/>
  <c r="U53" i="129"/>
  <c r="T53" i="129"/>
  <c r="S53" i="129"/>
  <c r="Q53" i="129"/>
  <c r="P53" i="129"/>
  <c r="O53" i="129"/>
  <c r="N53" i="129"/>
  <c r="M53" i="129"/>
  <c r="L53" i="129"/>
  <c r="K53" i="129"/>
  <c r="J53" i="129"/>
  <c r="I53" i="129"/>
  <c r="G53" i="129"/>
  <c r="F53" i="129"/>
  <c r="E53" i="129"/>
  <c r="D53" i="129"/>
  <c r="C53" i="129"/>
  <c r="B53" i="129"/>
  <c r="A53" i="129"/>
  <c r="V52" i="129"/>
  <c r="U52" i="129"/>
  <c r="T52" i="129"/>
  <c r="S52" i="129"/>
  <c r="Q52" i="129"/>
  <c r="P52" i="129"/>
  <c r="O52" i="129"/>
  <c r="N52" i="129"/>
  <c r="M52" i="129"/>
  <c r="L52" i="129"/>
  <c r="K52" i="129"/>
  <c r="J52" i="129"/>
  <c r="I52" i="129"/>
  <c r="G52" i="129"/>
  <c r="F52" i="129"/>
  <c r="E52" i="129"/>
  <c r="D52" i="129"/>
  <c r="C52" i="129"/>
  <c r="B52" i="129"/>
  <c r="A52" i="129"/>
  <c r="V51" i="129"/>
  <c r="U51" i="129"/>
  <c r="T51" i="129"/>
  <c r="S51" i="129"/>
  <c r="Q51" i="129"/>
  <c r="P51" i="129"/>
  <c r="O51" i="129"/>
  <c r="N51" i="129"/>
  <c r="M51" i="129"/>
  <c r="L51" i="129"/>
  <c r="K51" i="129"/>
  <c r="J51" i="129"/>
  <c r="I51" i="129"/>
  <c r="G51" i="129"/>
  <c r="F51" i="129"/>
  <c r="E51" i="129"/>
  <c r="D51" i="129"/>
  <c r="C51" i="129"/>
  <c r="B51" i="129"/>
  <c r="A51" i="129"/>
  <c r="V50" i="129"/>
  <c r="U50" i="129"/>
  <c r="T50" i="129"/>
  <c r="S50" i="129"/>
  <c r="Q50" i="129"/>
  <c r="P50" i="129"/>
  <c r="O50" i="129"/>
  <c r="N50" i="129"/>
  <c r="M50" i="129"/>
  <c r="L50" i="129"/>
  <c r="K50" i="129"/>
  <c r="J50" i="129"/>
  <c r="I50" i="129"/>
  <c r="G50" i="129"/>
  <c r="F50" i="129"/>
  <c r="E50" i="129"/>
  <c r="D50" i="129"/>
  <c r="C50" i="129"/>
  <c r="B50" i="129"/>
  <c r="A50" i="129"/>
  <c r="V49" i="129"/>
  <c r="U49" i="129"/>
  <c r="T49" i="129"/>
  <c r="S49" i="129"/>
  <c r="Q49" i="129"/>
  <c r="P49" i="129"/>
  <c r="O49" i="129"/>
  <c r="N49" i="129"/>
  <c r="M49" i="129"/>
  <c r="L49" i="129"/>
  <c r="K49" i="129"/>
  <c r="J49" i="129"/>
  <c r="I49" i="129"/>
  <c r="G49" i="129"/>
  <c r="F49" i="129"/>
  <c r="E49" i="129"/>
  <c r="D49" i="129"/>
  <c r="C49" i="129"/>
  <c r="B49" i="129"/>
  <c r="A49" i="129"/>
  <c r="V48" i="129"/>
  <c r="U48" i="129"/>
  <c r="T48" i="129"/>
  <c r="S48" i="129"/>
  <c r="Q48" i="129"/>
  <c r="P48" i="129"/>
  <c r="O48" i="129"/>
  <c r="N48" i="129"/>
  <c r="M48" i="129"/>
  <c r="L48" i="129"/>
  <c r="K48" i="129"/>
  <c r="J48" i="129"/>
  <c r="I48" i="129"/>
  <c r="G48" i="129"/>
  <c r="F48" i="129"/>
  <c r="E48" i="129"/>
  <c r="D48" i="129"/>
  <c r="C48" i="129"/>
  <c r="B48" i="129"/>
  <c r="A48" i="129"/>
  <c r="V47" i="129"/>
  <c r="U47" i="129"/>
  <c r="T47" i="129"/>
  <c r="S47" i="129"/>
  <c r="Q47" i="129"/>
  <c r="P47" i="129"/>
  <c r="O47" i="129"/>
  <c r="N47" i="129"/>
  <c r="M47" i="129"/>
  <c r="L47" i="129"/>
  <c r="K47" i="129"/>
  <c r="J47" i="129"/>
  <c r="I47" i="129"/>
  <c r="G47" i="129"/>
  <c r="F47" i="129"/>
  <c r="E47" i="129"/>
  <c r="D47" i="129"/>
  <c r="C47" i="129"/>
  <c r="B47" i="129"/>
  <c r="A47" i="129"/>
  <c r="V46" i="129"/>
  <c r="U46" i="129"/>
  <c r="T46" i="129"/>
  <c r="S46" i="129"/>
  <c r="Q46" i="129"/>
  <c r="P46" i="129"/>
  <c r="O46" i="129"/>
  <c r="N46" i="129"/>
  <c r="M46" i="129"/>
  <c r="L46" i="129"/>
  <c r="K46" i="129"/>
  <c r="J46" i="129"/>
  <c r="I46" i="129"/>
  <c r="G46" i="129"/>
  <c r="F46" i="129"/>
  <c r="E46" i="129"/>
  <c r="D46" i="129"/>
  <c r="C46" i="129"/>
  <c r="B46" i="129"/>
  <c r="A46" i="129"/>
  <c r="V45" i="129"/>
  <c r="U45" i="129"/>
  <c r="T45" i="129"/>
  <c r="S45" i="129"/>
  <c r="Q45" i="129"/>
  <c r="P45" i="129"/>
  <c r="O45" i="129"/>
  <c r="N45" i="129"/>
  <c r="M45" i="129"/>
  <c r="L45" i="129"/>
  <c r="K45" i="129"/>
  <c r="J45" i="129"/>
  <c r="I45" i="129"/>
  <c r="G45" i="129"/>
  <c r="F45" i="129"/>
  <c r="E45" i="129"/>
  <c r="D45" i="129"/>
  <c r="C45" i="129"/>
  <c r="B45" i="129"/>
  <c r="A45" i="129"/>
  <c r="V44" i="129"/>
  <c r="U44" i="129"/>
  <c r="T44" i="129"/>
  <c r="S44" i="129"/>
  <c r="Q44" i="129"/>
  <c r="P44" i="129"/>
  <c r="O44" i="129"/>
  <c r="N44" i="129"/>
  <c r="M44" i="129"/>
  <c r="L44" i="129"/>
  <c r="K44" i="129"/>
  <c r="J44" i="129"/>
  <c r="I44" i="129"/>
  <c r="G44" i="129"/>
  <c r="F44" i="129"/>
  <c r="E44" i="129"/>
  <c r="D44" i="129"/>
  <c r="C44" i="129"/>
  <c r="B44" i="129"/>
  <c r="A44" i="129"/>
  <c r="V43" i="129"/>
  <c r="U43" i="129"/>
  <c r="T43" i="129"/>
  <c r="S43" i="129"/>
  <c r="Q43" i="129"/>
  <c r="P43" i="129"/>
  <c r="O43" i="129"/>
  <c r="N43" i="129"/>
  <c r="M43" i="129"/>
  <c r="L43" i="129"/>
  <c r="K43" i="129"/>
  <c r="J43" i="129"/>
  <c r="I43" i="129"/>
  <c r="G43" i="129"/>
  <c r="F43" i="129"/>
  <c r="E43" i="129"/>
  <c r="D43" i="129"/>
  <c r="C43" i="129"/>
  <c r="B43" i="129"/>
  <c r="A43" i="129"/>
  <c r="V42" i="129"/>
  <c r="U42" i="129"/>
  <c r="T42" i="129"/>
  <c r="S42" i="129"/>
  <c r="Q42" i="129"/>
  <c r="P42" i="129"/>
  <c r="O42" i="129"/>
  <c r="N42" i="129"/>
  <c r="M42" i="129"/>
  <c r="L42" i="129"/>
  <c r="K42" i="129"/>
  <c r="J42" i="129"/>
  <c r="I42" i="129"/>
  <c r="G42" i="129"/>
  <c r="F42" i="129"/>
  <c r="E42" i="129"/>
  <c r="D42" i="129"/>
  <c r="C42" i="129"/>
  <c r="B42" i="129"/>
  <c r="A42" i="129"/>
  <c r="V41" i="129"/>
  <c r="U41" i="129"/>
  <c r="T41" i="129"/>
  <c r="S41" i="129"/>
  <c r="Q41" i="129"/>
  <c r="P41" i="129"/>
  <c r="O41" i="129"/>
  <c r="N41" i="129"/>
  <c r="M41" i="129"/>
  <c r="L41" i="129"/>
  <c r="K41" i="129"/>
  <c r="J41" i="129"/>
  <c r="I41" i="129"/>
  <c r="G41" i="129"/>
  <c r="F41" i="129"/>
  <c r="E41" i="129"/>
  <c r="D41" i="129"/>
  <c r="C41" i="129"/>
  <c r="B41" i="129"/>
  <c r="A41" i="129"/>
  <c r="V40" i="129"/>
  <c r="U40" i="129"/>
  <c r="T40" i="129"/>
  <c r="S40" i="129"/>
  <c r="Q40" i="129"/>
  <c r="P40" i="129"/>
  <c r="O40" i="129"/>
  <c r="N40" i="129"/>
  <c r="M40" i="129"/>
  <c r="L40" i="129"/>
  <c r="K40" i="129"/>
  <c r="J40" i="129"/>
  <c r="I40" i="129"/>
  <c r="G40" i="129"/>
  <c r="F40" i="129"/>
  <c r="E40" i="129"/>
  <c r="D40" i="129"/>
  <c r="C40" i="129"/>
  <c r="B40" i="129"/>
  <c r="A40" i="129"/>
  <c r="V39" i="129"/>
  <c r="U39" i="129"/>
  <c r="T39" i="129"/>
  <c r="S39" i="129"/>
  <c r="Q39" i="129"/>
  <c r="P39" i="129"/>
  <c r="O39" i="129"/>
  <c r="N39" i="129"/>
  <c r="M39" i="129"/>
  <c r="L39" i="129"/>
  <c r="K39" i="129"/>
  <c r="J39" i="129"/>
  <c r="I39" i="129"/>
  <c r="G39" i="129"/>
  <c r="F39" i="129"/>
  <c r="E39" i="129"/>
  <c r="D39" i="129"/>
  <c r="C39" i="129"/>
  <c r="B39" i="129"/>
  <c r="A39" i="129"/>
  <c r="V38" i="129"/>
  <c r="U38" i="129"/>
  <c r="T38" i="129"/>
  <c r="S38" i="129"/>
  <c r="Q38" i="129"/>
  <c r="P38" i="129"/>
  <c r="O38" i="129"/>
  <c r="N38" i="129"/>
  <c r="M38" i="129"/>
  <c r="L38" i="129"/>
  <c r="K38" i="129"/>
  <c r="J38" i="129"/>
  <c r="I38" i="129"/>
  <c r="G38" i="129"/>
  <c r="F38" i="129"/>
  <c r="E38" i="129"/>
  <c r="D38" i="129"/>
  <c r="C38" i="129"/>
  <c r="B38" i="129"/>
  <c r="A38" i="129"/>
  <c r="V37" i="129"/>
  <c r="U37" i="129"/>
  <c r="T37" i="129"/>
  <c r="S37" i="129"/>
  <c r="Q37" i="129"/>
  <c r="P37" i="129"/>
  <c r="O37" i="129"/>
  <c r="N37" i="129"/>
  <c r="M37" i="129"/>
  <c r="L37" i="129"/>
  <c r="K37" i="129"/>
  <c r="J37" i="129"/>
  <c r="I37" i="129"/>
  <c r="G37" i="129"/>
  <c r="F37" i="129"/>
  <c r="E37" i="129"/>
  <c r="D37" i="129"/>
  <c r="C37" i="129"/>
  <c r="B37" i="129"/>
  <c r="A37" i="129"/>
  <c r="V36" i="129"/>
  <c r="U36" i="129"/>
  <c r="T36" i="129"/>
  <c r="S36" i="129"/>
  <c r="Q36" i="129"/>
  <c r="P36" i="129"/>
  <c r="O36" i="129"/>
  <c r="N36" i="129"/>
  <c r="M36" i="129"/>
  <c r="L36" i="129"/>
  <c r="K36" i="129"/>
  <c r="J36" i="129"/>
  <c r="I36" i="129"/>
  <c r="G36" i="129"/>
  <c r="F36" i="129"/>
  <c r="E36" i="129"/>
  <c r="D36" i="129"/>
  <c r="C36" i="129"/>
  <c r="B36" i="129"/>
  <c r="A36" i="129"/>
  <c r="V35" i="129"/>
  <c r="U35" i="129"/>
  <c r="T35" i="129"/>
  <c r="S35" i="129"/>
  <c r="Q35" i="129"/>
  <c r="P35" i="129"/>
  <c r="O35" i="129"/>
  <c r="N35" i="129"/>
  <c r="M35" i="129"/>
  <c r="L35" i="129"/>
  <c r="K35" i="129"/>
  <c r="I35" i="129"/>
  <c r="G35" i="129"/>
  <c r="F35" i="129"/>
  <c r="E35" i="129"/>
  <c r="D35" i="129"/>
  <c r="C35" i="129"/>
  <c r="B35" i="129"/>
  <c r="A35" i="129"/>
  <c r="V34" i="129"/>
  <c r="U34" i="129"/>
  <c r="T34" i="129"/>
  <c r="S34" i="129"/>
  <c r="Q34" i="129"/>
  <c r="P34" i="129"/>
  <c r="O34" i="129"/>
  <c r="N34" i="129"/>
  <c r="M34" i="129"/>
  <c r="L34" i="129"/>
  <c r="K34" i="129"/>
  <c r="J34" i="129"/>
  <c r="I34" i="129"/>
  <c r="G34" i="129"/>
  <c r="F34" i="129"/>
  <c r="E34" i="129"/>
  <c r="D34" i="129"/>
  <c r="C34" i="129"/>
  <c r="B34" i="129"/>
  <c r="A34" i="129"/>
  <c r="V33" i="129"/>
  <c r="U33" i="129"/>
  <c r="T33" i="129"/>
  <c r="S33" i="129"/>
  <c r="Q33" i="129"/>
  <c r="P33" i="129"/>
  <c r="O33" i="129"/>
  <c r="N33" i="129"/>
  <c r="M33" i="129"/>
  <c r="L33" i="129"/>
  <c r="K33" i="129"/>
  <c r="J33" i="129"/>
  <c r="I33" i="129"/>
  <c r="G33" i="129"/>
  <c r="F33" i="129"/>
  <c r="E33" i="129"/>
  <c r="D33" i="129"/>
  <c r="C33" i="129"/>
  <c r="B33" i="129"/>
  <c r="A33" i="129"/>
  <c r="V32" i="129"/>
  <c r="U32" i="129"/>
  <c r="T32" i="129"/>
  <c r="S32" i="129"/>
  <c r="Q32" i="129"/>
  <c r="P32" i="129"/>
  <c r="O32" i="129"/>
  <c r="N32" i="129"/>
  <c r="M32" i="129"/>
  <c r="L32" i="129"/>
  <c r="K32" i="129"/>
  <c r="J32" i="129"/>
  <c r="I32" i="129"/>
  <c r="G32" i="129"/>
  <c r="F32" i="129"/>
  <c r="E32" i="129"/>
  <c r="D32" i="129"/>
  <c r="C32" i="129"/>
  <c r="B32" i="129"/>
  <c r="A32" i="129"/>
  <c r="V31" i="129"/>
  <c r="U31" i="129"/>
  <c r="T31" i="129"/>
  <c r="S31" i="129"/>
  <c r="Q31" i="129"/>
  <c r="P31" i="129"/>
  <c r="O31" i="129"/>
  <c r="N31" i="129"/>
  <c r="M31" i="129"/>
  <c r="L31" i="129"/>
  <c r="K31" i="129"/>
  <c r="J31" i="129"/>
  <c r="I31" i="129"/>
  <c r="G31" i="129"/>
  <c r="F31" i="129"/>
  <c r="E31" i="129"/>
  <c r="D31" i="129"/>
  <c r="C31" i="129"/>
  <c r="B31" i="129"/>
  <c r="A31" i="129"/>
  <c r="V30" i="129"/>
  <c r="U30" i="129"/>
  <c r="T30" i="129"/>
  <c r="S30" i="129"/>
  <c r="Q30" i="129"/>
  <c r="P30" i="129"/>
  <c r="O30" i="129"/>
  <c r="N30" i="129"/>
  <c r="M30" i="129"/>
  <c r="L30" i="129"/>
  <c r="K30" i="129"/>
  <c r="J30" i="129"/>
  <c r="I30" i="129"/>
  <c r="G30" i="129"/>
  <c r="F30" i="129"/>
  <c r="E30" i="129"/>
  <c r="D30" i="129"/>
  <c r="C30" i="129"/>
  <c r="B30" i="129"/>
  <c r="A30" i="129"/>
  <c r="V29" i="129"/>
  <c r="U29" i="129"/>
  <c r="T29" i="129"/>
  <c r="S29" i="129"/>
  <c r="Q29" i="129"/>
  <c r="P29" i="129"/>
  <c r="O29" i="129"/>
  <c r="N29" i="129"/>
  <c r="M29" i="129"/>
  <c r="L29" i="129"/>
  <c r="K29" i="129"/>
  <c r="I29" i="129"/>
  <c r="G29" i="129"/>
  <c r="F29" i="129"/>
  <c r="E29" i="129"/>
  <c r="D29" i="129"/>
  <c r="C29" i="129"/>
  <c r="B29" i="129"/>
  <c r="A29" i="129"/>
  <c r="V28" i="129"/>
  <c r="U28" i="129"/>
  <c r="T28" i="129"/>
  <c r="S28" i="129"/>
  <c r="Q28" i="129"/>
  <c r="P28" i="129"/>
  <c r="O28" i="129"/>
  <c r="N28" i="129"/>
  <c r="M28" i="129"/>
  <c r="L28" i="129"/>
  <c r="K28" i="129"/>
  <c r="J28" i="129"/>
  <c r="I28" i="129"/>
  <c r="G28" i="129"/>
  <c r="F28" i="129"/>
  <c r="E28" i="129"/>
  <c r="D28" i="129"/>
  <c r="C28" i="129"/>
  <c r="B28" i="129"/>
  <c r="A28" i="129"/>
  <c r="V27" i="129"/>
  <c r="U27" i="129"/>
  <c r="T27" i="129"/>
  <c r="S27" i="129"/>
  <c r="Q27" i="129"/>
  <c r="P27" i="129"/>
  <c r="O27" i="129"/>
  <c r="N27" i="129"/>
  <c r="M27" i="129"/>
  <c r="L27" i="129"/>
  <c r="K27" i="129"/>
  <c r="J27" i="129"/>
  <c r="I27" i="129"/>
  <c r="G27" i="129"/>
  <c r="F27" i="129"/>
  <c r="E27" i="129"/>
  <c r="D27" i="129"/>
  <c r="C27" i="129"/>
  <c r="B27" i="129"/>
  <c r="A27" i="129"/>
  <c r="V26" i="129"/>
  <c r="U26" i="129"/>
  <c r="T26" i="129"/>
  <c r="S26" i="129"/>
  <c r="Q26" i="129"/>
  <c r="P26" i="129"/>
  <c r="O26" i="129"/>
  <c r="N26" i="129"/>
  <c r="M26" i="129"/>
  <c r="L26" i="129"/>
  <c r="K26" i="129"/>
  <c r="J26" i="129"/>
  <c r="I26" i="129"/>
  <c r="G26" i="129"/>
  <c r="F26" i="129"/>
  <c r="E26" i="129"/>
  <c r="D26" i="129"/>
  <c r="C26" i="129"/>
  <c r="B26" i="129"/>
  <c r="A26" i="129"/>
  <c r="V25" i="129"/>
  <c r="U25" i="129"/>
  <c r="T25" i="129"/>
  <c r="S25" i="129"/>
  <c r="Q25" i="129"/>
  <c r="P25" i="129"/>
  <c r="O25" i="129"/>
  <c r="N25" i="129"/>
  <c r="M25" i="129"/>
  <c r="L25" i="129"/>
  <c r="K25" i="129"/>
  <c r="J25" i="129"/>
  <c r="I25" i="129"/>
  <c r="G25" i="129"/>
  <c r="F25" i="129"/>
  <c r="E25" i="129"/>
  <c r="D25" i="129"/>
  <c r="C25" i="129"/>
  <c r="B25" i="129"/>
  <c r="A25" i="129"/>
  <c r="V24" i="129"/>
  <c r="U24" i="129"/>
  <c r="T24" i="129"/>
  <c r="S24" i="129"/>
  <c r="Q24" i="129"/>
  <c r="P24" i="129"/>
  <c r="O24" i="129"/>
  <c r="N24" i="129"/>
  <c r="M24" i="129"/>
  <c r="L24" i="129"/>
  <c r="K24" i="129"/>
  <c r="J24" i="129"/>
  <c r="I24" i="129"/>
  <c r="G24" i="129"/>
  <c r="F24" i="129"/>
  <c r="E24" i="129"/>
  <c r="D24" i="129"/>
  <c r="C24" i="129"/>
  <c r="B24" i="129"/>
  <c r="A24" i="129"/>
  <c r="V23" i="129"/>
  <c r="U23" i="129"/>
  <c r="T23" i="129"/>
  <c r="S23" i="129"/>
  <c r="Q23" i="129"/>
  <c r="P23" i="129"/>
  <c r="O23" i="129"/>
  <c r="N23" i="129"/>
  <c r="M23" i="129"/>
  <c r="L23" i="129"/>
  <c r="K23" i="129"/>
  <c r="J23" i="129"/>
  <c r="I23" i="129"/>
  <c r="G23" i="129"/>
  <c r="F23" i="129"/>
  <c r="E23" i="129"/>
  <c r="D23" i="129"/>
  <c r="C23" i="129"/>
  <c r="B23" i="129"/>
  <c r="A23" i="129"/>
  <c r="V22" i="129"/>
  <c r="U22" i="129"/>
  <c r="T22" i="129"/>
  <c r="S22" i="129"/>
  <c r="Q22" i="129"/>
  <c r="P22" i="129"/>
  <c r="O22" i="129"/>
  <c r="N22" i="129"/>
  <c r="M22" i="129"/>
  <c r="L22" i="129"/>
  <c r="K22" i="129"/>
  <c r="I22" i="129"/>
  <c r="G22" i="129"/>
  <c r="F22" i="129"/>
  <c r="E22" i="129"/>
  <c r="D22" i="129"/>
  <c r="C22" i="129"/>
  <c r="B22" i="129"/>
  <c r="A22" i="129"/>
  <c r="V21" i="129"/>
  <c r="U21" i="129"/>
  <c r="T21" i="129"/>
  <c r="S21" i="129"/>
  <c r="Q21" i="129"/>
  <c r="P21" i="129"/>
  <c r="O21" i="129"/>
  <c r="N21" i="129"/>
  <c r="M21" i="129"/>
  <c r="L21" i="129"/>
  <c r="K21" i="129"/>
  <c r="J21" i="129"/>
  <c r="I21" i="129"/>
  <c r="G21" i="129"/>
  <c r="F21" i="129"/>
  <c r="E21" i="129"/>
  <c r="D21" i="129"/>
  <c r="C21" i="129"/>
  <c r="B21" i="129"/>
  <c r="A21" i="129"/>
  <c r="V20" i="129"/>
  <c r="U20" i="129"/>
  <c r="T20" i="129"/>
  <c r="S20" i="129"/>
  <c r="Q20" i="129"/>
  <c r="P20" i="129"/>
  <c r="O20" i="129"/>
  <c r="N20" i="129"/>
  <c r="M20" i="129"/>
  <c r="L20" i="129"/>
  <c r="K20" i="129"/>
  <c r="I20" i="129"/>
  <c r="G20" i="129"/>
  <c r="F20" i="129"/>
  <c r="E20" i="129"/>
  <c r="D20" i="129"/>
  <c r="C20" i="129"/>
  <c r="A20" i="129"/>
  <c r="V19" i="129"/>
  <c r="U19" i="129"/>
  <c r="T19" i="129"/>
  <c r="S19" i="129"/>
  <c r="Q19" i="129"/>
  <c r="P19" i="129"/>
  <c r="O19" i="129"/>
  <c r="N19" i="129"/>
  <c r="M19" i="129"/>
  <c r="L19" i="129"/>
  <c r="K19" i="129"/>
  <c r="I19" i="129"/>
  <c r="G19" i="129"/>
  <c r="F19" i="129"/>
  <c r="E19" i="129"/>
  <c r="D19" i="129"/>
  <c r="C19" i="129"/>
  <c r="B19" i="129"/>
  <c r="A19" i="129"/>
  <c r="V18" i="129"/>
  <c r="U18" i="129"/>
  <c r="T18" i="129"/>
  <c r="S18" i="129"/>
  <c r="Q18" i="129"/>
  <c r="P18" i="129"/>
  <c r="O18" i="129"/>
  <c r="N18" i="129"/>
  <c r="M18" i="129"/>
  <c r="L18" i="129"/>
  <c r="K18" i="129"/>
  <c r="I18" i="129"/>
  <c r="G18" i="129"/>
  <c r="F18" i="129"/>
  <c r="E18" i="129"/>
  <c r="D18" i="129"/>
  <c r="C18" i="129"/>
  <c r="B18" i="129"/>
  <c r="A18" i="129"/>
  <c r="V17" i="129"/>
  <c r="U17" i="129"/>
  <c r="T17" i="129"/>
  <c r="S17" i="129"/>
  <c r="Q17" i="129"/>
  <c r="P17" i="129"/>
  <c r="O17" i="129"/>
  <c r="N17" i="129"/>
  <c r="M17" i="129"/>
  <c r="L17" i="129"/>
  <c r="K17" i="129"/>
  <c r="I17" i="129"/>
  <c r="G17" i="129"/>
  <c r="F17" i="129"/>
  <c r="E17" i="129"/>
  <c r="D17" i="129"/>
  <c r="C17" i="129"/>
  <c r="B17" i="129"/>
  <c r="A17" i="129"/>
  <c r="V16" i="129"/>
  <c r="U16" i="129"/>
  <c r="T16" i="129"/>
  <c r="S16" i="129"/>
  <c r="Q16" i="129"/>
  <c r="P16" i="129"/>
  <c r="O16" i="129"/>
  <c r="N16" i="129"/>
  <c r="M16" i="129"/>
  <c r="L16" i="129"/>
  <c r="K16" i="129"/>
  <c r="J16" i="129"/>
  <c r="I16" i="129"/>
  <c r="G16" i="129"/>
  <c r="F16" i="129"/>
  <c r="E16" i="129"/>
  <c r="D16" i="129"/>
  <c r="C16" i="129"/>
  <c r="B16" i="129"/>
  <c r="A16" i="129"/>
  <c r="V15" i="129"/>
  <c r="U15" i="129"/>
  <c r="T15" i="129"/>
  <c r="S15" i="129"/>
  <c r="Q15" i="129"/>
  <c r="P15" i="129"/>
  <c r="O15" i="129"/>
  <c r="N15" i="129"/>
  <c r="M15" i="129"/>
  <c r="L15" i="129"/>
  <c r="K15" i="129"/>
  <c r="I15" i="129"/>
  <c r="G15" i="129"/>
  <c r="F15" i="129"/>
  <c r="E15" i="129"/>
  <c r="D15" i="129"/>
  <c r="C15" i="129"/>
  <c r="A15" i="129"/>
  <c r="V14" i="129"/>
  <c r="U14" i="129"/>
  <c r="T14" i="129"/>
  <c r="S14" i="129"/>
  <c r="Q14" i="129"/>
  <c r="P14" i="129"/>
  <c r="O14" i="129"/>
  <c r="N14" i="129"/>
  <c r="M14" i="129"/>
  <c r="L14" i="129"/>
  <c r="K14" i="129"/>
  <c r="I14" i="129"/>
  <c r="G14" i="129"/>
  <c r="F14" i="129"/>
  <c r="E14" i="129"/>
  <c r="D14" i="129"/>
  <c r="C14" i="129"/>
  <c r="A14" i="129"/>
  <c r="V13" i="129"/>
  <c r="U13" i="129"/>
  <c r="T13" i="129"/>
  <c r="S13" i="129"/>
  <c r="Q13" i="129"/>
  <c r="P13" i="129"/>
  <c r="O13" i="129"/>
  <c r="N13" i="129"/>
  <c r="M13" i="129"/>
  <c r="L13" i="129"/>
  <c r="K13" i="129"/>
  <c r="I13" i="129"/>
  <c r="G13" i="129"/>
  <c r="F13" i="129"/>
  <c r="E13" i="129"/>
  <c r="D13" i="129"/>
  <c r="C13" i="129"/>
  <c r="A13" i="129"/>
  <c r="V12" i="129"/>
  <c r="U12" i="129"/>
  <c r="T12" i="129"/>
  <c r="S12" i="129"/>
  <c r="Q12" i="129"/>
  <c r="P12" i="129"/>
  <c r="O12" i="129"/>
  <c r="N12" i="129"/>
  <c r="M12" i="129"/>
  <c r="L12" i="129"/>
  <c r="K12" i="129"/>
  <c r="I12" i="129"/>
  <c r="G12" i="129"/>
  <c r="F12" i="129"/>
  <c r="E12" i="129"/>
  <c r="D12" i="129"/>
  <c r="C12" i="129"/>
  <c r="A12" i="129"/>
  <c r="V11" i="129"/>
  <c r="U11" i="129"/>
  <c r="T11" i="129"/>
  <c r="S11" i="129"/>
  <c r="Q11" i="129"/>
  <c r="P11" i="129"/>
  <c r="O11" i="129"/>
  <c r="N11" i="129"/>
  <c r="M11" i="129"/>
  <c r="L11" i="129"/>
  <c r="K11" i="129"/>
  <c r="J11" i="129"/>
  <c r="I11" i="129"/>
  <c r="G11" i="129"/>
  <c r="F11" i="129"/>
  <c r="E11" i="129"/>
  <c r="D11" i="129"/>
  <c r="C11" i="129"/>
  <c r="B11" i="129"/>
  <c r="A11" i="129"/>
  <c r="V10" i="129"/>
  <c r="U10" i="129"/>
  <c r="T10" i="129"/>
  <c r="S10" i="129"/>
  <c r="Q10" i="129"/>
  <c r="P10" i="129"/>
  <c r="O10" i="129"/>
  <c r="N10" i="129"/>
  <c r="M10" i="129"/>
  <c r="L10" i="129"/>
  <c r="K10" i="129"/>
  <c r="I10" i="129"/>
  <c r="G10" i="129"/>
  <c r="F10" i="129"/>
  <c r="E10" i="129"/>
  <c r="D10" i="129"/>
  <c r="C10" i="129"/>
  <c r="B10" i="129"/>
  <c r="A10" i="129"/>
  <c r="V9" i="129"/>
  <c r="U9" i="129"/>
  <c r="T9" i="129"/>
  <c r="S9" i="129"/>
  <c r="Q9" i="129"/>
  <c r="P9" i="129"/>
  <c r="O9" i="129"/>
  <c r="N9" i="129"/>
  <c r="M9" i="129"/>
  <c r="L9" i="129"/>
  <c r="K9" i="129"/>
  <c r="J9" i="129"/>
  <c r="I9" i="129"/>
  <c r="G9" i="129"/>
  <c r="F9" i="129"/>
  <c r="E9" i="129"/>
  <c r="D9" i="129"/>
  <c r="C9" i="129"/>
  <c r="A9" i="129"/>
  <c r="V8" i="129"/>
  <c r="U8" i="129"/>
  <c r="T8" i="129"/>
  <c r="S8" i="129"/>
  <c r="Q8" i="129"/>
  <c r="P8" i="129"/>
  <c r="O8" i="129"/>
  <c r="N8" i="129"/>
  <c r="M8" i="129"/>
  <c r="L8" i="129"/>
  <c r="K8" i="129"/>
  <c r="I8" i="129"/>
  <c r="G8" i="129"/>
  <c r="F8" i="129"/>
  <c r="E8" i="129"/>
  <c r="D8" i="129"/>
  <c r="C8" i="129"/>
  <c r="A8" i="129"/>
  <c r="V7" i="129"/>
  <c r="U7" i="129"/>
  <c r="T7" i="129"/>
  <c r="S7" i="129"/>
  <c r="Q7" i="129"/>
  <c r="P7" i="129"/>
  <c r="O7" i="129"/>
  <c r="N7" i="129"/>
  <c r="M7" i="129"/>
  <c r="L7" i="129"/>
  <c r="K7" i="129"/>
  <c r="I7" i="129"/>
  <c r="G7" i="129"/>
  <c r="F7" i="129"/>
  <c r="E7" i="129"/>
  <c r="D7" i="129"/>
  <c r="C7" i="129"/>
  <c r="B7" i="129"/>
  <c r="A7" i="129"/>
  <c r="V6" i="129"/>
  <c r="U6" i="129"/>
  <c r="T6" i="129"/>
  <c r="S6" i="129"/>
  <c r="Q6" i="129"/>
  <c r="P6" i="129"/>
  <c r="O6" i="129"/>
  <c r="N6" i="129"/>
  <c r="M6" i="129"/>
  <c r="L6" i="129"/>
  <c r="K6" i="129"/>
  <c r="I6" i="129"/>
  <c r="G6" i="129"/>
  <c r="F6" i="129"/>
  <c r="E6" i="129"/>
  <c r="D6" i="129"/>
  <c r="C6" i="129"/>
  <c r="B6" i="129"/>
  <c r="A6" i="129"/>
  <c r="V5" i="129"/>
  <c r="U5" i="129"/>
  <c r="T5" i="129"/>
  <c r="S5" i="129"/>
  <c r="Q5" i="129"/>
  <c r="P5" i="129"/>
  <c r="O5" i="129"/>
  <c r="N5" i="129"/>
  <c r="M5" i="129"/>
  <c r="L5" i="129"/>
  <c r="K5" i="129"/>
  <c r="J5" i="129"/>
  <c r="I5" i="129"/>
  <c r="G5" i="129"/>
  <c r="F5" i="129"/>
  <c r="E5" i="129"/>
  <c r="D5" i="129"/>
  <c r="C5" i="129"/>
  <c r="A5" i="129"/>
  <c r="V4" i="129"/>
  <c r="U4" i="129"/>
  <c r="T4" i="129"/>
  <c r="S4" i="129"/>
  <c r="Q4" i="129"/>
  <c r="P4" i="129"/>
  <c r="O4" i="129"/>
  <c r="N4" i="129"/>
  <c r="M4" i="129"/>
  <c r="L4" i="129"/>
  <c r="K4" i="129"/>
  <c r="I4" i="129"/>
  <c r="G4" i="129"/>
  <c r="F4" i="129"/>
  <c r="E4" i="129"/>
  <c r="D4" i="129"/>
  <c r="C4" i="129"/>
  <c r="B4" i="129"/>
  <c r="A4" i="129"/>
  <c r="V3" i="129"/>
  <c r="U3" i="129"/>
  <c r="T3" i="129"/>
  <c r="S3" i="129"/>
  <c r="Q3" i="129"/>
  <c r="P3" i="129"/>
  <c r="O3" i="129"/>
  <c r="N3" i="129"/>
  <c r="M3" i="129"/>
  <c r="L3" i="129"/>
  <c r="K3" i="129"/>
  <c r="I3" i="129"/>
  <c r="G3" i="129"/>
  <c r="F3" i="129"/>
  <c r="E3" i="129"/>
  <c r="D3" i="129"/>
  <c r="C3" i="129"/>
  <c r="B3" i="129"/>
  <c r="A3" i="129"/>
  <c r="V172" i="128"/>
  <c r="U172" i="128"/>
  <c r="T172" i="128"/>
  <c r="S172" i="128"/>
  <c r="Q172" i="128"/>
  <c r="P172" i="128"/>
  <c r="O172" i="128"/>
  <c r="N172" i="128"/>
  <c r="M172" i="128"/>
  <c r="L172" i="128"/>
  <c r="K172" i="128"/>
  <c r="J172" i="128"/>
  <c r="I172" i="128"/>
  <c r="G172" i="128"/>
  <c r="F172" i="128"/>
  <c r="E172" i="128"/>
  <c r="D172" i="128"/>
  <c r="C172" i="128"/>
  <c r="B172" i="128"/>
  <c r="A172" i="128"/>
  <c r="V171" i="128"/>
  <c r="U171" i="128"/>
  <c r="T171" i="128"/>
  <c r="S171" i="128"/>
  <c r="Q171" i="128"/>
  <c r="P171" i="128"/>
  <c r="O171" i="128"/>
  <c r="N171" i="128"/>
  <c r="M171" i="128"/>
  <c r="L171" i="128"/>
  <c r="K171" i="128"/>
  <c r="J171" i="128"/>
  <c r="I171" i="128"/>
  <c r="G171" i="128"/>
  <c r="F171" i="128"/>
  <c r="E171" i="128"/>
  <c r="D171" i="128"/>
  <c r="C171" i="128"/>
  <c r="B171" i="128"/>
  <c r="A171" i="128"/>
  <c r="V170" i="128"/>
  <c r="U170" i="128"/>
  <c r="T170" i="128"/>
  <c r="S170" i="128"/>
  <c r="Q170" i="128"/>
  <c r="P170" i="128"/>
  <c r="O170" i="128"/>
  <c r="N170" i="128"/>
  <c r="M170" i="128"/>
  <c r="L170" i="128"/>
  <c r="K170" i="128"/>
  <c r="J170" i="128"/>
  <c r="I170" i="128"/>
  <c r="G170" i="128"/>
  <c r="F170" i="128"/>
  <c r="E170" i="128"/>
  <c r="D170" i="128"/>
  <c r="C170" i="128"/>
  <c r="B170" i="128"/>
  <c r="A170" i="128"/>
  <c r="V169" i="128"/>
  <c r="U169" i="128"/>
  <c r="T169" i="128"/>
  <c r="S169" i="128"/>
  <c r="Q169" i="128"/>
  <c r="P169" i="128"/>
  <c r="O169" i="128"/>
  <c r="N169" i="128"/>
  <c r="M169" i="128"/>
  <c r="L169" i="128"/>
  <c r="K169" i="128"/>
  <c r="J169" i="128"/>
  <c r="I169" i="128"/>
  <c r="G169" i="128"/>
  <c r="F169" i="128"/>
  <c r="E169" i="128"/>
  <c r="D169" i="128"/>
  <c r="C169" i="128"/>
  <c r="B169" i="128"/>
  <c r="A169" i="128"/>
  <c r="V168" i="128"/>
  <c r="U168" i="128"/>
  <c r="T168" i="128"/>
  <c r="S168" i="128"/>
  <c r="Q168" i="128"/>
  <c r="P168" i="128"/>
  <c r="O168" i="128"/>
  <c r="N168" i="128"/>
  <c r="M168" i="128"/>
  <c r="L168" i="128"/>
  <c r="K168" i="128"/>
  <c r="J168" i="128"/>
  <c r="I168" i="128"/>
  <c r="G168" i="128"/>
  <c r="F168" i="128"/>
  <c r="E168" i="128"/>
  <c r="D168" i="128"/>
  <c r="C168" i="128"/>
  <c r="B168" i="128"/>
  <c r="A168" i="128"/>
  <c r="V167" i="128"/>
  <c r="U167" i="128"/>
  <c r="T167" i="128"/>
  <c r="S167" i="128"/>
  <c r="Q167" i="128"/>
  <c r="P167" i="128"/>
  <c r="O167" i="128"/>
  <c r="N167" i="128"/>
  <c r="M167" i="128"/>
  <c r="L167" i="128"/>
  <c r="K167" i="128"/>
  <c r="J167" i="128"/>
  <c r="I167" i="128"/>
  <c r="G167" i="128"/>
  <c r="F167" i="128"/>
  <c r="E167" i="128"/>
  <c r="D167" i="128"/>
  <c r="C167" i="128"/>
  <c r="B167" i="128"/>
  <c r="A167" i="128"/>
  <c r="V166" i="128"/>
  <c r="U166" i="128"/>
  <c r="T166" i="128"/>
  <c r="S166" i="128"/>
  <c r="Q166" i="128"/>
  <c r="P166" i="128"/>
  <c r="O166" i="128"/>
  <c r="N166" i="128"/>
  <c r="M166" i="128"/>
  <c r="L166" i="128"/>
  <c r="K166" i="128"/>
  <c r="J166" i="128"/>
  <c r="I166" i="128"/>
  <c r="G166" i="128"/>
  <c r="F166" i="128"/>
  <c r="E166" i="128"/>
  <c r="D166" i="128"/>
  <c r="C166" i="128"/>
  <c r="B166" i="128"/>
  <c r="A166" i="128"/>
  <c r="V165" i="128"/>
  <c r="U165" i="128"/>
  <c r="T165" i="128"/>
  <c r="S165" i="128"/>
  <c r="Q165" i="128"/>
  <c r="P165" i="128"/>
  <c r="O165" i="128"/>
  <c r="N165" i="128"/>
  <c r="M165" i="128"/>
  <c r="L165" i="128"/>
  <c r="K165" i="128"/>
  <c r="J165" i="128"/>
  <c r="I165" i="128"/>
  <c r="G165" i="128"/>
  <c r="F165" i="128"/>
  <c r="E165" i="128"/>
  <c r="D165" i="128"/>
  <c r="C165" i="128"/>
  <c r="B165" i="128"/>
  <c r="A165" i="128"/>
  <c r="V164" i="128"/>
  <c r="U164" i="128"/>
  <c r="T164" i="128"/>
  <c r="S164" i="128"/>
  <c r="Q164" i="128"/>
  <c r="P164" i="128"/>
  <c r="O164" i="128"/>
  <c r="N164" i="128"/>
  <c r="M164" i="128"/>
  <c r="L164" i="128"/>
  <c r="K164" i="128"/>
  <c r="J164" i="128"/>
  <c r="I164" i="128"/>
  <c r="G164" i="128"/>
  <c r="F164" i="128"/>
  <c r="E164" i="128"/>
  <c r="D164" i="128"/>
  <c r="C164" i="128"/>
  <c r="B164" i="128"/>
  <c r="A164" i="128"/>
  <c r="V163" i="128"/>
  <c r="U163" i="128"/>
  <c r="T163" i="128"/>
  <c r="S163" i="128"/>
  <c r="Q163" i="128"/>
  <c r="P163" i="128"/>
  <c r="O163" i="128"/>
  <c r="N163" i="128"/>
  <c r="M163" i="128"/>
  <c r="L163" i="128"/>
  <c r="K163" i="128"/>
  <c r="J163" i="128"/>
  <c r="I163" i="128"/>
  <c r="G163" i="128"/>
  <c r="F163" i="128"/>
  <c r="E163" i="128"/>
  <c r="D163" i="128"/>
  <c r="C163" i="128"/>
  <c r="B163" i="128"/>
  <c r="A163" i="128"/>
  <c r="V162" i="128"/>
  <c r="U162" i="128"/>
  <c r="T162" i="128"/>
  <c r="S162" i="128"/>
  <c r="Q162" i="128"/>
  <c r="P162" i="128"/>
  <c r="O162" i="128"/>
  <c r="N162" i="128"/>
  <c r="M162" i="128"/>
  <c r="L162" i="128"/>
  <c r="K162" i="128"/>
  <c r="J162" i="128"/>
  <c r="I162" i="128"/>
  <c r="G162" i="128"/>
  <c r="F162" i="128"/>
  <c r="E162" i="128"/>
  <c r="D162" i="128"/>
  <c r="C162" i="128"/>
  <c r="B162" i="128"/>
  <c r="A162" i="128"/>
  <c r="V161" i="128"/>
  <c r="U161" i="128"/>
  <c r="T161" i="128"/>
  <c r="S161" i="128"/>
  <c r="Q161" i="128"/>
  <c r="P161" i="128"/>
  <c r="O161" i="128"/>
  <c r="N161" i="128"/>
  <c r="M161" i="128"/>
  <c r="L161" i="128"/>
  <c r="K161" i="128"/>
  <c r="J161" i="128"/>
  <c r="I161" i="128"/>
  <c r="G161" i="128"/>
  <c r="F161" i="128"/>
  <c r="E161" i="128"/>
  <c r="D161" i="128"/>
  <c r="C161" i="128"/>
  <c r="B161" i="128"/>
  <c r="A161" i="128"/>
  <c r="V160" i="128"/>
  <c r="U160" i="128"/>
  <c r="T160" i="128"/>
  <c r="S160" i="128"/>
  <c r="Q160" i="128"/>
  <c r="P160" i="128"/>
  <c r="O160" i="128"/>
  <c r="N160" i="128"/>
  <c r="M160" i="128"/>
  <c r="L160" i="128"/>
  <c r="K160" i="128"/>
  <c r="J160" i="128"/>
  <c r="I160" i="128"/>
  <c r="G160" i="128"/>
  <c r="F160" i="128"/>
  <c r="E160" i="128"/>
  <c r="D160" i="128"/>
  <c r="C160" i="128"/>
  <c r="B160" i="128"/>
  <c r="A160" i="128"/>
  <c r="V159" i="128"/>
  <c r="U159" i="128"/>
  <c r="T159" i="128"/>
  <c r="S159" i="128"/>
  <c r="Q159" i="128"/>
  <c r="P159" i="128"/>
  <c r="O159" i="128"/>
  <c r="N159" i="128"/>
  <c r="M159" i="128"/>
  <c r="L159" i="128"/>
  <c r="K159" i="128"/>
  <c r="J159" i="128"/>
  <c r="I159" i="128"/>
  <c r="G159" i="128"/>
  <c r="F159" i="128"/>
  <c r="E159" i="128"/>
  <c r="D159" i="128"/>
  <c r="C159" i="128"/>
  <c r="B159" i="128"/>
  <c r="A159" i="128"/>
  <c r="V158" i="128"/>
  <c r="U158" i="128"/>
  <c r="T158" i="128"/>
  <c r="S158" i="128"/>
  <c r="Q158" i="128"/>
  <c r="P158" i="128"/>
  <c r="O158" i="128"/>
  <c r="N158" i="128"/>
  <c r="M158" i="128"/>
  <c r="L158" i="128"/>
  <c r="K158" i="128"/>
  <c r="J158" i="128"/>
  <c r="I158" i="128"/>
  <c r="G158" i="128"/>
  <c r="F158" i="128"/>
  <c r="E158" i="128"/>
  <c r="D158" i="128"/>
  <c r="C158" i="128"/>
  <c r="B158" i="128"/>
  <c r="A158" i="128"/>
  <c r="V157" i="128"/>
  <c r="U157" i="128"/>
  <c r="T157" i="128"/>
  <c r="S157" i="128"/>
  <c r="Q157" i="128"/>
  <c r="P157" i="128"/>
  <c r="O157" i="128"/>
  <c r="N157" i="128"/>
  <c r="M157" i="128"/>
  <c r="L157" i="128"/>
  <c r="K157" i="128"/>
  <c r="J157" i="128"/>
  <c r="I157" i="128"/>
  <c r="G157" i="128"/>
  <c r="F157" i="128"/>
  <c r="E157" i="128"/>
  <c r="D157" i="128"/>
  <c r="C157" i="128"/>
  <c r="B157" i="128"/>
  <c r="A157" i="128"/>
  <c r="V156" i="128"/>
  <c r="U156" i="128"/>
  <c r="T156" i="128"/>
  <c r="S156" i="128"/>
  <c r="Q156" i="128"/>
  <c r="P156" i="128"/>
  <c r="O156" i="128"/>
  <c r="N156" i="128"/>
  <c r="M156" i="128"/>
  <c r="L156" i="128"/>
  <c r="K156" i="128"/>
  <c r="J156" i="128"/>
  <c r="I156" i="128"/>
  <c r="G156" i="128"/>
  <c r="F156" i="128"/>
  <c r="E156" i="128"/>
  <c r="D156" i="128"/>
  <c r="C156" i="128"/>
  <c r="B156" i="128"/>
  <c r="A156" i="128"/>
  <c r="V155" i="128"/>
  <c r="U155" i="128"/>
  <c r="T155" i="128"/>
  <c r="S155" i="128"/>
  <c r="Q155" i="128"/>
  <c r="P155" i="128"/>
  <c r="O155" i="128"/>
  <c r="N155" i="128"/>
  <c r="M155" i="128"/>
  <c r="L155" i="128"/>
  <c r="K155" i="128"/>
  <c r="J155" i="128"/>
  <c r="I155" i="128"/>
  <c r="G155" i="128"/>
  <c r="F155" i="128"/>
  <c r="E155" i="128"/>
  <c r="D155" i="128"/>
  <c r="C155" i="128"/>
  <c r="B155" i="128"/>
  <c r="A155" i="128"/>
  <c r="V154" i="128"/>
  <c r="U154" i="128"/>
  <c r="T154" i="128"/>
  <c r="S154" i="128"/>
  <c r="Q154" i="128"/>
  <c r="P154" i="128"/>
  <c r="O154" i="128"/>
  <c r="N154" i="128"/>
  <c r="M154" i="128"/>
  <c r="L154" i="128"/>
  <c r="K154" i="128"/>
  <c r="J154" i="128"/>
  <c r="I154" i="128"/>
  <c r="G154" i="128"/>
  <c r="F154" i="128"/>
  <c r="E154" i="128"/>
  <c r="D154" i="128"/>
  <c r="C154" i="128"/>
  <c r="B154" i="128"/>
  <c r="A154" i="128"/>
  <c r="V153" i="128"/>
  <c r="U153" i="128"/>
  <c r="T153" i="128"/>
  <c r="S153" i="128"/>
  <c r="Q153" i="128"/>
  <c r="P153" i="128"/>
  <c r="O153" i="128"/>
  <c r="N153" i="128"/>
  <c r="M153" i="128"/>
  <c r="L153" i="128"/>
  <c r="K153" i="128"/>
  <c r="J153" i="128"/>
  <c r="I153" i="128"/>
  <c r="G153" i="128"/>
  <c r="F153" i="128"/>
  <c r="E153" i="128"/>
  <c r="D153" i="128"/>
  <c r="C153" i="128"/>
  <c r="B153" i="128"/>
  <c r="A153" i="128"/>
  <c r="V152" i="128"/>
  <c r="U152" i="128"/>
  <c r="T152" i="128"/>
  <c r="S152" i="128"/>
  <c r="Q152" i="128"/>
  <c r="P152" i="128"/>
  <c r="O152" i="128"/>
  <c r="N152" i="128"/>
  <c r="M152" i="128"/>
  <c r="L152" i="128"/>
  <c r="K152" i="128"/>
  <c r="J152" i="128"/>
  <c r="I152" i="128"/>
  <c r="G152" i="128"/>
  <c r="F152" i="128"/>
  <c r="E152" i="128"/>
  <c r="D152" i="128"/>
  <c r="C152" i="128"/>
  <c r="B152" i="128"/>
  <c r="A152" i="128"/>
  <c r="V151" i="128"/>
  <c r="U151" i="128"/>
  <c r="T151" i="128"/>
  <c r="S151" i="128"/>
  <c r="Q151" i="128"/>
  <c r="P151" i="128"/>
  <c r="O151" i="128"/>
  <c r="N151" i="128"/>
  <c r="M151" i="128"/>
  <c r="L151" i="128"/>
  <c r="K151" i="128"/>
  <c r="J151" i="128"/>
  <c r="I151" i="128"/>
  <c r="G151" i="128"/>
  <c r="F151" i="128"/>
  <c r="E151" i="128"/>
  <c r="D151" i="128"/>
  <c r="C151" i="128"/>
  <c r="B151" i="128"/>
  <c r="A151" i="128"/>
  <c r="V150" i="128"/>
  <c r="U150" i="128"/>
  <c r="T150" i="128"/>
  <c r="S150" i="128"/>
  <c r="Q150" i="128"/>
  <c r="P150" i="128"/>
  <c r="O150" i="128"/>
  <c r="N150" i="128"/>
  <c r="M150" i="128"/>
  <c r="L150" i="128"/>
  <c r="K150" i="128"/>
  <c r="J150" i="128"/>
  <c r="I150" i="128"/>
  <c r="G150" i="128"/>
  <c r="F150" i="128"/>
  <c r="E150" i="128"/>
  <c r="D150" i="128"/>
  <c r="C150" i="128"/>
  <c r="B150" i="128"/>
  <c r="A150" i="128"/>
  <c r="V149" i="128"/>
  <c r="U149" i="128"/>
  <c r="T149" i="128"/>
  <c r="S149" i="128"/>
  <c r="Q149" i="128"/>
  <c r="P149" i="128"/>
  <c r="O149" i="128"/>
  <c r="N149" i="128"/>
  <c r="M149" i="128"/>
  <c r="L149" i="128"/>
  <c r="K149" i="128"/>
  <c r="J149" i="128"/>
  <c r="I149" i="128"/>
  <c r="G149" i="128"/>
  <c r="F149" i="128"/>
  <c r="E149" i="128"/>
  <c r="D149" i="128"/>
  <c r="C149" i="128"/>
  <c r="B149" i="128"/>
  <c r="A149" i="128"/>
  <c r="V148" i="128"/>
  <c r="U148" i="128"/>
  <c r="T148" i="128"/>
  <c r="S148" i="128"/>
  <c r="Q148" i="128"/>
  <c r="P148" i="128"/>
  <c r="O148" i="128"/>
  <c r="N148" i="128"/>
  <c r="M148" i="128"/>
  <c r="L148" i="128"/>
  <c r="K148" i="128"/>
  <c r="J148" i="128"/>
  <c r="I148" i="128"/>
  <c r="G148" i="128"/>
  <c r="F148" i="128"/>
  <c r="E148" i="128"/>
  <c r="D148" i="128"/>
  <c r="C148" i="128"/>
  <c r="B148" i="128"/>
  <c r="A148" i="128"/>
  <c r="V147" i="128"/>
  <c r="U147" i="128"/>
  <c r="T147" i="128"/>
  <c r="S147" i="128"/>
  <c r="Q147" i="128"/>
  <c r="P147" i="128"/>
  <c r="O147" i="128"/>
  <c r="N147" i="128"/>
  <c r="M147" i="128"/>
  <c r="L147" i="128"/>
  <c r="K147" i="128"/>
  <c r="J147" i="128"/>
  <c r="I147" i="128"/>
  <c r="G147" i="128"/>
  <c r="F147" i="128"/>
  <c r="E147" i="128"/>
  <c r="D147" i="128"/>
  <c r="C147" i="128"/>
  <c r="B147" i="128"/>
  <c r="A147" i="128"/>
  <c r="V146" i="128"/>
  <c r="U146" i="128"/>
  <c r="T146" i="128"/>
  <c r="S146" i="128"/>
  <c r="Q146" i="128"/>
  <c r="P146" i="128"/>
  <c r="O146" i="128"/>
  <c r="N146" i="128"/>
  <c r="M146" i="128"/>
  <c r="L146" i="128"/>
  <c r="K146" i="128"/>
  <c r="J146" i="128"/>
  <c r="I146" i="128"/>
  <c r="G146" i="128"/>
  <c r="F146" i="128"/>
  <c r="E146" i="128"/>
  <c r="D146" i="128"/>
  <c r="C146" i="128"/>
  <c r="B146" i="128"/>
  <c r="A146" i="128"/>
  <c r="V145" i="128"/>
  <c r="U145" i="128"/>
  <c r="T145" i="128"/>
  <c r="S145" i="128"/>
  <c r="Q145" i="128"/>
  <c r="P145" i="128"/>
  <c r="O145" i="128"/>
  <c r="N145" i="128"/>
  <c r="M145" i="128"/>
  <c r="L145" i="128"/>
  <c r="K145" i="128"/>
  <c r="J145" i="128"/>
  <c r="I145" i="128"/>
  <c r="G145" i="128"/>
  <c r="F145" i="128"/>
  <c r="E145" i="128"/>
  <c r="D145" i="128"/>
  <c r="C145" i="128"/>
  <c r="B145" i="128"/>
  <c r="A145" i="128"/>
  <c r="V144" i="128"/>
  <c r="U144" i="128"/>
  <c r="T144" i="128"/>
  <c r="S144" i="128"/>
  <c r="Q144" i="128"/>
  <c r="P144" i="128"/>
  <c r="O144" i="128"/>
  <c r="N144" i="128"/>
  <c r="M144" i="128"/>
  <c r="L144" i="128"/>
  <c r="K144" i="128"/>
  <c r="J144" i="128"/>
  <c r="I144" i="128"/>
  <c r="G144" i="128"/>
  <c r="F144" i="128"/>
  <c r="E144" i="128"/>
  <c r="D144" i="128"/>
  <c r="C144" i="128"/>
  <c r="B144" i="128"/>
  <c r="A144" i="128"/>
  <c r="V143" i="128"/>
  <c r="U143" i="128"/>
  <c r="T143" i="128"/>
  <c r="S143" i="128"/>
  <c r="Q143" i="128"/>
  <c r="P143" i="128"/>
  <c r="O143" i="128"/>
  <c r="N143" i="128"/>
  <c r="M143" i="128"/>
  <c r="L143" i="128"/>
  <c r="K143" i="128"/>
  <c r="J143" i="128"/>
  <c r="I143" i="128"/>
  <c r="G143" i="128"/>
  <c r="F143" i="128"/>
  <c r="E143" i="128"/>
  <c r="D143" i="128"/>
  <c r="C143" i="128"/>
  <c r="B143" i="128"/>
  <c r="A143" i="128"/>
  <c r="V142" i="128"/>
  <c r="U142" i="128"/>
  <c r="T142" i="128"/>
  <c r="S142" i="128"/>
  <c r="Q142" i="128"/>
  <c r="P142" i="128"/>
  <c r="O142" i="128"/>
  <c r="N142" i="128"/>
  <c r="M142" i="128"/>
  <c r="L142" i="128"/>
  <c r="K142" i="128"/>
  <c r="J142" i="128"/>
  <c r="I142" i="128"/>
  <c r="G142" i="128"/>
  <c r="F142" i="128"/>
  <c r="E142" i="128"/>
  <c r="D142" i="128"/>
  <c r="C142" i="128"/>
  <c r="B142" i="128"/>
  <c r="A142" i="128"/>
  <c r="V141" i="128"/>
  <c r="U141" i="128"/>
  <c r="T141" i="128"/>
  <c r="S141" i="128"/>
  <c r="Q141" i="128"/>
  <c r="P141" i="128"/>
  <c r="O141" i="128"/>
  <c r="N141" i="128"/>
  <c r="M141" i="128"/>
  <c r="L141" i="128"/>
  <c r="K141" i="128"/>
  <c r="J141" i="128"/>
  <c r="I141" i="128"/>
  <c r="G141" i="128"/>
  <c r="F141" i="128"/>
  <c r="E141" i="128"/>
  <c r="D141" i="128"/>
  <c r="C141" i="128"/>
  <c r="B141" i="128"/>
  <c r="A141" i="128"/>
  <c r="V140" i="128"/>
  <c r="U140" i="128"/>
  <c r="T140" i="128"/>
  <c r="S140" i="128"/>
  <c r="Q140" i="128"/>
  <c r="P140" i="128"/>
  <c r="O140" i="128"/>
  <c r="N140" i="128"/>
  <c r="M140" i="128"/>
  <c r="L140" i="128"/>
  <c r="K140" i="128"/>
  <c r="J140" i="128"/>
  <c r="I140" i="128"/>
  <c r="G140" i="128"/>
  <c r="F140" i="128"/>
  <c r="E140" i="128"/>
  <c r="D140" i="128"/>
  <c r="C140" i="128"/>
  <c r="B140" i="128"/>
  <c r="A140" i="128"/>
  <c r="V139" i="128"/>
  <c r="U139" i="128"/>
  <c r="T139" i="128"/>
  <c r="S139" i="128"/>
  <c r="Q139" i="128"/>
  <c r="P139" i="128"/>
  <c r="O139" i="128"/>
  <c r="N139" i="128"/>
  <c r="M139" i="128"/>
  <c r="L139" i="128"/>
  <c r="K139" i="128"/>
  <c r="J139" i="128"/>
  <c r="I139" i="128"/>
  <c r="G139" i="128"/>
  <c r="F139" i="128"/>
  <c r="E139" i="128"/>
  <c r="D139" i="128"/>
  <c r="C139" i="128"/>
  <c r="B139" i="128"/>
  <c r="A139" i="128"/>
  <c r="V138" i="128"/>
  <c r="U138" i="128"/>
  <c r="T138" i="128"/>
  <c r="S138" i="128"/>
  <c r="Q138" i="128"/>
  <c r="P138" i="128"/>
  <c r="O138" i="128"/>
  <c r="N138" i="128"/>
  <c r="M138" i="128"/>
  <c r="L138" i="128"/>
  <c r="K138" i="128"/>
  <c r="J138" i="128"/>
  <c r="I138" i="128"/>
  <c r="G138" i="128"/>
  <c r="F138" i="128"/>
  <c r="E138" i="128"/>
  <c r="D138" i="128"/>
  <c r="C138" i="128"/>
  <c r="B138" i="128"/>
  <c r="A138" i="128"/>
  <c r="V137" i="128"/>
  <c r="U137" i="128"/>
  <c r="T137" i="128"/>
  <c r="S137" i="128"/>
  <c r="Q137" i="128"/>
  <c r="P137" i="128"/>
  <c r="O137" i="128"/>
  <c r="N137" i="128"/>
  <c r="M137" i="128"/>
  <c r="L137" i="128"/>
  <c r="K137" i="128"/>
  <c r="J137" i="128"/>
  <c r="I137" i="128"/>
  <c r="G137" i="128"/>
  <c r="F137" i="128"/>
  <c r="E137" i="128"/>
  <c r="D137" i="128"/>
  <c r="C137" i="128"/>
  <c r="B137" i="128"/>
  <c r="A137" i="128"/>
  <c r="V136" i="128"/>
  <c r="U136" i="128"/>
  <c r="T136" i="128"/>
  <c r="S136" i="128"/>
  <c r="Q136" i="128"/>
  <c r="P136" i="128"/>
  <c r="O136" i="128"/>
  <c r="N136" i="128"/>
  <c r="M136" i="128"/>
  <c r="L136" i="128"/>
  <c r="K136" i="128"/>
  <c r="J136" i="128"/>
  <c r="I136" i="128"/>
  <c r="G136" i="128"/>
  <c r="F136" i="128"/>
  <c r="E136" i="128"/>
  <c r="D136" i="128"/>
  <c r="C136" i="128"/>
  <c r="B136" i="128"/>
  <c r="A136" i="128"/>
  <c r="V135" i="128"/>
  <c r="U135" i="128"/>
  <c r="T135" i="128"/>
  <c r="S135" i="128"/>
  <c r="Q135" i="128"/>
  <c r="P135" i="128"/>
  <c r="O135" i="128"/>
  <c r="N135" i="128"/>
  <c r="M135" i="128"/>
  <c r="L135" i="128"/>
  <c r="K135" i="128"/>
  <c r="J135" i="128"/>
  <c r="I135" i="128"/>
  <c r="G135" i="128"/>
  <c r="F135" i="128"/>
  <c r="E135" i="128"/>
  <c r="D135" i="128"/>
  <c r="C135" i="128"/>
  <c r="B135" i="128"/>
  <c r="A135" i="128"/>
  <c r="V134" i="128"/>
  <c r="U134" i="128"/>
  <c r="T134" i="128"/>
  <c r="S134" i="128"/>
  <c r="Q134" i="128"/>
  <c r="P134" i="128"/>
  <c r="O134" i="128"/>
  <c r="N134" i="128"/>
  <c r="M134" i="128"/>
  <c r="L134" i="128"/>
  <c r="K134" i="128"/>
  <c r="J134" i="128"/>
  <c r="I134" i="128"/>
  <c r="G134" i="128"/>
  <c r="F134" i="128"/>
  <c r="E134" i="128"/>
  <c r="D134" i="128"/>
  <c r="C134" i="128"/>
  <c r="B134" i="128"/>
  <c r="A134" i="128"/>
  <c r="V133" i="128"/>
  <c r="U133" i="128"/>
  <c r="T133" i="128"/>
  <c r="S133" i="128"/>
  <c r="Q133" i="128"/>
  <c r="P133" i="128"/>
  <c r="O133" i="128"/>
  <c r="N133" i="128"/>
  <c r="M133" i="128"/>
  <c r="L133" i="128"/>
  <c r="K133" i="128"/>
  <c r="J133" i="128"/>
  <c r="I133" i="128"/>
  <c r="G133" i="128"/>
  <c r="F133" i="128"/>
  <c r="E133" i="128"/>
  <c r="D133" i="128"/>
  <c r="C133" i="128"/>
  <c r="B133" i="128"/>
  <c r="A133" i="128"/>
  <c r="V132" i="128"/>
  <c r="U132" i="128"/>
  <c r="T132" i="128"/>
  <c r="S132" i="128"/>
  <c r="Q132" i="128"/>
  <c r="P132" i="128"/>
  <c r="O132" i="128"/>
  <c r="N132" i="128"/>
  <c r="M132" i="128"/>
  <c r="L132" i="128"/>
  <c r="K132" i="128"/>
  <c r="J132" i="128"/>
  <c r="I132" i="128"/>
  <c r="G132" i="128"/>
  <c r="F132" i="128"/>
  <c r="E132" i="128"/>
  <c r="D132" i="128"/>
  <c r="C132" i="128"/>
  <c r="B132" i="128"/>
  <c r="A132" i="128"/>
  <c r="V131" i="128"/>
  <c r="U131" i="128"/>
  <c r="T131" i="128"/>
  <c r="S131" i="128"/>
  <c r="Q131" i="128"/>
  <c r="P131" i="128"/>
  <c r="O131" i="128"/>
  <c r="N131" i="128"/>
  <c r="M131" i="128"/>
  <c r="L131" i="128"/>
  <c r="K131" i="128"/>
  <c r="J131" i="128"/>
  <c r="I131" i="128"/>
  <c r="G131" i="128"/>
  <c r="F131" i="128"/>
  <c r="E131" i="128"/>
  <c r="D131" i="128"/>
  <c r="C131" i="128"/>
  <c r="B131" i="128"/>
  <c r="A131" i="128"/>
  <c r="V130" i="128"/>
  <c r="U130" i="128"/>
  <c r="T130" i="128"/>
  <c r="S130" i="128"/>
  <c r="Q130" i="128"/>
  <c r="P130" i="128"/>
  <c r="O130" i="128"/>
  <c r="N130" i="128"/>
  <c r="M130" i="128"/>
  <c r="L130" i="128"/>
  <c r="K130" i="128"/>
  <c r="J130" i="128"/>
  <c r="I130" i="128"/>
  <c r="G130" i="128"/>
  <c r="F130" i="128"/>
  <c r="E130" i="128"/>
  <c r="D130" i="128"/>
  <c r="C130" i="128"/>
  <c r="B130" i="128"/>
  <c r="A130" i="128"/>
  <c r="V129" i="128"/>
  <c r="U129" i="128"/>
  <c r="T129" i="128"/>
  <c r="S129" i="128"/>
  <c r="Q129" i="128"/>
  <c r="P129" i="128"/>
  <c r="O129" i="128"/>
  <c r="N129" i="128"/>
  <c r="M129" i="128"/>
  <c r="L129" i="128"/>
  <c r="K129" i="128"/>
  <c r="J129" i="128"/>
  <c r="I129" i="128"/>
  <c r="G129" i="128"/>
  <c r="F129" i="128"/>
  <c r="E129" i="128"/>
  <c r="D129" i="128"/>
  <c r="C129" i="128"/>
  <c r="B129" i="128"/>
  <c r="A129" i="128"/>
  <c r="V128" i="128"/>
  <c r="U128" i="128"/>
  <c r="T128" i="128"/>
  <c r="S128" i="128"/>
  <c r="Q128" i="128"/>
  <c r="P128" i="128"/>
  <c r="O128" i="128"/>
  <c r="N128" i="128"/>
  <c r="M128" i="128"/>
  <c r="L128" i="128"/>
  <c r="K128" i="128"/>
  <c r="J128" i="128"/>
  <c r="I128" i="128"/>
  <c r="G128" i="128"/>
  <c r="F128" i="128"/>
  <c r="E128" i="128"/>
  <c r="D128" i="128"/>
  <c r="C128" i="128"/>
  <c r="B128" i="128"/>
  <c r="A128" i="128"/>
  <c r="V127" i="128"/>
  <c r="U127" i="128"/>
  <c r="T127" i="128"/>
  <c r="S127" i="128"/>
  <c r="Q127" i="128"/>
  <c r="P127" i="128"/>
  <c r="O127" i="128"/>
  <c r="N127" i="128"/>
  <c r="M127" i="128"/>
  <c r="L127" i="128"/>
  <c r="K127" i="128"/>
  <c r="J127" i="128"/>
  <c r="I127" i="128"/>
  <c r="G127" i="128"/>
  <c r="F127" i="128"/>
  <c r="E127" i="128"/>
  <c r="D127" i="128"/>
  <c r="C127" i="128"/>
  <c r="B127" i="128"/>
  <c r="A127" i="128"/>
  <c r="V126" i="128"/>
  <c r="U126" i="128"/>
  <c r="T126" i="128"/>
  <c r="S126" i="128"/>
  <c r="Q126" i="128"/>
  <c r="P126" i="128"/>
  <c r="O126" i="128"/>
  <c r="N126" i="128"/>
  <c r="M126" i="128"/>
  <c r="L126" i="128"/>
  <c r="K126" i="128"/>
  <c r="J126" i="128"/>
  <c r="I126" i="128"/>
  <c r="G126" i="128"/>
  <c r="F126" i="128"/>
  <c r="E126" i="128"/>
  <c r="D126" i="128"/>
  <c r="C126" i="128"/>
  <c r="B126" i="128"/>
  <c r="A126" i="128"/>
  <c r="V125" i="128"/>
  <c r="U125" i="128"/>
  <c r="T125" i="128"/>
  <c r="S125" i="128"/>
  <c r="Q125" i="128"/>
  <c r="P125" i="128"/>
  <c r="O125" i="128"/>
  <c r="N125" i="128"/>
  <c r="M125" i="128"/>
  <c r="L125" i="128"/>
  <c r="K125" i="128"/>
  <c r="J125" i="128"/>
  <c r="I125" i="128"/>
  <c r="G125" i="128"/>
  <c r="F125" i="128"/>
  <c r="E125" i="128"/>
  <c r="D125" i="128"/>
  <c r="C125" i="128"/>
  <c r="B125" i="128"/>
  <c r="A125" i="128"/>
  <c r="V124" i="128"/>
  <c r="U124" i="128"/>
  <c r="T124" i="128"/>
  <c r="S124" i="128"/>
  <c r="Q124" i="128"/>
  <c r="P124" i="128"/>
  <c r="O124" i="128"/>
  <c r="N124" i="128"/>
  <c r="M124" i="128"/>
  <c r="K124" i="128"/>
  <c r="I124" i="128"/>
  <c r="G124" i="128"/>
  <c r="F124" i="128"/>
  <c r="D124" i="128"/>
  <c r="A124" i="128"/>
  <c r="V123" i="128"/>
  <c r="U123" i="128"/>
  <c r="T123" i="128"/>
  <c r="S123" i="128"/>
  <c r="Q123" i="128"/>
  <c r="P123" i="128"/>
  <c r="O123" i="128"/>
  <c r="N123" i="128"/>
  <c r="M123" i="128"/>
  <c r="L123" i="128"/>
  <c r="K123" i="128"/>
  <c r="J123" i="128"/>
  <c r="I123" i="128"/>
  <c r="G123" i="128"/>
  <c r="F123" i="128"/>
  <c r="E123" i="128"/>
  <c r="D123" i="128"/>
  <c r="C123" i="128"/>
  <c r="B123" i="128"/>
  <c r="A123" i="128"/>
  <c r="V122" i="128"/>
  <c r="U122" i="128"/>
  <c r="T122" i="128"/>
  <c r="S122" i="128"/>
  <c r="Q122" i="128"/>
  <c r="P122" i="128"/>
  <c r="O122" i="128"/>
  <c r="N122" i="128"/>
  <c r="M122" i="128"/>
  <c r="L122" i="128"/>
  <c r="K122" i="128"/>
  <c r="J122" i="128"/>
  <c r="I122" i="128"/>
  <c r="G122" i="128"/>
  <c r="F122" i="128"/>
  <c r="E122" i="128"/>
  <c r="D122" i="128"/>
  <c r="C122" i="128"/>
  <c r="B122" i="128"/>
  <c r="A122" i="128"/>
  <c r="V121" i="128"/>
  <c r="U121" i="128"/>
  <c r="T121" i="128"/>
  <c r="S121" i="128"/>
  <c r="Q121" i="128"/>
  <c r="P121" i="128"/>
  <c r="O121" i="128"/>
  <c r="N121" i="128"/>
  <c r="M121" i="128"/>
  <c r="L121" i="128"/>
  <c r="K121" i="128"/>
  <c r="J121" i="128"/>
  <c r="I121" i="128"/>
  <c r="G121" i="128"/>
  <c r="F121" i="128"/>
  <c r="E121" i="128"/>
  <c r="D121" i="128"/>
  <c r="C121" i="128"/>
  <c r="B121" i="128"/>
  <c r="A121" i="128"/>
  <c r="V120" i="128"/>
  <c r="U120" i="128"/>
  <c r="T120" i="128"/>
  <c r="S120" i="128"/>
  <c r="Q120" i="128"/>
  <c r="P120" i="128"/>
  <c r="O120" i="128"/>
  <c r="N120" i="128"/>
  <c r="M120" i="128"/>
  <c r="L120" i="128"/>
  <c r="K120" i="128"/>
  <c r="J120" i="128"/>
  <c r="I120" i="128"/>
  <c r="G120" i="128"/>
  <c r="F120" i="128"/>
  <c r="E120" i="128"/>
  <c r="D120" i="128"/>
  <c r="C120" i="128"/>
  <c r="B120" i="128"/>
  <c r="A120" i="128"/>
  <c r="V119" i="128"/>
  <c r="U119" i="128"/>
  <c r="T119" i="128"/>
  <c r="S119" i="128"/>
  <c r="Q119" i="128"/>
  <c r="P119" i="128"/>
  <c r="O119" i="128"/>
  <c r="N119" i="128"/>
  <c r="M119" i="128"/>
  <c r="L119" i="128"/>
  <c r="K119" i="128"/>
  <c r="J119" i="128"/>
  <c r="I119" i="128"/>
  <c r="G119" i="128"/>
  <c r="F119" i="128"/>
  <c r="E119" i="128"/>
  <c r="D119" i="128"/>
  <c r="C119" i="128"/>
  <c r="B119" i="128"/>
  <c r="A119" i="128"/>
  <c r="V118" i="128"/>
  <c r="U118" i="128"/>
  <c r="T118" i="128"/>
  <c r="S118" i="128"/>
  <c r="Q118" i="128"/>
  <c r="P118" i="128"/>
  <c r="O118" i="128"/>
  <c r="N118" i="128"/>
  <c r="M118" i="128"/>
  <c r="L118" i="128"/>
  <c r="K118" i="128"/>
  <c r="J118" i="128"/>
  <c r="I118" i="128"/>
  <c r="G118" i="128"/>
  <c r="F118" i="128"/>
  <c r="E118" i="128"/>
  <c r="D118" i="128"/>
  <c r="C118" i="128"/>
  <c r="B118" i="128"/>
  <c r="A118" i="128"/>
  <c r="V117" i="128"/>
  <c r="U117" i="128"/>
  <c r="T117" i="128"/>
  <c r="S117" i="128"/>
  <c r="Q117" i="128"/>
  <c r="P117" i="128"/>
  <c r="O117" i="128"/>
  <c r="N117" i="128"/>
  <c r="M117" i="128"/>
  <c r="L117" i="128"/>
  <c r="K117" i="128"/>
  <c r="J117" i="128"/>
  <c r="I117" i="128"/>
  <c r="G117" i="128"/>
  <c r="F117" i="128"/>
  <c r="E117" i="128"/>
  <c r="D117" i="128"/>
  <c r="C117" i="128"/>
  <c r="B117" i="128"/>
  <c r="A117" i="128"/>
  <c r="V116" i="128"/>
  <c r="U116" i="128"/>
  <c r="T116" i="128"/>
  <c r="S116" i="128"/>
  <c r="Q116" i="128"/>
  <c r="P116" i="128"/>
  <c r="O116" i="128"/>
  <c r="N116" i="128"/>
  <c r="M116" i="128"/>
  <c r="L116" i="128"/>
  <c r="K116" i="128"/>
  <c r="J116" i="128"/>
  <c r="I116" i="128"/>
  <c r="G116" i="128"/>
  <c r="F116" i="128"/>
  <c r="E116" i="128"/>
  <c r="D116" i="128"/>
  <c r="C116" i="128"/>
  <c r="B116" i="128"/>
  <c r="A116" i="128"/>
  <c r="V115" i="128"/>
  <c r="U115" i="128"/>
  <c r="T115" i="128"/>
  <c r="S115" i="128"/>
  <c r="Q115" i="128"/>
  <c r="P115" i="128"/>
  <c r="O115" i="128"/>
  <c r="N115" i="128"/>
  <c r="M115" i="128"/>
  <c r="L115" i="128"/>
  <c r="K115" i="128"/>
  <c r="J115" i="128"/>
  <c r="I115" i="128"/>
  <c r="G115" i="128"/>
  <c r="F115" i="128"/>
  <c r="E115" i="128"/>
  <c r="D115" i="128"/>
  <c r="C115" i="128"/>
  <c r="B115" i="128"/>
  <c r="A115" i="128"/>
  <c r="V114" i="128"/>
  <c r="U114" i="128"/>
  <c r="T114" i="128"/>
  <c r="S114" i="128"/>
  <c r="Q114" i="128"/>
  <c r="P114" i="128"/>
  <c r="O114" i="128"/>
  <c r="N114" i="128"/>
  <c r="M114" i="128"/>
  <c r="L114" i="128"/>
  <c r="K114" i="128"/>
  <c r="J114" i="128"/>
  <c r="I114" i="128"/>
  <c r="G114" i="128"/>
  <c r="F114" i="128"/>
  <c r="E114" i="128"/>
  <c r="D114" i="128"/>
  <c r="C114" i="128"/>
  <c r="B114" i="128"/>
  <c r="A114" i="128"/>
  <c r="V113" i="128"/>
  <c r="U113" i="128"/>
  <c r="T113" i="128"/>
  <c r="S113" i="128"/>
  <c r="Q113" i="128"/>
  <c r="P113" i="128"/>
  <c r="O113" i="128"/>
  <c r="N113" i="128"/>
  <c r="M113" i="128"/>
  <c r="L113" i="128"/>
  <c r="K113" i="128"/>
  <c r="J113" i="128"/>
  <c r="I113" i="128"/>
  <c r="G113" i="128"/>
  <c r="F113" i="128"/>
  <c r="E113" i="128"/>
  <c r="D113" i="128"/>
  <c r="C113" i="128"/>
  <c r="B113" i="128"/>
  <c r="A113" i="128"/>
  <c r="V112" i="128"/>
  <c r="U112" i="128"/>
  <c r="T112" i="128"/>
  <c r="S112" i="128"/>
  <c r="Q112" i="128"/>
  <c r="P112" i="128"/>
  <c r="O112" i="128"/>
  <c r="N112" i="128"/>
  <c r="M112" i="128"/>
  <c r="L112" i="128"/>
  <c r="K112" i="128"/>
  <c r="J112" i="128"/>
  <c r="I112" i="128"/>
  <c r="G112" i="128"/>
  <c r="F112" i="128"/>
  <c r="E112" i="128"/>
  <c r="D112" i="128"/>
  <c r="C112" i="128"/>
  <c r="B112" i="128"/>
  <c r="A112" i="128"/>
  <c r="V111" i="128"/>
  <c r="U111" i="128"/>
  <c r="T111" i="128"/>
  <c r="S111" i="128"/>
  <c r="Q111" i="128"/>
  <c r="P111" i="128"/>
  <c r="O111" i="128"/>
  <c r="N111" i="128"/>
  <c r="M111" i="128"/>
  <c r="L111" i="128"/>
  <c r="K111" i="128"/>
  <c r="J111" i="128"/>
  <c r="I111" i="128"/>
  <c r="G111" i="128"/>
  <c r="F111" i="128"/>
  <c r="E111" i="128"/>
  <c r="D111" i="128"/>
  <c r="C111" i="128"/>
  <c r="B111" i="128"/>
  <c r="A111" i="128"/>
  <c r="V110" i="128"/>
  <c r="U110" i="128"/>
  <c r="T110" i="128"/>
  <c r="S110" i="128"/>
  <c r="Q110" i="128"/>
  <c r="P110" i="128"/>
  <c r="O110" i="128"/>
  <c r="N110" i="128"/>
  <c r="M110" i="128"/>
  <c r="L110" i="128"/>
  <c r="K110" i="128"/>
  <c r="J110" i="128"/>
  <c r="I110" i="128"/>
  <c r="G110" i="128"/>
  <c r="F110" i="128"/>
  <c r="E110" i="128"/>
  <c r="D110" i="128"/>
  <c r="C110" i="128"/>
  <c r="B110" i="128"/>
  <c r="A110" i="128"/>
  <c r="V109" i="128"/>
  <c r="U109" i="128"/>
  <c r="T109" i="128"/>
  <c r="S109" i="128"/>
  <c r="Q109" i="128"/>
  <c r="P109" i="128"/>
  <c r="O109" i="128"/>
  <c r="N109" i="128"/>
  <c r="M109" i="128"/>
  <c r="L109" i="128"/>
  <c r="K109" i="128"/>
  <c r="J109" i="128"/>
  <c r="I109" i="128"/>
  <c r="G109" i="128"/>
  <c r="F109" i="128"/>
  <c r="E109" i="128"/>
  <c r="D109" i="128"/>
  <c r="C109" i="128"/>
  <c r="B109" i="128"/>
  <c r="A109" i="128"/>
  <c r="V108" i="128"/>
  <c r="U108" i="128"/>
  <c r="T108" i="128"/>
  <c r="S108" i="128"/>
  <c r="Q108" i="128"/>
  <c r="P108" i="128"/>
  <c r="O108" i="128"/>
  <c r="N108" i="128"/>
  <c r="M108" i="128"/>
  <c r="L108" i="128"/>
  <c r="K108" i="128"/>
  <c r="J108" i="128"/>
  <c r="I108" i="128"/>
  <c r="G108" i="128"/>
  <c r="F108" i="128"/>
  <c r="E108" i="128"/>
  <c r="D108" i="128"/>
  <c r="C108" i="128"/>
  <c r="B108" i="128"/>
  <c r="A108" i="128"/>
  <c r="V107" i="128"/>
  <c r="U107" i="128"/>
  <c r="T107" i="128"/>
  <c r="S107" i="128"/>
  <c r="Q107" i="128"/>
  <c r="P107" i="128"/>
  <c r="O107" i="128"/>
  <c r="N107" i="128"/>
  <c r="M107" i="128"/>
  <c r="L107" i="128"/>
  <c r="K107" i="128"/>
  <c r="J107" i="128"/>
  <c r="I107" i="128"/>
  <c r="G107" i="128"/>
  <c r="F107" i="128"/>
  <c r="E107" i="128"/>
  <c r="D107" i="128"/>
  <c r="C107" i="128"/>
  <c r="B107" i="128"/>
  <c r="A107" i="128"/>
  <c r="V106" i="128"/>
  <c r="U106" i="128"/>
  <c r="T106" i="128"/>
  <c r="S106" i="128"/>
  <c r="Q106" i="128"/>
  <c r="P106" i="128"/>
  <c r="O106" i="128"/>
  <c r="N106" i="128"/>
  <c r="M106" i="128"/>
  <c r="L106" i="128"/>
  <c r="K106" i="128"/>
  <c r="J106" i="128"/>
  <c r="I106" i="128"/>
  <c r="G106" i="128"/>
  <c r="F106" i="128"/>
  <c r="E106" i="128"/>
  <c r="D106" i="128"/>
  <c r="C106" i="128"/>
  <c r="B106" i="128"/>
  <c r="A106" i="128"/>
  <c r="V105" i="128"/>
  <c r="U105" i="128"/>
  <c r="T105" i="128"/>
  <c r="S105" i="128"/>
  <c r="Q105" i="128"/>
  <c r="P105" i="128"/>
  <c r="O105" i="128"/>
  <c r="N105" i="128"/>
  <c r="M105" i="128"/>
  <c r="L105" i="128"/>
  <c r="K105" i="128"/>
  <c r="J105" i="128"/>
  <c r="I105" i="128"/>
  <c r="G105" i="128"/>
  <c r="F105" i="128"/>
  <c r="E105" i="128"/>
  <c r="D105" i="128"/>
  <c r="C105" i="128"/>
  <c r="B105" i="128"/>
  <c r="A105" i="128"/>
  <c r="V104" i="128"/>
  <c r="U104" i="128"/>
  <c r="T104" i="128"/>
  <c r="S104" i="128"/>
  <c r="Q104" i="128"/>
  <c r="P104" i="128"/>
  <c r="O104" i="128"/>
  <c r="N104" i="128"/>
  <c r="M104" i="128"/>
  <c r="L104" i="128"/>
  <c r="K104" i="128"/>
  <c r="J104" i="128"/>
  <c r="I104" i="128"/>
  <c r="G104" i="128"/>
  <c r="F104" i="128"/>
  <c r="E104" i="128"/>
  <c r="D104" i="128"/>
  <c r="C104" i="128"/>
  <c r="B104" i="128"/>
  <c r="A104" i="128"/>
  <c r="V103" i="128"/>
  <c r="U103" i="128"/>
  <c r="T103" i="128"/>
  <c r="S103" i="128"/>
  <c r="Q103" i="128"/>
  <c r="P103" i="128"/>
  <c r="O103" i="128"/>
  <c r="N103" i="128"/>
  <c r="M103" i="128"/>
  <c r="L103" i="128"/>
  <c r="K103" i="128"/>
  <c r="J103" i="128"/>
  <c r="I103" i="128"/>
  <c r="G103" i="128"/>
  <c r="F103" i="128"/>
  <c r="E103" i="128"/>
  <c r="D103" i="128"/>
  <c r="C103" i="128"/>
  <c r="B103" i="128"/>
  <c r="A103" i="128"/>
  <c r="V102" i="128"/>
  <c r="U102" i="128"/>
  <c r="T102" i="128"/>
  <c r="S102" i="128"/>
  <c r="Q102" i="128"/>
  <c r="P102" i="128"/>
  <c r="O102" i="128"/>
  <c r="N102" i="128"/>
  <c r="M102" i="128"/>
  <c r="L102" i="128"/>
  <c r="K102" i="128"/>
  <c r="J102" i="128"/>
  <c r="I102" i="128"/>
  <c r="G102" i="128"/>
  <c r="F102" i="128"/>
  <c r="E102" i="128"/>
  <c r="D102" i="128"/>
  <c r="C102" i="128"/>
  <c r="B102" i="128"/>
  <c r="A102" i="128"/>
  <c r="V101" i="128"/>
  <c r="U101" i="128"/>
  <c r="T101" i="128"/>
  <c r="S101" i="128"/>
  <c r="Q101" i="128"/>
  <c r="P101" i="128"/>
  <c r="O101" i="128"/>
  <c r="N101" i="128"/>
  <c r="M101" i="128"/>
  <c r="L101" i="128"/>
  <c r="K101" i="128"/>
  <c r="J101" i="128"/>
  <c r="I101" i="128"/>
  <c r="G101" i="128"/>
  <c r="F101" i="128"/>
  <c r="E101" i="128"/>
  <c r="D101" i="128"/>
  <c r="C101" i="128"/>
  <c r="B101" i="128"/>
  <c r="A101" i="128"/>
  <c r="V100" i="128"/>
  <c r="U100" i="128"/>
  <c r="T100" i="128"/>
  <c r="S100" i="128"/>
  <c r="Q100" i="128"/>
  <c r="P100" i="128"/>
  <c r="O100" i="128"/>
  <c r="N100" i="128"/>
  <c r="M100" i="128"/>
  <c r="L100" i="128"/>
  <c r="K100" i="128"/>
  <c r="J100" i="128"/>
  <c r="I100" i="128"/>
  <c r="G100" i="128"/>
  <c r="F100" i="128"/>
  <c r="E100" i="128"/>
  <c r="D100" i="128"/>
  <c r="C100" i="128"/>
  <c r="B100" i="128"/>
  <c r="A100" i="128"/>
  <c r="V99" i="128"/>
  <c r="U99" i="128"/>
  <c r="T99" i="128"/>
  <c r="S99" i="128"/>
  <c r="Q99" i="128"/>
  <c r="P99" i="128"/>
  <c r="O99" i="128"/>
  <c r="N99" i="128"/>
  <c r="M99" i="128"/>
  <c r="L99" i="128"/>
  <c r="K99" i="128"/>
  <c r="J99" i="128"/>
  <c r="I99" i="128"/>
  <c r="G99" i="128"/>
  <c r="F99" i="128"/>
  <c r="E99" i="128"/>
  <c r="D99" i="128"/>
  <c r="C99" i="128"/>
  <c r="B99" i="128"/>
  <c r="A99" i="128"/>
  <c r="V98" i="128"/>
  <c r="U98" i="128"/>
  <c r="T98" i="128"/>
  <c r="S98" i="128"/>
  <c r="Q98" i="128"/>
  <c r="P98" i="128"/>
  <c r="O98" i="128"/>
  <c r="N98" i="128"/>
  <c r="M98" i="128"/>
  <c r="L98" i="128"/>
  <c r="K98" i="128"/>
  <c r="J98" i="128"/>
  <c r="I98" i="128"/>
  <c r="G98" i="128"/>
  <c r="F98" i="128"/>
  <c r="E98" i="128"/>
  <c r="D98" i="128"/>
  <c r="C98" i="128"/>
  <c r="B98" i="128"/>
  <c r="A98" i="128"/>
  <c r="V97" i="128"/>
  <c r="U97" i="128"/>
  <c r="T97" i="128"/>
  <c r="S97" i="128"/>
  <c r="Q97" i="128"/>
  <c r="P97" i="128"/>
  <c r="O97" i="128"/>
  <c r="N97" i="128"/>
  <c r="M97" i="128"/>
  <c r="L97" i="128"/>
  <c r="K97" i="128"/>
  <c r="J97" i="128"/>
  <c r="I97" i="128"/>
  <c r="G97" i="128"/>
  <c r="F97" i="128"/>
  <c r="E97" i="128"/>
  <c r="D97" i="128"/>
  <c r="C97" i="128"/>
  <c r="B97" i="128"/>
  <c r="A97" i="128"/>
  <c r="V96" i="128"/>
  <c r="U96" i="128"/>
  <c r="T96" i="128"/>
  <c r="S96" i="128"/>
  <c r="Q96" i="128"/>
  <c r="P96" i="128"/>
  <c r="O96" i="128"/>
  <c r="N96" i="128"/>
  <c r="M96" i="128"/>
  <c r="L96" i="128"/>
  <c r="K96" i="128"/>
  <c r="J96" i="128"/>
  <c r="I96" i="128"/>
  <c r="G96" i="128"/>
  <c r="F96" i="128"/>
  <c r="E96" i="128"/>
  <c r="D96" i="128"/>
  <c r="C96" i="128"/>
  <c r="B96" i="128"/>
  <c r="A96" i="128"/>
  <c r="V95" i="128"/>
  <c r="U95" i="128"/>
  <c r="T95" i="128"/>
  <c r="S95" i="128"/>
  <c r="Q95" i="128"/>
  <c r="P95" i="128"/>
  <c r="O95" i="128"/>
  <c r="N95" i="128"/>
  <c r="M95" i="128"/>
  <c r="L95" i="128"/>
  <c r="K95" i="128"/>
  <c r="J95" i="128"/>
  <c r="I95" i="128"/>
  <c r="G95" i="128"/>
  <c r="F95" i="128"/>
  <c r="E95" i="128"/>
  <c r="D95" i="128"/>
  <c r="C95" i="128"/>
  <c r="B95" i="128"/>
  <c r="A95" i="128"/>
  <c r="V94" i="128"/>
  <c r="U94" i="128"/>
  <c r="T94" i="128"/>
  <c r="S94" i="128"/>
  <c r="Q94" i="128"/>
  <c r="P94" i="128"/>
  <c r="O94" i="128"/>
  <c r="N94" i="128"/>
  <c r="M94" i="128"/>
  <c r="L94" i="128"/>
  <c r="K94" i="128"/>
  <c r="J94" i="128"/>
  <c r="I94" i="128"/>
  <c r="G94" i="128"/>
  <c r="F94" i="128"/>
  <c r="E94" i="128"/>
  <c r="D94" i="128"/>
  <c r="C94" i="128"/>
  <c r="B94" i="128"/>
  <c r="A94" i="128"/>
  <c r="V93" i="128"/>
  <c r="U93" i="128"/>
  <c r="T93" i="128"/>
  <c r="S93" i="128"/>
  <c r="Q93" i="128"/>
  <c r="P93" i="128"/>
  <c r="O93" i="128"/>
  <c r="N93" i="128"/>
  <c r="M93" i="128"/>
  <c r="L93" i="128"/>
  <c r="K93" i="128"/>
  <c r="J93" i="128"/>
  <c r="I93" i="128"/>
  <c r="G93" i="128"/>
  <c r="F93" i="128"/>
  <c r="E93" i="128"/>
  <c r="D93" i="128"/>
  <c r="C93" i="128"/>
  <c r="B93" i="128"/>
  <c r="A93" i="128"/>
  <c r="V92" i="128"/>
  <c r="U92" i="128"/>
  <c r="T92" i="128"/>
  <c r="S92" i="128"/>
  <c r="Q92" i="128"/>
  <c r="P92" i="128"/>
  <c r="O92" i="128"/>
  <c r="N92" i="128"/>
  <c r="M92" i="128"/>
  <c r="L92" i="128"/>
  <c r="K92" i="128"/>
  <c r="J92" i="128"/>
  <c r="I92" i="128"/>
  <c r="G92" i="128"/>
  <c r="F92" i="128"/>
  <c r="E92" i="128"/>
  <c r="D92" i="128"/>
  <c r="C92" i="128"/>
  <c r="B92" i="128"/>
  <c r="A92" i="128"/>
  <c r="V91" i="128"/>
  <c r="U91" i="128"/>
  <c r="T91" i="128"/>
  <c r="S91" i="128"/>
  <c r="Q91" i="128"/>
  <c r="P91" i="128"/>
  <c r="O91" i="128"/>
  <c r="N91" i="128"/>
  <c r="M91" i="128"/>
  <c r="L91" i="128"/>
  <c r="K91" i="128"/>
  <c r="J91" i="128"/>
  <c r="I91" i="128"/>
  <c r="G91" i="128"/>
  <c r="F91" i="128"/>
  <c r="E91" i="128"/>
  <c r="D91" i="128"/>
  <c r="C91" i="128"/>
  <c r="B91" i="128"/>
  <c r="A91" i="128"/>
  <c r="V90" i="128"/>
  <c r="U90" i="128"/>
  <c r="T90" i="128"/>
  <c r="S90" i="128"/>
  <c r="Q90" i="128"/>
  <c r="P90" i="128"/>
  <c r="O90" i="128"/>
  <c r="N90" i="128"/>
  <c r="M90" i="128"/>
  <c r="L90" i="128"/>
  <c r="K90" i="128"/>
  <c r="I90" i="128"/>
  <c r="G90" i="128"/>
  <c r="F90" i="128"/>
  <c r="E90" i="128"/>
  <c r="D90" i="128"/>
  <c r="C90" i="128"/>
  <c r="B90" i="128"/>
  <c r="A90" i="128"/>
  <c r="V89" i="128"/>
  <c r="U89" i="128"/>
  <c r="T89" i="128"/>
  <c r="S89" i="128"/>
  <c r="Q89" i="128"/>
  <c r="P89" i="128"/>
  <c r="O89" i="128"/>
  <c r="N89" i="128"/>
  <c r="M89" i="128"/>
  <c r="L89" i="128"/>
  <c r="K89" i="128"/>
  <c r="J89" i="128"/>
  <c r="I89" i="128"/>
  <c r="G89" i="128"/>
  <c r="F89" i="128"/>
  <c r="E89" i="128"/>
  <c r="D89" i="128"/>
  <c r="C89" i="128"/>
  <c r="B89" i="128"/>
  <c r="A89" i="128"/>
  <c r="V88" i="128"/>
  <c r="U88" i="128"/>
  <c r="T88" i="128"/>
  <c r="S88" i="128"/>
  <c r="Q88" i="128"/>
  <c r="P88" i="128"/>
  <c r="O88" i="128"/>
  <c r="N88" i="128"/>
  <c r="M88" i="128"/>
  <c r="L88" i="128"/>
  <c r="K88" i="128"/>
  <c r="J88" i="128"/>
  <c r="I88" i="128"/>
  <c r="G88" i="128"/>
  <c r="F88" i="128"/>
  <c r="E88" i="128"/>
  <c r="D88" i="128"/>
  <c r="C88" i="128"/>
  <c r="B88" i="128"/>
  <c r="A88" i="128"/>
  <c r="V87" i="128"/>
  <c r="U87" i="128"/>
  <c r="T87" i="128"/>
  <c r="S87" i="128"/>
  <c r="Q87" i="128"/>
  <c r="P87" i="128"/>
  <c r="O87" i="128"/>
  <c r="N87" i="128"/>
  <c r="M87" i="128"/>
  <c r="L87" i="128"/>
  <c r="K87" i="128"/>
  <c r="J87" i="128"/>
  <c r="I87" i="128"/>
  <c r="G87" i="128"/>
  <c r="F87" i="128"/>
  <c r="E87" i="128"/>
  <c r="D87" i="128"/>
  <c r="C87" i="128"/>
  <c r="B87" i="128"/>
  <c r="A87" i="128"/>
  <c r="V86" i="128"/>
  <c r="U86" i="128"/>
  <c r="T86" i="128"/>
  <c r="S86" i="128"/>
  <c r="Q86" i="128"/>
  <c r="P86" i="128"/>
  <c r="O86" i="128"/>
  <c r="N86" i="128"/>
  <c r="M86" i="128"/>
  <c r="L86" i="128"/>
  <c r="K86" i="128"/>
  <c r="J86" i="128"/>
  <c r="I86" i="128"/>
  <c r="G86" i="128"/>
  <c r="F86" i="128"/>
  <c r="E86" i="128"/>
  <c r="D86" i="128"/>
  <c r="C86" i="128"/>
  <c r="B86" i="128"/>
  <c r="A86" i="128"/>
  <c r="V85" i="128"/>
  <c r="U85" i="128"/>
  <c r="T85" i="128"/>
  <c r="S85" i="128"/>
  <c r="Q85" i="128"/>
  <c r="P85" i="128"/>
  <c r="O85" i="128"/>
  <c r="N85" i="128"/>
  <c r="M85" i="128"/>
  <c r="L85" i="128"/>
  <c r="K85" i="128"/>
  <c r="J85" i="128"/>
  <c r="I85" i="128"/>
  <c r="G85" i="128"/>
  <c r="F85" i="128"/>
  <c r="E85" i="128"/>
  <c r="D85" i="128"/>
  <c r="C85" i="128"/>
  <c r="B85" i="128"/>
  <c r="A85" i="128"/>
  <c r="V84" i="128"/>
  <c r="U84" i="128"/>
  <c r="T84" i="128"/>
  <c r="S84" i="128"/>
  <c r="Q84" i="128"/>
  <c r="P84" i="128"/>
  <c r="O84" i="128"/>
  <c r="N84" i="128"/>
  <c r="M84" i="128"/>
  <c r="L84" i="128"/>
  <c r="K84" i="128"/>
  <c r="J84" i="128"/>
  <c r="I84" i="128"/>
  <c r="G84" i="128"/>
  <c r="F84" i="128"/>
  <c r="E84" i="128"/>
  <c r="D84" i="128"/>
  <c r="C84" i="128"/>
  <c r="B84" i="128"/>
  <c r="A84" i="128"/>
  <c r="V83" i="128"/>
  <c r="U83" i="128"/>
  <c r="T83" i="128"/>
  <c r="S83" i="128"/>
  <c r="Q83" i="128"/>
  <c r="P83" i="128"/>
  <c r="O83" i="128"/>
  <c r="N83" i="128"/>
  <c r="M83" i="128"/>
  <c r="L83" i="128"/>
  <c r="K83" i="128"/>
  <c r="J83" i="128"/>
  <c r="I83" i="128"/>
  <c r="G83" i="128"/>
  <c r="F83" i="128"/>
  <c r="E83" i="128"/>
  <c r="D83" i="128"/>
  <c r="C83" i="128"/>
  <c r="B83" i="128"/>
  <c r="A83" i="128"/>
  <c r="V82" i="128"/>
  <c r="U82" i="128"/>
  <c r="T82" i="128"/>
  <c r="S82" i="128"/>
  <c r="Q82" i="128"/>
  <c r="P82" i="128"/>
  <c r="O82" i="128"/>
  <c r="N82" i="128"/>
  <c r="M82" i="128"/>
  <c r="L82" i="128"/>
  <c r="K82" i="128"/>
  <c r="J82" i="128"/>
  <c r="I82" i="128"/>
  <c r="G82" i="128"/>
  <c r="F82" i="128"/>
  <c r="E82" i="128"/>
  <c r="D82" i="128"/>
  <c r="C82" i="128"/>
  <c r="B82" i="128"/>
  <c r="A82" i="128"/>
  <c r="V81" i="128"/>
  <c r="U81" i="128"/>
  <c r="T81" i="128"/>
  <c r="S81" i="128"/>
  <c r="Q81" i="128"/>
  <c r="P81" i="128"/>
  <c r="O81" i="128"/>
  <c r="N81" i="128"/>
  <c r="M81" i="128"/>
  <c r="L81" i="128"/>
  <c r="K81" i="128"/>
  <c r="J81" i="128"/>
  <c r="I81" i="128"/>
  <c r="G81" i="128"/>
  <c r="F81" i="128"/>
  <c r="E81" i="128"/>
  <c r="D81" i="128"/>
  <c r="C81" i="128"/>
  <c r="B81" i="128"/>
  <c r="A81" i="128"/>
  <c r="V80" i="128"/>
  <c r="U80" i="128"/>
  <c r="T80" i="128"/>
  <c r="S80" i="128"/>
  <c r="Q80" i="128"/>
  <c r="P80" i="128"/>
  <c r="O80" i="128"/>
  <c r="N80" i="128"/>
  <c r="M80" i="128"/>
  <c r="L80" i="128"/>
  <c r="K80" i="128"/>
  <c r="J80" i="128"/>
  <c r="I80" i="128"/>
  <c r="G80" i="128"/>
  <c r="F80" i="128"/>
  <c r="E80" i="128"/>
  <c r="D80" i="128"/>
  <c r="C80" i="128"/>
  <c r="B80" i="128"/>
  <c r="A80" i="128"/>
  <c r="V79" i="128"/>
  <c r="U79" i="128"/>
  <c r="T79" i="128"/>
  <c r="S79" i="128"/>
  <c r="Q79" i="128"/>
  <c r="P79" i="128"/>
  <c r="O79" i="128"/>
  <c r="N79" i="128"/>
  <c r="M79" i="128"/>
  <c r="L79" i="128"/>
  <c r="K79" i="128"/>
  <c r="J79" i="128"/>
  <c r="I79" i="128"/>
  <c r="G79" i="128"/>
  <c r="F79" i="128"/>
  <c r="E79" i="128"/>
  <c r="D79" i="128"/>
  <c r="C79" i="128"/>
  <c r="B79" i="128"/>
  <c r="A79" i="128"/>
  <c r="V78" i="128"/>
  <c r="U78" i="128"/>
  <c r="T78" i="128"/>
  <c r="S78" i="128"/>
  <c r="Q78" i="128"/>
  <c r="P78" i="128"/>
  <c r="O78" i="128"/>
  <c r="N78" i="128"/>
  <c r="M78" i="128"/>
  <c r="L78" i="128"/>
  <c r="K78" i="128"/>
  <c r="J78" i="128"/>
  <c r="I78" i="128"/>
  <c r="G78" i="128"/>
  <c r="F78" i="128"/>
  <c r="E78" i="128"/>
  <c r="D78" i="128"/>
  <c r="C78" i="128"/>
  <c r="B78" i="128"/>
  <c r="A78" i="128"/>
  <c r="V77" i="128"/>
  <c r="U77" i="128"/>
  <c r="T77" i="128"/>
  <c r="S77" i="128"/>
  <c r="Q77" i="128"/>
  <c r="P77" i="128"/>
  <c r="O77" i="128"/>
  <c r="N77" i="128"/>
  <c r="M77" i="128"/>
  <c r="L77" i="128"/>
  <c r="K77" i="128"/>
  <c r="J77" i="128"/>
  <c r="I77" i="128"/>
  <c r="G77" i="128"/>
  <c r="F77" i="128"/>
  <c r="E77" i="128"/>
  <c r="D77" i="128"/>
  <c r="C77" i="128"/>
  <c r="B77" i="128"/>
  <c r="A77" i="128"/>
  <c r="V76" i="128"/>
  <c r="U76" i="128"/>
  <c r="T76" i="128"/>
  <c r="S76" i="128"/>
  <c r="Q76" i="128"/>
  <c r="P76" i="128"/>
  <c r="O76" i="128"/>
  <c r="N76" i="128"/>
  <c r="M76" i="128"/>
  <c r="L76" i="128"/>
  <c r="K76" i="128"/>
  <c r="J76" i="128"/>
  <c r="I76" i="128"/>
  <c r="G76" i="128"/>
  <c r="F76" i="128"/>
  <c r="E76" i="128"/>
  <c r="D76" i="128"/>
  <c r="C76" i="128"/>
  <c r="B76" i="128"/>
  <c r="A76" i="128"/>
  <c r="V75" i="128"/>
  <c r="U75" i="128"/>
  <c r="T75" i="128"/>
  <c r="S75" i="128"/>
  <c r="Q75" i="128"/>
  <c r="P75" i="128"/>
  <c r="O75" i="128"/>
  <c r="N75" i="128"/>
  <c r="M75" i="128"/>
  <c r="L75" i="128"/>
  <c r="K75" i="128"/>
  <c r="J75" i="128"/>
  <c r="I75" i="128"/>
  <c r="G75" i="128"/>
  <c r="F75" i="128"/>
  <c r="E75" i="128"/>
  <c r="D75" i="128"/>
  <c r="C75" i="128"/>
  <c r="B75" i="128"/>
  <c r="A75" i="128"/>
  <c r="V74" i="128"/>
  <c r="U74" i="128"/>
  <c r="T74" i="128"/>
  <c r="S74" i="128"/>
  <c r="Q74" i="128"/>
  <c r="P74" i="128"/>
  <c r="O74" i="128"/>
  <c r="N74" i="128"/>
  <c r="M74" i="128"/>
  <c r="L74" i="128"/>
  <c r="K74" i="128"/>
  <c r="J74" i="128"/>
  <c r="I74" i="128"/>
  <c r="G74" i="128"/>
  <c r="F74" i="128"/>
  <c r="E74" i="128"/>
  <c r="D74" i="128"/>
  <c r="C74" i="128"/>
  <c r="B74" i="128"/>
  <c r="A74" i="128"/>
  <c r="V73" i="128"/>
  <c r="U73" i="128"/>
  <c r="T73" i="128"/>
  <c r="S73" i="128"/>
  <c r="Q73" i="128"/>
  <c r="P73" i="128"/>
  <c r="O73" i="128"/>
  <c r="N73" i="128"/>
  <c r="M73" i="128"/>
  <c r="L73" i="128"/>
  <c r="K73" i="128"/>
  <c r="J73" i="128"/>
  <c r="I73" i="128"/>
  <c r="G73" i="128"/>
  <c r="F73" i="128"/>
  <c r="E73" i="128"/>
  <c r="D73" i="128"/>
  <c r="C73" i="128"/>
  <c r="B73" i="128"/>
  <c r="A73" i="128"/>
  <c r="V72" i="128"/>
  <c r="U72" i="128"/>
  <c r="T72" i="128"/>
  <c r="S72" i="128"/>
  <c r="Q72" i="128"/>
  <c r="P72" i="128"/>
  <c r="O72" i="128"/>
  <c r="N72" i="128"/>
  <c r="M72" i="128"/>
  <c r="L72" i="128"/>
  <c r="K72" i="128"/>
  <c r="J72" i="128"/>
  <c r="I72" i="128"/>
  <c r="G72" i="128"/>
  <c r="F72" i="128"/>
  <c r="E72" i="128"/>
  <c r="D72" i="128"/>
  <c r="C72" i="128"/>
  <c r="B72" i="128"/>
  <c r="A72" i="128"/>
  <c r="V71" i="128"/>
  <c r="U71" i="128"/>
  <c r="T71" i="128"/>
  <c r="S71" i="128"/>
  <c r="Q71" i="128"/>
  <c r="P71" i="128"/>
  <c r="O71" i="128"/>
  <c r="N71" i="128"/>
  <c r="M71" i="128"/>
  <c r="L71" i="128"/>
  <c r="K71" i="128"/>
  <c r="J71" i="128"/>
  <c r="I71" i="128"/>
  <c r="G71" i="128"/>
  <c r="F71" i="128"/>
  <c r="E71" i="128"/>
  <c r="D71" i="128"/>
  <c r="C71" i="128"/>
  <c r="B71" i="128"/>
  <c r="A71" i="128"/>
  <c r="V70" i="128"/>
  <c r="U70" i="128"/>
  <c r="T70" i="128"/>
  <c r="S70" i="128"/>
  <c r="Q70" i="128"/>
  <c r="P70" i="128"/>
  <c r="O70" i="128"/>
  <c r="N70" i="128"/>
  <c r="M70" i="128"/>
  <c r="L70" i="128"/>
  <c r="K70" i="128"/>
  <c r="J70" i="128"/>
  <c r="I70" i="128"/>
  <c r="G70" i="128"/>
  <c r="F70" i="128"/>
  <c r="E70" i="128"/>
  <c r="D70" i="128"/>
  <c r="C70" i="128"/>
  <c r="B70" i="128"/>
  <c r="A70" i="128"/>
  <c r="V69" i="128"/>
  <c r="U69" i="128"/>
  <c r="T69" i="128"/>
  <c r="S69" i="128"/>
  <c r="Q69" i="128"/>
  <c r="P69" i="128"/>
  <c r="O69" i="128"/>
  <c r="N69" i="128"/>
  <c r="M69" i="128"/>
  <c r="L69" i="128"/>
  <c r="K69" i="128"/>
  <c r="J69" i="128"/>
  <c r="I69" i="128"/>
  <c r="G69" i="128"/>
  <c r="F69" i="128"/>
  <c r="E69" i="128"/>
  <c r="D69" i="128"/>
  <c r="C69" i="128"/>
  <c r="B69" i="128"/>
  <c r="A69" i="128"/>
  <c r="V68" i="128"/>
  <c r="U68" i="128"/>
  <c r="T68" i="128"/>
  <c r="S68" i="128"/>
  <c r="Q68" i="128"/>
  <c r="P68" i="128"/>
  <c r="O68" i="128"/>
  <c r="N68" i="128"/>
  <c r="M68" i="128"/>
  <c r="L68" i="128"/>
  <c r="K68" i="128"/>
  <c r="J68" i="128"/>
  <c r="I68" i="128"/>
  <c r="G68" i="128"/>
  <c r="F68" i="128"/>
  <c r="E68" i="128"/>
  <c r="D68" i="128"/>
  <c r="C68" i="128"/>
  <c r="B68" i="128"/>
  <c r="A68" i="128"/>
  <c r="V67" i="128"/>
  <c r="U67" i="128"/>
  <c r="T67" i="128"/>
  <c r="S67" i="128"/>
  <c r="Q67" i="128"/>
  <c r="P67" i="128"/>
  <c r="O67" i="128"/>
  <c r="N67" i="128"/>
  <c r="M67" i="128"/>
  <c r="L67" i="128"/>
  <c r="K67" i="128"/>
  <c r="J67" i="128"/>
  <c r="I67" i="128"/>
  <c r="G67" i="128"/>
  <c r="F67" i="128"/>
  <c r="E67" i="128"/>
  <c r="D67" i="128"/>
  <c r="C67" i="128"/>
  <c r="B67" i="128"/>
  <c r="A67" i="128"/>
  <c r="V66" i="128"/>
  <c r="U66" i="128"/>
  <c r="T66" i="128"/>
  <c r="S66" i="128"/>
  <c r="Q66" i="128"/>
  <c r="P66" i="128"/>
  <c r="O66" i="128"/>
  <c r="N66" i="128"/>
  <c r="M66" i="128"/>
  <c r="L66" i="128"/>
  <c r="K66" i="128"/>
  <c r="J66" i="128"/>
  <c r="I66" i="128"/>
  <c r="G66" i="128"/>
  <c r="F66" i="128"/>
  <c r="E66" i="128"/>
  <c r="D66" i="128"/>
  <c r="C66" i="128"/>
  <c r="B66" i="128"/>
  <c r="A66" i="128"/>
  <c r="V65" i="128"/>
  <c r="U65" i="128"/>
  <c r="T65" i="128"/>
  <c r="S65" i="128"/>
  <c r="Q65" i="128"/>
  <c r="P65" i="128"/>
  <c r="O65" i="128"/>
  <c r="N65" i="128"/>
  <c r="M65" i="128"/>
  <c r="L65" i="128"/>
  <c r="K65" i="128"/>
  <c r="J65" i="128"/>
  <c r="I65" i="128"/>
  <c r="G65" i="128"/>
  <c r="F65" i="128"/>
  <c r="E65" i="128"/>
  <c r="D65" i="128"/>
  <c r="C65" i="128"/>
  <c r="B65" i="128"/>
  <c r="A65" i="128"/>
  <c r="V64" i="128"/>
  <c r="U64" i="128"/>
  <c r="T64" i="128"/>
  <c r="S64" i="128"/>
  <c r="Q64" i="128"/>
  <c r="P64" i="128"/>
  <c r="O64" i="128"/>
  <c r="N64" i="128"/>
  <c r="M64" i="128"/>
  <c r="L64" i="128"/>
  <c r="K64" i="128"/>
  <c r="J64" i="128"/>
  <c r="I64" i="128"/>
  <c r="G64" i="128"/>
  <c r="F64" i="128"/>
  <c r="E64" i="128"/>
  <c r="D64" i="128"/>
  <c r="C64" i="128"/>
  <c r="B64" i="128"/>
  <c r="A64" i="128"/>
  <c r="V63" i="128"/>
  <c r="U63" i="128"/>
  <c r="T63" i="128"/>
  <c r="S63" i="128"/>
  <c r="Q63" i="128"/>
  <c r="P63" i="128"/>
  <c r="O63" i="128"/>
  <c r="N63" i="128"/>
  <c r="M63" i="128"/>
  <c r="L63" i="128"/>
  <c r="K63" i="128"/>
  <c r="J63" i="128"/>
  <c r="I63" i="128"/>
  <c r="G63" i="128"/>
  <c r="F63" i="128"/>
  <c r="E63" i="128"/>
  <c r="D63" i="128"/>
  <c r="C63" i="128"/>
  <c r="B63" i="128"/>
  <c r="A63" i="128"/>
  <c r="V62" i="128"/>
  <c r="U62" i="128"/>
  <c r="T62" i="128"/>
  <c r="S62" i="128"/>
  <c r="Q62" i="128"/>
  <c r="P62" i="128"/>
  <c r="O62" i="128"/>
  <c r="N62" i="128"/>
  <c r="M62" i="128"/>
  <c r="L62" i="128"/>
  <c r="K62" i="128"/>
  <c r="J62" i="128"/>
  <c r="I62" i="128"/>
  <c r="G62" i="128"/>
  <c r="F62" i="128"/>
  <c r="E62" i="128"/>
  <c r="D62" i="128"/>
  <c r="C62" i="128"/>
  <c r="B62" i="128"/>
  <c r="A62" i="128"/>
  <c r="V61" i="128"/>
  <c r="U61" i="128"/>
  <c r="T61" i="128"/>
  <c r="S61" i="128"/>
  <c r="Q61" i="128"/>
  <c r="P61" i="128"/>
  <c r="O61" i="128"/>
  <c r="N61" i="128"/>
  <c r="M61" i="128"/>
  <c r="L61" i="128"/>
  <c r="K61" i="128"/>
  <c r="J61" i="128"/>
  <c r="I61" i="128"/>
  <c r="G61" i="128"/>
  <c r="F61" i="128"/>
  <c r="E61" i="128"/>
  <c r="D61" i="128"/>
  <c r="C61" i="128"/>
  <c r="B61" i="128"/>
  <c r="A61" i="128"/>
  <c r="V60" i="128"/>
  <c r="U60" i="128"/>
  <c r="T60" i="128"/>
  <c r="S60" i="128"/>
  <c r="Q60" i="128"/>
  <c r="P60" i="128"/>
  <c r="O60" i="128"/>
  <c r="N60" i="128"/>
  <c r="M60" i="128"/>
  <c r="K60" i="128"/>
  <c r="I60" i="128"/>
  <c r="G60" i="128"/>
  <c r="F60" i="128"/>
  <c r="E60" i="128"/>
  <c r="D60" i="128"/>
  <c r="A60" i="128"/>
  <c r="V59" i="128"/>
  <c r="U59" i="128"/>
  <c r="T59" i="128"/>
  <c r="S59" i="128"/>
  <c r="Q59" i="128"/>
  <c r="P59" i="128"/>
  <c r="O59" i="128"/>
  <c r="N59" i="128"/>
  <c r="M59" i="128"/>
  <c r="K59" i="128"/>
  <c r="I59" i="128"/>
  <c r="G59" i="128"/>
  <c r="F59" i="128"/>
  <c r="E59" i="128"/>
  <c r="D59" i="128"/>
  <c r="A59" i="128"/>
  <c r="V58" i="128"/>
  <c r="U58" i="128"/>
  <c r="T58" i="128"/>
  <c r="S58" i="128"/>
  <c r="Q58" i="128"/>
  <c r="P58" i="128"/>
  <c r="O58" i="128"/>
  <c r="N58" i="128"/>
  <c r="M58" i="128"/>
  <c r="L58" i="128"/>
  <c r="K58" i="128"/>
  <c r="J58" i="128"/>
  <c r="I58" i="128"/>
  <c r="G58" i="128"/>
  <c r="F58" i="128"/>
  <c r="E58" i="128"/>
  <c r="D58" i="128"/>
  <c r="C58" i="128"/>
  <c r="B58" i="128"/>
  <c r="A58" i="128"/>
  <c r="V57" i="128"/>
  <c r="U57" i="128"/>
  <c r="T57" i="128"/>
  <c r="S57" i="128"/>
  <c r="Q57" i="128"/>
  <c r="P57" i="128"/>
  <c r="O57" i="128"/>
  <c r="N57" i="128"/>
  <c r="M57" i="128"/>
  <c r="L57" i="128"/>
  <c r="K57" i="128"/>
  <c r="I57" i="128"/>
  <c r="G57" i="128"/>
  <c r="F57" i="128"/>
  <c r="E57" i="128"/>
  <c r="D57" i="128"/>
  <c r="C57" i="128"/>
  <c r="B57" i="128"/>
  <c r="A57" i="128"/>
  <c r="V56" i="128"/>
  <c r="U56" i="128"/>
  <c r="T56" i="128"/>
  <c r="S56" i="128"/>
  <c r="Q56" i="128"/>
  <c r="P56" i="128"/>
  <c r="O56" i="128"/>
  <c r="N56" i="128"/>
  <c r="M56" i="128"/>
  <c r="L56" i="128"/>
  <c r="K56" i="128"/>
  <c r="J56" i="128"/>
  <c r="I56" i="128"/>
  <c r="G56" i="128"/>
  <c r="F56" i="128"/>
  <c r="E56" i="128"/>
  <c r="D56" i="128"/>
  <c r="C56" i="128"/>
  <c r="B56" i="128"/>
  <c r="A56" i="128"/>
  <c r="V55" i="128"/>
  <c r="U55" i="128"/>
  <c r="T55" i="128"/>
  <c r="S55" i="128"/>
  <c r="Q55" i="128"/>
  <c r="P55" i="128"/>
  <c r="O55" i="128"/>
  <c r="N55" i="128"/>
  <c r="M55" i="128"/>
  <c r="L55" i="128"/>
  <c r="K55" i="128"/>
  <c r="J55" i="128"/>
  <c r="I55" i="128"/>
  <c r="G55" i="128"/>
  <c r="F55" i="128"/>
  <c r="E55" i="128"/>
  <c r="D55" i="128"/>
  <c r="C55" i="128"/>
  <c r="A55" i="128"/>
  <c r="V54" i="128"/>
  <c r="U54" i="128"/>
  <c r="T54" i="128"/>
  <c r="S54" i="128"/>
  <c r="Q54" i="128"/>
  <c r="P54" i="128"/>
  <c r="O54" i="128"/>
  <c r="N54" i="128"/>
  <c r="M54" i="128"/>
  <c r="L54" i="128"/>
  <c r="K54" i="128"/>
  <c r="J54" i="128"/>
  <c r="I54" i="128"/>
  <c r="G54" i="128"/>
  <c r="F54" i="128"/>
  <c r="E54" i="128"/>
  <c r="D54" i="128"/>
  <c r="C54" i="128"/>
  <c r="B54" i="128"/>
  <c r="A54" i="128"/>
  <c r="V53" i="128"/>
  <c r="U53" i="128"/>
  <c r="T53" i="128"/>
  <c r="S53" i="128"/>
  <c r="Q53" i="128"/>
  <c r="P53" i="128"/>
  <c r="O53" i="128"/>
  <c r="N53" i="128"/>
  <c r="M53" i="128"/>
  <c r="L53" i="128"/>
  <c r="K53" i="128"/>
  <c r="J53" i="128"/>
  <c r="I53" i="128"/>
  <c r="G53" i="128"/>
  <c r="F53" i="128"/>
  <c r="E53" i="128"/>
  <c r="D53" i="128"/>
  <c r="C53" i="128"/>
  <c r="B53" i="128"/>
  <c r="A53" i="128"/>
  <c r="V52" i="128"/>
  <c r="U52" i="128"/>
  <c r="T52" i="128"/>
  <c r="S52" i="128"/>
  <c r="Q52" i="128"/>
  <c r="P52" i="128"/>
  <c r="O52" i="128"/>
  <c r="N52" i="128"/>
  <c r="M52" i="128"/>
  <c r="L52" i="128"/>
  <c r="K52" i="128"/>
  <c r="J52" i="128"/>
  <c r="I52" i="128"/>
  <c r="G52" i="128"/>
  <c r="F52" i="128"/>
  <c r="E52" i="128"/>
  <c r="D52" i="128"/>
  <c r="C52" i="128"/>
  <c r="B52" i="128"/>
  <c r="A52" i="128"/>
  <c r="V51" i="128"/>
  <c r="U51" i="128"/>
  <c r="T51" i="128"/>
  <c r="S51" i="128"/>
  <c r="Q51" i="128"/>
  <c r="P51" i="128"/>
  <c r="O51" i="128"/>
  <c r="N51" i="128"/>
  <c r="M51" i="128"/>
  <c r="L51" i="128"/>
  <c r="K51" i="128"/>
  <c r="J51" i="128"/>
  <c r="I51" i="128"/>
  <c r="G51" i="128"/>
  <c r="F51" i="128"/>
  <c r="E51" i="128"/>
  <c r="D51" i="128"/>
  <c r="C51" i="128"/>
  <c r="B51" i="128"/>
  <c r="A51" i="128"/>
  <c r="V50" i="128"/>
  <c r="U50" i="128"/>
  <c r="T50" i="128"/>
  <c r="S50" i="128"/>
  <c r="Q50" i="128"/>
  <c r="P50" i="128"/>
  <c r="O50" i="128"/>
  <c r="N50" i="128"/>
  <c r="M50" i="128"/>
  <c r="L50" i="128"/>
  <c r="K50" i="128"/>
  <c r="J50" i="128"/>
  <c r="I50" i="128"/>
  <c r="G50" i="128"/>
  <c r="F50" i="128"/>
  <c r="E50" i="128"/>
  <c r="D50" i="128"/>
  <c r="C50" i="128"/>
  <c r="B50" i="128"/>
  <c r="A50" i="128"/>
  <c r="V49" i="128"/>
  <c r="U49" i="128"/>
  <c r="T49" i="128"/>
  <c r="S49" i="128"/>
  <c r="Q49" i="128"/>
  <c r="P49" i="128"/>
  <c r="O49" i="128"/>
  <c r="N49" i="128"/>
  <c r="M49" i="128"/>
  <c r="L49" i="128"/>
  <c r="K49" i="128"/>
  <c r="J49" i="128"/>
  <c r="I49" i="128"/>
  <c r="G49" i="128"/>
  <c r="F49" i="128"/>
  <c r="E49" i="128"/>
  <c r="D49" i="128"/>
  <c r="C49" i="128"/>
  <c r="B49" i="128"/>
  <c r="A49" i="128"/>
  <c r="V48" i="128"/>
  <c r="U48" i="128"/>
  <c r="T48" i="128"/>
  <c r="S48" i="128"/>
  <c r="Q48" i="128"/>
  <c r="P48" i="128"/>
  <c r="O48" i="128"/>
  <c r="N48" i="128"/>
  <c r="M48" i="128"/>
  <c r="L48" i="128"/>
  <c r="K48" i="128"/>
  <c r="J48" i="128"/>
  <c r="I48" i="128"/>
  <c r="G48" i="128"/>
  <c r="F48" i="128"/>
  <c r="E48" i="128"/>
  <c r="D48" i="128"/>
  <c r="C48" i="128"/>
  <c r="B48" i="128"/>
  <c r="A48" i="128"/>
  <c r="V47" i="128"/>
  <c r="U47" i="128"/>
  <c r="T47" i="128"/>
  <c r="S47" i="128"/>
  <c r="Q47" i="128"/>
  <c r="P47" i="128"/>
  <c r="O47" i="128"/>
  <c r="N47" i="128"/>
  <c r="M47" i="128"/>
  <c r="L47" i="128"/>
  <c r="K47" i="128"/>
  <c r="J47" i="128"/>
  <c r="I47" i="128"/>
  <c r="G47" i="128"/>
  <c r="F47" i="128"/>
  <c r="E47" i="128"/>
  <c r="D47" i="128"/>
  <c r="C47" i="128"/>
  <c r="B47" i="128"/>
  <c r="A47" i="128"/>
  <c r="V46" i="128"/>
  <c r="U46" i="128"/>
  <c r="T46" i="128"/>
  <c r="S46" i="128"/>
  <c r="Q46" i="128"/>
  <c r="P46" i="128"/>
  <c r="O46" i="128"/>
  <c r="N46" i="128"/>
  <c r="M46" i="128"/>
  <c r="L46" i="128"/>
  <c r="K46" i="128"/>
  <c r="J46" i="128"/>
  <c r="I46" i="128"/>
  <c r="G46" i="128"/>
  <c r="F46" i="128"/>
  <c r="E46" i="128"/>
  <c r="D46" i="128"/>
  <c r="C46" i="128"/>
  <c r="B46" i="128"/>
  <c r="A46" i="128"/>
  <c r="V45" i="128"/>
  <c r="U45" i="128"/>
  <c r="T45" i="128"/>
  <c r="S45" i="128"/>
  <c r="Q45" i="128"/>
  <c r="P45" i="128"/>
  <c r="O45" i="128"/>
  <c r="N45" i="128"/>
  <c r="M45" i="128"/>
  <c r="L45" i="128"/>
  <c r="K45" i="128"/>
  <c r="J45" i="128"/>
  <c r="I45" i="128"/>
  <c r="G45" i="128"/>
  <c r="F45" i="128"/>
  <c r="E45" i="128"/>
  <c r="D45" i="128"/>
  <c r="C45" i="128"/>
  <c r="B45" i="128"/>
  <c r="A45" i="128"/>
  <c r="V44" i="128"/>
  <c r="U44" i="128"/>
  <c r="T44" i="128"/>
  <c r="S44" i="128"/>
  <c r="Q44" i="128"/>
  <c r="P44" i="128"/>
  <c r="O44" i="128"/>
  <c r="N44" i="128"/>
  <c r="M44" i="128"/>
  <c r="L44" i="128"/>
  <c r="K44" i="128"/>
  <c r="J44" i="128"/>
  <c r="I44" i="128"/>
  <c r="G44" i="128"/>
  <c r="F44" i="128"/>
  <c r="E44" i="128"/>
  <c r="D44" i="128"/>
  <c r="C44" i="128"/>
  <c r="B44" i="128"/>
  <c r="A44" i="128"/>
  <c r="V43" i="128"/>
  <c r="U43" i="128"/>
  <c r="T43" i="128"/>
  <c r="S43" i="128"/>
  <c r="Q43" i="128"/>
  <c r="P43" i="128"/>
  <c r="O43" i="128"/>
  <c r="N43" i="128"/>
  <c r="M43" i="128"/>
  <c r="L43" i="128"/>
  <c r="K43" i="128"/>
  <c r="J43" i="128"/>
  <c r="I43" i="128"/>
  <c r="G43" i="128"/>
  <c r="F43" i="128"/>
  <c r="E43" i="128"/>
  <c r="D43" i="128"/>
  <c r="C43" i="128"/>
  <c r="B43" i="128"/>
  <c r="A43" i="128"/>
  <c r="V42" i="128"/>
  <c r="U42" i="128"/>
  <c r="T42" i="128"/>
  <c r="S42" i="128"/>
  <c r="Q42" i="128"/>
  <c r="P42" i="128"/>
  <c r="O42" i="128"/>
  <c r="N42" i="128"/>
  <c r="M42" i="128"/>
  <c r="L42" i="128"/>
  <c r="K42" i="128"/>
  <c r="J42" i="128"/>
  <c r="I42" i="128"/>
  <c r="G42" i="128"/>
  <c r="F42" i="128"/>
  <c r="E42" i="128"/>
  <c r="D42" i="128"/>
  <c r="C42" i="128"/>
  <c r="B42" i="128"/>
  <c r="A42" i="128"/>
  <c r="V41" i="128"/>
  <c r="U41" i="128"/>
  <c r="T41" i="128"/>
  <c r="S41" i="128"/>
  <c r="Q41" i="128"/>
  <c r="P41" i="128"/>
  <c r="O41" i="128"/>
  <c r="N41" i="128"/>
  <c r="M41" i="128"/>
  <c r="L41" i="128"/>
  <c r="K41" i="128"/>
  <c r="J41" i="128"/>
  <c r="I41" i="128"/>
  <c r="G41" i="128"/>
  <c r="F41" i="128"/>
  <c r="E41" i="128"/>
  <c r="D41" i="128"/>
  <c r="C41" i="128"/>
  <c r="B41" i="128"/>
  <c r="A41" i="128"/>
  <c r="V40" i="128"/>
  <c r="U40" i="128"/>
  <c r="T40" i="128"/>
  <c r="S40" i="128"/>
  <c r="Q40" i="128"/>
  <c r="P40" i="128"/>
  <c r="O40" i="128"/>
  <c r="N40" i="128"/>
  <c r="M40" i="128"/>
  <c r="L40" i="128"/>
  <c r="K40" i="128"/>
  <c r="J40" i="128"/>
  <c r="I40" i="128"/>
  <c r="G40" i="128"/>
  <c r="F40" i="128"/>
  <c r="E40" i="128"/>
  <c r="D40" i="128"/>
  <c r="C40" i="128"/>
  <c r="B40" i="128"/>
  <c r="A40" i="128"/>
  <c r="V39" i="128"/>
  <c r="U39" i="128"/>
  <c r="T39" i="128"/>
  <c r="S39" i="128"/>
  <c r="Q39" i="128"/>
  <c r="P39" i="128"/>
  <c r="O39" i="128"/>
  <c r="N39" i="128"/>
  <c r="M39" i="128"/>
  <c r="L39" i="128"/>
  <c r="K39" i="128"/>
  <c r="J39" i="128"/>
  <c r="I39" i="128"/>
  <c r="G39" i="128"/>
  <c r="F39" i="128"/>
  <c r="E39" i="128"/>
  <c r="D39" i="128"/>
  <c r="C39" i="128"/>
  <c r="B39" i="128"/>
  <c r="A39" i="128"/>
  <c r="V38" i="128"/>
  <c r="U38" i="128"/>
  <c r="T38" i="128"/>
  <c r="S38" i="128"/>
  <c r="Q38" i="128"/>
  <c r="P38" i="128"/>
  <c r="O38" i="128"/>
  <c r="N38" i="128"/>
  <c r="M38" i="128"/>
  <c r="L38" i="128"/>
  <c r="K38" i="128"/>
  <c r="J38" i="128"/>
  <c r="I38" i="128"/>
  <c r="G38" i="128"/>
  <c r="F38" i="128"/>
  <c r="E38" i="128"/>
  <c r="D38" i="128"/>
  <c r="C38" i="128"/>
  <c r="B38" i="128"/>
  <c r="A38" i="128"/>
  <c r="V37" i="128"/>
  <c r="U37" i="128"/>
  <c r="T37" i="128"/>
  <c r="S37" i="128"/>
  <c r="Q37" i="128"/>
  <c r="P37" i="128"/>
  <c r="O37" i="128"/>
  <c r="N37" i="128"/>
  <c r="M37" i="128"/>
  <c r="L37" i="128"/>
  <c r="K37" i="128"/>
  <c r="J37" i="128"/>
  <c r="I37" i="128"/>
  <c r="G37" i="128"/>
  <c r="F37" i="128"/>
  <c r="E37" i="128"/>
  <c r="D37" i="128"/>
  <c r="C37" i="128"/>
  <c r="B37" i="128"/>
  <c r="A37" i="128"/>
  <c r="V36" i="128"/>
  <c r="U36" i="128"/>
  <c r="T36" i="128"/>
  <c r="S36" i="128"/>
  <c r="Q36" i="128"/>
  <c r="P36" i="128"/>
  <c r="O36" i="128"/>
  <c r="N36" i="128"/>
  <c r="M36" i="128"/>
  <c r="L36" i="128"/>
  <c r="K36" i="128"/>
  <c r="J36" i="128"/>
  <c r="I36" i="128"/>
  <c r="G36" i="128"/>
  <c r="F36" i="128"/>
  <c r="E36" i="128"/>
  <c r="D36" i="128"/>
  <c r="C36" i="128"/>
  <c r="B36" i="128"/>
  <c r="A36" i="128"/>
  <c r="V35" i="128"/>
  <c r="U35" i="128"/>
  <c r="T35" i="128"/>
  <c r="S35" i="128"/>
  <c r="Q35" i="128"/>
  <c r="P35" i="128"/>
  <c r="O35" i="128"/>
  <c r="N35" i="128"/>
  <c r="M35" i="128"/>
  <c r="L35" i="128"/>
  <c r="K35" i="128"/>
  <c r="I35" i="128"/>
  <c r="G35" i="128"/>
  <c r="F35" i="128"/>
  <c r="E35" i="128"/>
  <c r="D35" i="128"/>
  <c r="C35" i="128"/>
  <c r="B35" i="128"/>
  <c r="A35" i="128"/>
  <c r="V34" i="128"/>
  <c r="U34" i="128"/>
  <c r="T34" i="128"/>
  <c r="S34" i="128"/>
  <c r="Q34" i="128"/>
  <c r="P34" i="128"/>
  <c r="O34" i="128"/>
  <c r="N34" i="128"/>
  <c r="M34" i="128"/>
  <c r="L34" i="128"/>
  <c r="K34" i="128"/>
  <c r="J34" i="128"/>
  <c r="I34" i="128"/>
  <c r="G34" i="128"/>
  <c r="E34" i="128"/>
  <c r="D34" i="128"/>
  <c r="C34" i="128"/>
  <c r="B34" i="128"/>
  <c r="A34" i="128"/>
  <c r="V33" i="128"/>
  <c r="U33" i="128"/>
  <c r="T33" i="128"/>
  <c r="S33" i="128"/>
  <c r="Q33" i="128"/>
  <c r="P33" i="128"/>
  <c r="O33" i="128"/>
  <c r="N33" i="128"/>
  <c r="M33" i="128"/>
  <c r="L33" i="128"/>
  <c r="K33" i="128"/>
  <c r="J33" i="128"/>
  <c r="I33" i="128"/>
  <c r="G33" i="128"/>
  <c r="F33" i="128"/>
  <c r="E33" i="128"/>
  <c r="D33" i="128"/>
  <c r="C33" i="128"/>
  <c r="B33" i="128"/>
  <c r="A33" i="128"/>
  <c r="V32" i="128"/>
  <c r="U32" i="128"/>
  <c r="T32" i="128"/>
  <c r="S32" i="128"/>
  <c r="Q32" i="128"/>
  <c r="P32" i="128"/>
  <c r="O32" i="128"/>
  <c r="N32" i="128"/>
  <c r="M32" i="128"/>
  <c r="L32" i="128"/>
  <c r="K32" i="128"/>
  <c r="J32" i="128"/>
  <c r="I32" i="128"/>
  <c r="G32" i="128"/>
  <c r="F32" i="128"/>
  <c r="E32" i="128"/>
  <c r="D32" i="128"/>
  <c r="C32" i="128"/>
  <c r="B32" i="128"/>
  <c r="A32" i="128"/>
  <c r="V31" i="128"/>
  <c r="U31" i="128"/>
  <c r="T31" i="128"/>
  <c r="S31" i="128"/>
  <c r="Q31" i="128"/>
  <c r="P31" i="128"/>
  <c r="O31" i="128"/>
  <c r="N31" i="128"/>
  <c r="M31" i="128"/>
  <c r="L31" i="128"/>
  <c r="K31" i="128"/>
  <c r="J31" i="128"/>
  <c r="I31" i="128"/>
  <c r="G31" i="128"/>
  <c r="F31" i="128"/>
  <c r="E31" i="128"/>
  <c r="D31" i="128"/>
  <c r="C31" i="128"/>
  <c r="B31" i="128"/>
  <c r="A31" i="128"/>
  <c r="V30" i="128"/>
  <c r="U30" i="128"/>
  <c r="T30" i="128"/>
  <c r="S30" i="128"/>
  <c r="Q30" i="128"/>
  <c r="P30" i="128"/>
  <c r="O30" i="128"/>
  <c r="N30" i="128"/>
  <c r="M30" i="128"/>
  <c r="L30" i="128"/>
  <c r="K30" i="128"/>
  <c r="J30" i="128"/>
  <c r="I30" i="128"/>
  <c r="G30" i="128"/>
  <c r="F30" i="128"/>
  <c r="E30" i="128"/>
  <c r="D30" i="128"/>
  <c r="C30" i="128"/>
  <c r="B30" i="128"/>
  <c r="A30" i="128"/>
  <c r="V29" i="128"/>
  <c r="U29" i="128"/>
  <c r="T29" i="128"/>
  <c r="S29" i="128"/>
  <c r="Q29" i="128"/>
  <c r="P29" i="128"/>
  <c r="O29" i="128"/>
  <c r="N29" i="128"/>
  <c r="M29" i="128"/>
  <c r="L29" i="128"/>
  <c r="K29" i="128"/>
  <c r="I29" i="128"/>
  <c r="G29" i="128"/>
  <c r="F29" i="128"/>
  <c r="E29" i="128"/>
  <c r="D29" i="128"/>
  <c r="C29" i="128"/>
  <c r="B29" i="128"/>
  <c r="A29" i="128"/>
  <c r="V28" i="128"/>
  <c r="U28" i="128"/>
  <c r="T28" i="128"/>
  <c r="S28" i="128"/>
  <c r="Q28" i="128"/>
  <c r="P28" i="128"/>
  <c r="O28" i="128"/>
  <c r="N28" i="128"/>
  <c r="M28" i="128"/>
  <c r="L28" i="128"/>
  <c r="K28" i="128"/>
  <c r="J28" i="128"/>
  <c r="I28" i="128"/>
  <c r="G28" i="128"/>
  <c r="F28" i="128"/>
  <c r="E28" i="128"/>
  <c r="D28" i="128"/>
  <c r="C28" i="128"/>
  <c r="B28" i="128"/>
  <c r="A28" i="128"/>
  <c r="V27" i="128"/>
  <c r="U27" i="128"/>
  <c r="T27" i="128"/>
  <c r="S27" i="128"/>
  <c r="Q27" i="128"/>
  <c r="P27" i="128"/>
  <c r="O27" i="128"/>
  <c r="N27" i="128"/>
  <c r="M27" i="128"/>
  <c r="L27" i="128"/>
  <c r="K27" i="128"/>
  <c r="J27" i="128"/>
  <c r="I27" i="128"/>
  <c r="G27" i="128"/>
  <c r="F27" i="128"/>
  <c r="E27" i="128"/>
  <c r="D27" i="128"/>
  <c r="C27" i="128"/>
  <c r="B27" i="128"/>
  <c r="A27" i="128"/>
  <c r="V26" i="128"/>
  <c r="U26" i="128"/>
  <c r="T26" i="128"/>
  <c r="S26" i="128"/>
  <c r="Q26" i="128"/>
  <c r="P26" i="128"/>
  <c r="O26" i="128"/>
  <c r="N26" i="128"/>
  <c r="M26" i="128"/>
  <c r="L26" i="128"/>
  <c r="K26" i="128"/>
  <c r="J26" i="128"/>
  <c r="I26" i="128"/>
  <c r="G26" i="128"/>
  <c r="F26" i="128"/>
  <c r="E26" i="128"/>
  <c r="D26" i="128"/>
  <c r="C26" i="128"/>
  <c r="B26" i="128"/>
  <c r="A26" i="128"/>
  <c r="V25" i="128"/>
  <c r="U25" i="128"/>
  <c r="T25" i="128"/>
  <c r="S25" i="128"/>
  <c r="Q25" i="128"/>
  <c r="P25" i="128"/>
  <c r="O25" i="128"/>
  <c r="N25" i="128"/>
  <c r="M25" i="128"/>
  <c r="L25" i="128"/>
  <c r="K25" i="128"/>
  <c r="J25" i="128"/>
  <c r="I25" i="128"/>
  <c r="G25" i="128"/>
  <c r="F25" i="128"/>
  <c r="E25" i="128"/>
  <c r="D25" i="128"/>
  <c r="C25" i="128"/>
  <c r="B25" i="128"/>
  <c r="A25" i="128"/>
  <c r="V24" i="128"/>
  <c r="U24" i="128"/>
  <c r="T24" i="128"/>
  <c r="S24" i="128"/>
  <c r="Q24" i="128"/>
  <c r="P24" i="128"/>
  <c r="O24" i="128"/>
  <c r="N24" i="128"/>
  <c r="M24" i="128"/>
  <c r="L24" i="128"/>
  <c r="K24" i="128"/>
  <c r="J24" i="128"/>
  <c r="I24" i="128"/>
  <c r="G24" i="128"/>
  <c r="F24" i="128"/>
  <c r="E24" i="128"/>
  <c r="D24" i="128"/>
  <c r="C24" i="128"/>
  <c r="B24" i="128"/>
  <c r="A24" i="128"/>
  <c r="V23" i="128"/>
  <c r="U23" i="128"/>
  <c r="T23" i="128"/>
  <c r="S23" i="128"/>
  <c r="Q23" i="128"/>
  <c r="P23" i="128"/>
  <c r="O23" i="128"/>
  <c r="N23" i="128"/>
  <c r="M23" i="128"/>
  <c r="L23" i="128"/>
  <c r="K23" i="128"/>
  <c r="J23" i="128"/>
  <c r="I23" i="128"/>
  <c r="G23" i="128"/>
  <c r="F23" i="128"/>
  <c r="E23" i="128"/>
  <c r="D23" i="128"/>
  <c r="C23" i="128"/>
  <c r="B23" i="128"/>
  <c r="A23" i="128"/>
  <c r="V22" i="128"/>
  <c r="U22" i="128"/>
  <c r="T22" i="128"/>
  <c r="S22" i="128"/>
  <c r="Q22" i="128"/>
  <c r="P22" i="128"/>
  <c r="O22" i="128"/>
  <c r="N22" i="128"/>
  <c r="M22" i="128"/>
  <c r="L22" i="128"/>
  <c r="K22" i="128"/>
  <c r="I22" i="128"/>
  <c r="G22" i="128"/>
  <c r="F22" i="128"/>
  <c r="E22" i="128"/>
  <c r="D22" i="128"/>
  <c r="C22" i="128"/>
  <c r="B22" i="128"/>
  <c r="A22" i="128"/>
  <c r="V21" i="128"/>
  <c r="U21" i="128"/>
  <c r="T21" i="128"/>
  <c r="S21" i="128"/>
  <c r="Q21" i="128"/>
  <c r="P21" i="128"/>
  <c r="O21" i="128"/>
  <c r="N21" i="128"/>
  <c r="M21" i="128"/>
  <c r="L21" i="128"/>
  <c r="K21" i="128"/>
  <c r="J21" i="128"/>
  <c r="I21" i="128"/>
  <c r="G21" i="128"/>
  <c r="F21" i="128"/>
  <c r="E21" i="128"/>
  <c r="D21" i="128"/>
  <c r="C21" i="128"/>
  <c r="B21" i="128"/>
  <c r="A21" i="128"/>
  <c r="V20" i="128"/>
  <c r="U20" i="128"/>
  <c r="T20" i="128"/>
  <c r="S20" i="128"/>
  <c r="Q20" i="128"/>
  <c r="P20" i="128"/>
  <c r="O20" i="128"/>
  <c r="N20" i="128"/>
  <c r="M20" i="128"/>
  <c r="L20" i="128"/>
  <c r="K20" i="128"/>
  <c r="I20" i="128"/>
  <c r="G20" i="128"/>
  <c r="F20" i="128"/>
  <c r="E20" i="128"/>
  <c r="D20" i="128"/>
  <c r="C20" i="128"/>
  <c r="A20" i="128"/>
  <c r="V19" i="128"/>
  <c r="U19" i="128"/>
  <c r="T19" i="128"/>
  <c r="S19" i="128"/>
  <c r="Q19" i="128"/>
  <c r="P19" i="128"/>
  <c r="O19" i="128"/>
  <c r="N19" i="128"/>
  <c r="M19" i="128"/>
  <c r="L19" i="128"/>
  <c r="K19" i="128"/>
  <c r="I19" i="128"/>
  <c r="G19" i="128"/>
  <c r="E19" i="128"/>
  <c r="D19" i="128"/>
  <c r="C19" i="128"/>
  <c r="B19" i="128"/>
  <c r="A19" i="128"/>
  <c r="V18" i="128"/>
  <c r="U18" i="128"/>
  <c r="T18" i="128"/>
  <c r="S18" i="128"/>
  <c r="Q18" i="128"/>
  <c r="P18" i="128"/>
  <c r="O18" i="128"/>
  <c r="N18" i="128"/>
  <c r="M18" i="128"/>
  <c r="L18" i="128"/>
  <c r="K18" i="128"/>
  <c r="I18" i="128"/>
  <c r="G18" i="128"/>
  <c r="F18" i="128"/>
  <c r="E18" i="128"/>
  <c r="D18" i="128"/>
  <c r="C18" i="128"/>
  <c r="B18" i="128"/>
  <c r="A18" i="128"/>
  <c r="V17" i="128"/>
  <c r="U17" i="128"/>
  <c r="T17" i="128"/>
  <c r="S17" i="128"/>
  <c r="Q17" i="128"/>
  <c r="P17" i="128"/>
  <c r="O17" i="128"/>
  <c r="N17" i="128"/>
  <c r="M17" i="128"/>
  <c r="L17" i="128"/>
  <c r="K17" i="128"/>
  <c r="I17" i="128"/>
  <c r="G17" i="128"/>
  <c r="F17" i="128"/>
  <c r="E17" i="128"/>
  <c r="D17" i="128"/>
  <c r="C17" i="128"/>
  <c r="B17" i="128"/>
  <c r="A17" i="128"/>
  <c r="V16" i="128"/>
  <c r="U16" i="128"/>
  <c r="T16" i="128"/>
  <c r="S16" i="128"/>
  <c r="Q16" i="128"/>
  <c r="P16" i="128"/>
  <c r="O16" i="128"/>
  <c r="N16" i="128"/>
  <c r="M16" i="128"/>
  <c r="L16" i="128"/>
  <c r="K16" i="128"/>
  <c r="J16" i="128"/>
  <c r="I16" i="128"/>
  <c r="G16" i="128"/>
  <c r="F16" i="128"/>
  <c r="E16" i="128"/>
  <c r="D16" i="128"/>
  <c r="C16" i="128"/>
  <c r="B16" i="128"/>
  <c r="A16" i="128"/>
  <c r="V15" i="128"/>
  <c r="U15" i="128"/>
  <c r="T15" i="128"/>
  <c r="S15" i="128"/>
  <c r="Q15" i="128"/>
  <c r="P15" i="128"/>
  <c r="O15" i="128"/>
  <c r="N15" i="128"/>
  <c r="M15" i="128"/>
  <c r="L15" i="128"/>
  <c r="K15" i="128"/>
  <c r="I15" i="128"/>
  <c r="G15" i="128"/>
  <c r="F15" i="128"/>
  <c r="E15" i="128"/>
  <c r="D15" i="128"/>
  <c r="C15" i="128"/>
  <c r="A15" i="128"/>
  <c r="V14" i="128"/>
  <c r="U14" i="128"/>
  <c r="T14" i="128"/>
  <c r="S14" i="128"/>
  <c r="Q14" i="128"/>
  <c r="P14" i="128"/>
  <c r="O14" i="128"/>
  <c r="N14" i="128"/>
  <c r="M14" i="128"/>
  <c r="L14" i="128"/>
  <c r="K14" i="128"/>
  <c r="I14" i="128"/>
  <c r="G14" i="128"/>
  <c r="F14" i="128"/>
  <c r="E14" i="128"/>
  <c r="D14" i="128"/>
  <c r="C14" i="128"/>
  <c r="A14" i="128"/>
  <c r="V13" i="128"/>
  <c r="U13" i="128"/>
  <c r="T13" i="128"/>
  <c r="S13" i="128"/>
  <c r="P13" i="128"/>
  <c r="O13" i="128"/>
  <c r="N13" i="128"/>
  <c r="M13" i="128"/>
  <c r="L13" i="128"/>
  <c r="K13" i="128"/>
  <c r="I13" i="128"/>
  <c r="G13" i="128"/>
  <c r="F13" i="128"/>
  <c r="E13" i="128"/>
  <c r="D13" i="128"/>
  <c r="C13" i="128"/>
  <c r="A13" i="128"/>
  <c r="V12" i="128"/>
  <c r="U12" i="128"/>
  <c r="T12" i="128"/>
  <c r="S12" i="128"/>
  <c r="Q12" i="128"/>
  <c r="P12" i="128"/>
  <c r="O12" i="128"/>
  <c r="N12" i="128"/>
  <c r="M12" i="128"/>
  <c r="L12" i="128"/>
  <c r="K12" i="128"/>
  <c r="I12" i="128"/>
  <c r="G12" i="128"/>
  <c r="F12" i="128"/>
  <c r="E12" i="128"/>
  <c r="D12" i="128"/>
  <c r="C12" i="128"/>
  <c r="A12" i="128"/>
  <c r="V11" i="128"/>
  <c r="U11" i="128"/>
  <c r="T11" i="128"/>
  <c r="S11" i="128"/>
  <c r="Q11" i="128"/>
  <c r="P11" i="128"/>
  <c r="O11" i="128"/>
  <c r="N11" i="128"/>
  <c r="M11" i="128"/>
  <c r="L11" i="128"/>
  <c r="K11" i="128"/>
  <c r="J11" i="128"/>
  <c r="I11" i="128"/>
  <c r="G11" i="128"/>
  <c r="F11" i="128"/>
  <c r="E11" i="128"/>
  <c r="D11" i="128"/>
  <c r="C11" i="128"/>
  <c r="B11" i="128"/>
  <c r="A11" i="128"/>
  <c r="V10" i="128"/>
  <c r="U10" i="128"/>
  <c r="T10" i="128"/>
  <c r="S10" i="128"/>
  <c r="Q10" i="128"/>
  <c r="P10" i="128"/>
  <c r="O10" i="128"/>
  <c r="N10" i="128"/>
  <c r="M10" i="128"/>
  <c r="L10" i="128"/>
  <c r="K10" i="128"/>
  <c r="I10" i="128"/>
  <c r="G10" i="128"/>
  <c r="F10" i="128"/>
  <c r="E10" i="128"/>
  <c r="D10" i="128"/>
  <c r="C10" i="128"/>
  <c r="B10" i="128"/>
  <c r="A10" i="128"/>
  <c r="V9" i="128"/>
  <c r="U9" i="128"/>
  <c r="T9" i="128"/>
  <c r="S9" i="128"/>
  <c r="Q9" i="128"/>
  <c r="P9" i="128"/>
  <c r="O9" i="128"/>
  <c r="N9" i="128"/>
  <c r="M9" i="128"/>
  <c r="L9" i="128"/>
  <c r="K9" i="128"/>
  <c r="J9" i="128"/>
  <c r="I9" i="128"/>
  <c r="G9" i="128"/>
  <c r="F9" i="128"/>
  <c r="E9" i="128"/>
  <c r="D9" i="128"/>
  <c r="C9" i="128"/>
  <c r="A9" i="128"/>
  <c r="V8" i="128"/>
  <c r="U8" i="128"/>
  <c r="T8" i="128"/>
  <c r="S8" i="128"/>
  <c r="Q8" i="128"/>
  <c r="P8" i="128"/>
  <c r="O8" i="128"/>
  <c r="N8" i="128"/>
  <c r="M8" i="128"/>
  <c r="L8" i="128"/>
  <c r="K8" i="128"/>
  <c r="I8" i="128"/>
  <c r="G8" i="128"/>
  <c r="F8" i="128"/>
  <c r="E8" i="128"/>
  <c r="D8" i="128"/>
  <c r="C8" i="128"/>
  <c r="A8" i="128"/>
  <c r="V7" i="128"/>
  <c r="U7" i="128"/>
  <c r="T7" i="128"/>
  <c r="S7" i="128"/>
  <c r="Q7" i="128"/>
  <c r="P7" i="128"/>
  <c r="O7" i="128"/>
  <c r="N7" i="128"/>
  <c r="M7" i="128"/>
  <c r="L7" i="128"/>
  <c r="K7" i="128"/>
  <c r="I7" i="128"/>
  <c r="G7" i="128"/>
  <c r="F7" i="128"/>
  <c r="E7" i="128"/>
  <c r="D7" i="128"/>
  <c r="C7" i="128"/>
  <c r="B7" i="128"/>
  <c r="A7" i="128"/>
  <c r="V6" i="128"/>
  <c r="U6" i="128"/>
  <c r="T6" i="128"/>
  <c r="S6" i="128"/>
  <c r="Q6" i="128"/>
  <c r="P6" i="128"/>
  <c r="O6" i="128"/>
  <c r="N6" i="128"/>
  <c r="M6" i="128"/>
  <c r="L6" i="128"/>
  <c r="K6" i="128"/>
  <c r="I6" i="128"/>
  <c r="G6" i="128"/>
  <c r="F6" i="128"/>
  <c r="E6" i="128"/>
  <c r="D6" i="128"/>
  <c r="C6" i="128"/>
  <c r="B6" i="128"/>
  <c r="A6" i="128"/>
  <c r="V5" i="128"/>
  <c r="U5" i="128"/>
  <c r="T5" i="128"/>
  <c r="S5" i="128"/>
  <c r="Q5" i="128"/>
  <c r="P5" i="128"/>
  <c r="O5" i="128"/>
  <c r="N5" i="128"/>
  <c r="M5" i="128"/>
  <c r="L5" i="128"/>
  <c r="K5" i="128"/>
  <c r="J5" i="128"/>
  <c r="I5" i="128"/>
  <c r="G5" i="128"/>
  <c r="F5" i="128"/>
  <c r="E5" i="128"/>
  <c r="D5" i="128"/>
  <c r="C5" i="128"/>
  <c r="A5" i="128"/>
  <c r="V4" i="128"/>
  <c r="U4" i="128"/>
  <c r="T4" i="128"/>
  <c r="S4" i="128"/>
  <c r="Q4" i="128"/>
  <c r="P4" i="128"/>
  <c r="O4" i="128"/>
  <c r="N4" i="128"/>
  <c r="M4" i="128"/>
  <c r="L4" i="128"/>
  <c r="K4" i="128"/>
  <c r="I4" i="128"/>
  <c r="G4" i="128"/>
  <c r="F4" i="128"/>
  <c r="E4" i="128"/>
  <c r="D4" i="128"/>
  <c r="C4" i="128"/>
  <c r="B4" i="128"/>
  <c r="A4" i="128"/>
  <c r="V3" i="128"/>
  <c r="U3" i="128"/>
  <c r="T3" i="128"/>
  <c r="S3" i="128"/>
  <c r="Q3" i="128"/>
  <c r="P3" i="128"/>
  <c r="O3" i="128"/>
  <c r="N3" i="128"/>
  <c r="M3" i="128"/>
  <c r="L3" i="128"/>
  <c r="K3" i="128"/>
  <c r="I3" i="128"/>
  <c r="G3" i="128"/>
  <c r="F3" i="128"/>
  <c r="E3" i="128"/>
  <c r="D3" i="128"/>
  <c r="C3" i="128"/>
  <c r="B3" i="128"/>
  <c r="A3" i="128"/>
  <c r="A3" i="127" l="1"/>
  <c r="B3" i="127"/>
  <c r="C3" i="127"/>
  <c r="D3" i="127"/>
  <c r="E3" i="127"/>
  <c r="F3" i="127"/>
  <c r="G3" i="127"/>
  <c r="I3" i="127"/>
  <c r="K3" i="127"/>
  <c r="L3" i="127"/>
  <c r="M3" i="127"/>
  <c r="N3" i="127"/>
  <c r="O3" i="127"/>
  <c r="P3" i="127"/>
  <c r="Q3" i="127"/>
  <c r="S3" i="127"/>
  <c r="T3" i="127"/>
  <c r="U3" i="127"/>
  <c r="V3" i="127"/>
  <c r="A4" i="127"/>
  <c r="B4" i="127"/>
  <c r="C4" i="127"/>
  <c r="D4" i="127"/>
  <c r="E4" i="127"/>
  <c r="F4" i="127"/>
  <c r="G4" i="127"/>
  <c r="I4" i="127"/>
  <c r="K4" i="127"/>
  <c r="L4" i="127"/>
  <c r="M4" i="127"/>
  <c r="N4" i="127"/>
  <c r="O4" i="127"/>
  <c r="P4" i="127"/>
  <c r="Q4" i="127"/>
  <c r="S4" i="127"/>
  <c r="T4" i="127"/>
  <c r="U4" i="127"/>
  <c r="V4" i="127"/>
  <c r="A5" i="127"/>
  <c r="C5" i="127"/>
  <c r="D5" i="127"/>
  <c r="E5" i="127"/>
  <c r="F5" i="127"/>
  <c r="G5" i="127"/>
  <c r="I5" i="127"/>
  <c r="J5" i="127"/>
  <c r="K5" i="127"/>
  <c r="L5" i="127"/>
  <c r="M5" i="127"/>
  <c r="N5" i="127"/>
  <c r="O5" i="127"/>
  <c r="P5" i="127"/>
  <c r="Q5" i="127"/>
  <c r="S5" i="127"/>
  <c r="T5" i="127"/>
  <c r="U5" i="127"/>
  <c r="V5" i="127"/>
  <c r="A6" i="127"/>
  <c r="B6" i="127"/>
  <c r="C6" i="127"/>
  <c r="D6" i="127"/>
  <c r="E6" i="127"/>
  <c r="F6" i="127"/>
  <c r="G6" i="127"/>
  <c r="I6" i="127"/>
  <c r="K6" i="127"/>
  <c r="L6" i="127"/>
  <c r="M6" i="127"/>
  <c r="N6" i="127"/>
  <c r="O6" i="127"/>
  <c r="P6" i="127"/>
  <c r="Q6" i="127"/>
  <c r="S6" i="127"/>
  <c r="T6" i="127"/>
  <c r="U6" i="127"/>
  <c r="V6" i="127"/>
  <c r="A7" i="127"/>
  <c r="B7" i="127"/>
  <c r="C7" i="127"/>
  <c r="D7" i="127"/>
  <c r="E7" i="127"/>
  <c r="F7" i="127"/>
  <c r="G7" i="127"/>
  <c r="I7" i="127"/>
  <c r="K7" i="127"/>
  <c r="L7" i="127"/>
  <c r="M7" i="127"/>
  <c r="N7" i="127"/>
  <c r="O7" i="127"/>
  <c r="P7" i="127"/>
  <c r="Q7" i="127"/>
  <c r="S7" i="127"/>
  <c r="T7" i="127"/>
  <c r="U7" i="127"/>
  <c r="V7" i="127"/>
  <c r="A8" i="127"/>
  <c r="C8" i="127"/>
  <c r="D8" i="127"/>
  <c r="E8" i="127"/>
  <c r="F8" i="127"/>
  <c r="G8" i="127"/>
  <c r="I8" i="127"/>
  <c r="K8" i="127"/>
  <c r="L8" i="127"/>
  <c r="M8" i="127"/>
  <c r="N8" i="127"/>
  <c r="O8" i="127"/>
  <c r="P8" i="127"/>
  <c r="Q8" i="127"/>
  <c r="S8" i="127"/>
  <c r="T8" i="127"/>
  <c r="U8" i="127"/>
  <c r="V8" i="127"/>
  <c r="A9" i="127"/>
  <c r="C9" i="127"/>
  <c r="D9" i="127"/>
  <c r="E9" i="127"/>
  <c r="F9" i="127"/>
  <c r="G9" i="127"/>
  <c r="I9" i="127"/>
  <c r="J9" i="127"/>
  <c r="K9" i="127"/>
  <c r="L9" i="127"/>
  <c r="M9" i="127"/>
  <c r="N9" i="127"/>
  <c r="O9" i="127"/>
  <c r="P9" i="127"/>
  <c r="Q9" i="127"/>
  <c r="S9" i="127"/>
  <c r="T9" i="127"/>
  <c r="U9" i="127"/>
  <c r="V9" i="127"/>
  <c r="A10" i="127"/>
  <c r="B10" i="127"/>
  <c r="C10" i="127"/>
  <c r="D10" i="127"/>
  <c r="E10" i="127"/>
  <c r="F10" i="127"/>
  <c r="G10" i="127"/>
  <c r="I10" i="127"/>
  <c r="K10" i="127"/>
  <c r="L10" i="127"/>
  <c r="M10" i="127"/>
  <c r="N10" i="127"/>
  <c r="O10" i="127"/>
  <c r="P10" i="127"/>
  <c r="Q10" i="127"/>
  <c r="S10" i="127"/>
  <c r="T10" i="127"/>
  <c r="U10" i="127"/>
  <c r="V10" i="127"/>
  <c r="A11" i="127"/>
  <c r="B11" i="127"/>
  <c r="C11" i="127"/>
  <c r="D11" i="127"/>
  <c r="E11" i="127"/>
  <c r="F11" i="127"/>
  <c r="G11" i="127"/>
  <c r="I11" i="127"/>
  <c r="J11" i="127"/>
  <c r="K11" i="127"/>
  <c r="L11" i="127"/>
  <c r="M11" i="127"/>
  <c r="N11" i="127"/>
  <c r="O11" i="127"/>
  <c r="P11" i="127"/>
  <c r="Q11" i="127"/>
  <c r="S11" i="127"/>
  <c r="T11" i="127"/>
  <c r="U11" i="127"/>
  <c r="V11" i="127"/>
  <c r="A12" i="127"/>
  <c r="C12" i="127"/>
  <c r="D12" i="127"/>
  <c r="E12" i="127"/>
  <c r="F12" i="127"/>
  <c r="G12" i="127"/>
  <c r="I12" i="127"/>
  <c r="K12" i="127"/>
  <c r="L12" i="127"/>
  <c r="M12" i="127"/>
  <c r="N12" i="127"/>
  <c r="O12" i="127"/>
  <c r="P12" i="127"/>
  <c r="Q12" i="127"/>
  <c r="S12" i="127"/>
  <c r="T12" i="127"/>
  <c r="U12" i="127"/>
  <c r="V12" i="127"/>
  <c r="A13" i="127"/>
  <c r="C13" i="127"/>
  <c r="D13" i="127"/>
  <c r="E13" i="127"/>
  <c r="F13" i="127"/>
  <c r="G13" i="127"/>
  <c r="I13" i="127"/>
  <c r="K13" i="127"/>
  <c r="L13" i="127"/>
  <c r="M13" i="127"/>
  <c r="N13" i="127"/>
  <c r="O13" i="127"/>
  <c r="P13" i="127"/>
  <c r="Q13" i="127"/>
  <c r="S13" i="127"/>
  <c r="T13" i="127"/>
  <c r="U13" i="127"/>
  <c r="V13" i="127"/>
  <c r="A14" i="127"/>
  <c r="C14" i="127"/>
  <c r="D14" i="127"/>
  <c r="E14" i="127"/>
  <c r="F14" i="127"/>
  <c r="G14" i="127"/>
  <c r="I14" i="127"/>
  <c r="K14" i="127"/>
  <c r="L14" i="127"/>
  <c r="M14" i="127"/>
  <c r="N14" i="127"/>
  <c r="O14" i="127"/>
  <c r="P14" i="127"/>
  <c r="Q14" i="127"/>
  <c r="S14" i="127"/>
  <c r="T14" i="127"/>
  <c r="U14" i="127"/>
  <c r="V14" i="127"/>
  <c r="A15" i="127"/>
  <c r="C15" i="127"/>
  <c r="D15" i="127"/>
  <c r="E15" i="127"/>
  <c r="F15" i="127"/>
  <c r="G15" i="127"/>
  <c r="I15" i="127"/>
  <c r="K15" i="127"/>
  <c r="L15" i="127"/>
  <c r="M15" i="127"/>
  <c r="N15" i="127"/>
  <c r="O15" i="127"/>
  <c r="P15" i="127"/>
  <c r="Q15" i="127"/>
  <c r="S15" i="127"/>
  <c r="T15" i="127"/>
  <c r="U15" i="127"/>
  <c r="V15" i="127"/>
  <c r="A16" i="127"/>
  <c r="B16" i="127"/>
  <c r="C16" i="127"/>
  <c r="D16" i="127"/>
  <c r="E16" i="127"/>
  <c r="F16" i="127"/>
  <c r="G16" i="127"/>
  <c r="I16" i="127"/>
  <c r="J16" i="127"/>
  <c r="K16" i="127"/>
  <c r="L16" i="127"/>
  <c r="M16" i="127"/>
  <c r="N16" i="127"/>
  <c r="O16" i="127"/>
  <c r="P16" i="127"/>
  <c r="Q16" i="127"/>
  <c r="S16" i="127"/>
  <c r="T16" i="127"/>
  <c r="U16" i="127"/>
  <c r="V16" i="127"/>
  <c r="A17" i="127"/>
  <c r="B17" i="127"/>
  <c r="C17" i="127"/>
  <c r="D17" i="127"/>
  <c r="E17" i="127"/>
  <c r="F17" i="127"/>
  <c r="G17" i="127"/>
  <c r="I17" i="127"/>
  <c r="K17" i="127"/>
  <c r="L17" i="127"/>
  <c r="M17" i="127"/>
  <c r="N17" i="127"/>
  <c r="O17" i="127"/>
  <c r="P17" i="127"/>
  <c r="Q17" i="127"/>
  <c r="S17" i="127"/>
  <c r="T17" i="127"/>
  <c r="U17" i="127"/>
  <c r="V17" i="127"/>
  <c r="A18" i="127"/>
  <c r="B18" i="127"/>
  <c r="C18" i="127"/>
  <c r="D18" i="127"/>
  <c r="E18" i="127"/>
  <c r="F18" i="127"/>
  <c r="G18" i="127"/>
  <c r="I18" i="127"/>
  <c r="K18" i="127"/>
  <c r="L18" i="127"/>
  <c r="M18" i="127"/>
  <c r="N18" i="127"/>
  <c r="O18" i="127"/>
  <c r="P18" i="127"/>
  <c r="Q18" i="127"/>
  <c r="S18" i="127"/>
  <c r="T18" i="127"/>
  <c r="U18" i="127"/>
  <c r="V18" i="127"/>
  <c r="A19" i="127"/>
  <c r="B19" i="127"/>
  <c r="C19" i="127"/>
  <c r="D19" i="127"/>
  <c r="E19" i="127"/>
  <c r="G19" i="127"/>
  <c r="I19" i="127"/>
  <c r="K19" i="127"/>
  <c r="L19" i="127"/>
  <c r="M19" i="127"/>
  <c r="N19" i="127"/>
  <c r="O19" i="127"/>
  <c r="P19" i="127"/>
  <c r="Q19" i="127"/>
  <c r="S19" i="127"/>
  <c r="T19" i="127"/>
  <c r="U19" i="127"/>
  <c r="V19" i="127"/>
  <c r="A20" i="127"/>
  <c r="C20" i="127"/>
  <c r="D20" i="127"/>
  <c r="E20" i="127"/>
  <c r="F20" i="127"/>
  <c r="G20" i="127"/>
  <c r="I20" i="127"/>
  <c r="K20" i="127"/>
  <c r="L20" i="127"/>
  <c r="M20" i="127"/>
  <c r="N20" i="127"/>
  <c r="O20" i="127"/>
  <c r="P20" i="127"/>
  <c r="Q20" i="127"/>
  <c r="S20" i="127"/>
  <c r="T20" i="127"/>
  <c r="U20" i="127"/>
  <c r="V20" i="127"/>
  <c r="A21" i="127"/>
  <c r="B21" i="127"/>
  <c r="C21" i="127"/>
  <c r="D21" i="127"/>
  <c r="E21" i="127"/>
  <c r="F21" i="127"/>
  <c r="G21" i="127"/>
  <c r="I21" i="127"/>
  <c r="J21" i="127"/>
  <c r="K21" i="127"/>
  <c r="L21" i="127"/>
  <c r="M21" i="127"/>
  <c r="N21" i="127"/>
  <c r="O21" i="127"/>
  <c r="P21" i="127"/>
  <c r="Q21" i="127"/>
  <c r="S21" i="127"/>
  <c r="T21" i="127"/>
  <c r="U21" i="127"/>
  <c r="V21" i="127"/>
  <c r="A22" i="127"/>
  <c r="B22" i="127"/>
  <c r="C22" i="127"/>
  <c r="D22" i="127"/>
  <c r="E22" i="127"/>
  <c r="F22" i="127"/>
  <c r="G22" i="127"/>
  <c r="I22" i="127"/>
  <c r="K22" i="127"/>
  <c r="L22" i="127"/>
  <c r="M22" i="127"/>
  <c r="N22" i="127"/>
  <c r="O22" i="127"/>
  <c r="P22" i="127"/>
  <c r="Q22" i="127"/>
  <c r="S22" i="127"/>
  <c r="T22" i="127"/>
  <c r="U22" i="127"/>
  <c r="V22" i="127"/>
  <c r="A23" i="127"/>
  <c r="B23" i="127"/>
  <c r="C23" i="127"/>
  <c r="D23" i="127"/>
  <c r="E23" i="127"/>
  <c r="F23" i="127"/>
  <c r="G23" i="127"/>
  <c r="I23" i="127"/>
  <c r="J23" i="127"/>
  <c r="K23" i="127"/>
  <c r="L23" i="127"/>
  <c r="M23" i="127"/>
  <c r="N23" i="127"/>
  <c r="O23" i="127"/>
  <c r="P23" i="127"/>
  <c r="Q23" i="127"/>
  <c r="S23" i="127"/>
  <c r="T23" i="127"/>
  <c r="U23" i="127"/>
  <c r="V23" i="127"/>
  <c r="A24" i="127"/>
  <c r="B24" i="127"/>
  <c r="C24" i="127"/>
  <c r="D24" i="127"/>
  <c r="E24" i="127"/>
  <c r="F24" i="127"/>
  <c r="G24" i="127"/>
  <c r="I24" i="127"/>
  <c r="J24" i="127"/>
  <c r="K24" i="127"/>
  <c r="L24" i="127"/>
  <c r="M24" i="127"/>
  <c r="N24" i="127"/>
  <c r="O24" i="127"/>
  <c r="P24" i="127"/>
  <c r="Q24" i="127"/>
  <c r="S24" i="127"/>
  <c r="T24" i="127"/>
  <c r="U24" i="127"/>
  <c r="V24" i="127"/>
  <c r="A25" i="127"/>
  <c r="B25" i="127"/>
  <c r="C25" i="127"/>
  <c r="D25" i="127"/>
  <c r="E25" i="127"/>
  <c r="F25" i="127"/>
  <c r="G25" i="127"/>
  <c r="I25" i="127"/>
  <c r="J25" i="127"/>
  <c r="K25" i="127"/>
  <c r="L25" i="127"/>
  <c r="M25" i="127"/>
  <c r="N25" i="127"/>
  <c r="O25" i="127"/>
  <c r="P25" i="127"/>
  <c r="Q25" i="127"/>
  <c r="S25" i="127"/>
  <c r="T25" i="127"/>
  <c r="U25" i="127"/>
  <c r="V25" i="127"/>
  <c r="A26" i="127"/>
  <c r="B26" i="127"/>
  <c r="C26" i="127"/>
  <c r="D26" i="127"/>
  <c r="E26" i="127"/>
  <c r="F26" i="127"/>
  <c r="G26" i="127"/>
  <c r="I26" i="127"/>
  <c r="J26" i="127"/>
  <c r="K26" i="127"/>
  <c r="L26" i="127"/>
  <c r="M26" i="127"/>
  <c r="N26" i="127"/>
  <c r="O26" i="127"/>
  <c r="P26" i="127"/>
  <c r="Q26" i="127"/>
  <c r="S26" i="127"/>
  <c r="T26" i="127"/>
  <c r="U26" i="127"/>
  <c r="V26" i="127"/>
  <c r="A27" i="127"/>
  <c r="B27" i="127"/>
  <c r="C27" i="127"/>
  <c r="D27" i="127"/>
  <c r="E27" i="127"/>
  <c r="F27" i="127"/>
  <c r="G27" i="127"/>
  <c r="I27" i="127"/>
  <c r="J27" i="127"/>
  <c r="K27" i="127"/>
  <c r="L27" i="127"/>
  <c r="M27" i="127"/>
  <c r="N27" i="127"/>
  <c r="O27" i="127"/>
  <c r="P27" i="127"/>
  <c r="Q27" i="127"/>
  <c r="S27" i="127"/>
  <c r="T27" i="127"/>
  <c r="U27" i="127"/>
  <c r="V27" i="127"/>
  <c r="A28" i="127"/>
  <c r="B28" i="127"/>
  <c r="C28" i="127"/>
  <c r="D28" i="127"/>
  <c r="E28" i="127"/>
  <c r="F28" i="127"/>
  <c r="G28" i="127"/>
  <c r="I28" i="127"/>
  <c r="J28" i="127"/>
  <c r="K28" i="127"/>
  <c r="L28" i="127"/>
  <c r="M28" i="127"/>
  <c r="N28" i="127"/>
  <c r="O28" i="127"/>
  <c r="P28" i="127"/>
  <c r="Q28" i="127"/>
  <c r="S28" i="127"/>
  <c r="T28" i="127"/>
  <c r="U28" i="127"/>
  <c r="V28" i="127"/>
  <c r="A29" i="127"/>
  <c r="B29" i="127"/>
  <c r="C29" i="127"/>
  <c r="D29" i="127"/>
  <c r="E29" i="127"/>
  <c r="F29" i="127"/>
  <c r="G29" i="127"/>
  <c r="I29" i="127"/>
  <c r="K29" i="127"/>
  <c r="L29" i="127"/>
  <c r="M29" i="127"/>
  <c r="N29" i="127"/>
  <c r="O29" i="127"/>
  <c r="P29" i="127"/>
  <c r="Q29" i="127"/>
  <c r="S29" i="127"/>
  <c r="T29" i="127"/>
  <c r="U29" i="127"/>
  <c r="V29" i="127"/>
  <c r="A30" i="127"/>
  <c r="B30" i="127"/>
  <c r="C30" i="127"/>
  <c r="D30" i="127"/>
  <c r="E30" i="127"/>
  <c r="F30" i="127"/>
  <c r="G30" i="127"/>
  <c r="I30" i="127"/>
  <c r="J30" i="127"/>
  <c r="K30" i="127"/>
  <c r="L30" i="127"/>
  <c r="M30" i="127"/>
  <c r="N30" i="127"/>
  <c r="O30" i="127"/>
  <c r="P30" i="127"/>
  <c r="Q30" i="127"/>
  <c r="S30" i="127"/>
  <c r="T30" i="127"/>
  <c r="U30" i="127"/>
  <c r="V30" i="127"/>
  <c r="A31" i="127"/>
  <c r="B31" i="127"/>
  <c r="C31" i="127"/>
  <c r="D31" i="127"/>
  <c r="E31" i="127"/>
  <c r="F31" i="127"/>
  <c r="G31" i="127"/>
  <c r="I31" i="127"/>
  <c r="J31" i="127"/>
  <c r="K31" i="127"/>
  <c r="L31" i="127"/>
  <c r="M31" i="127"/>
  <c r="N31" i="127"/>
  <c r="O31" i="127"/>
  <c r="P31" i="127"/>
  <c r="Q31" i="127"/>
  <c r="S31" i="127"/>
  <c r="T31" i="127"/>
  <c r="U31" i="127"/>
  <c r="V31" i="127"/>
  <c r="A32" i="127"/>
  <c r="B32" i="127"/>
  <c r="C32" i="127"/>
  <c r="D32" i="127"/>
  <c r="E32" i="127"/>
  <c r="F32" i="127"/>
  <c r="G32" i="127"/>
  <c r="I32" i="127"/>
  <c r="J32" i="127"/>
  <c r="K32" i="127"/>
  <c r="L32" i="127"/>
  <c r="M32" i="127"/>
  <c r="N32" i="127"/>
  <c r="O32" i="127"/>
  <c r="P32" i="127"/>
  <c r="Q32" i="127"/>
  <c r="S32" i="127"/>
  <c r="T32" i="127"/>
  <c r="U32" i="127"/>
  <c r="V32" i="127"/>
  <c r="A33" i="127"/>
  <c r="B33" i="127"/>
  <c r="C33" i="127"/>
  <c r="D33" i="127"/>
  <c r="E33" i="127"/>
  <c r="F33" i="127"/>
  <c r="G33" i="127"/>
  <c r="I33" i="127"/>
  <c r="J33" i="127"/>
  <c r="K33" i="127"/>
  <c r="L33" i="127"/>
  <c r="M33" i="127"/>
  <c r="N33" i="127"/>
  <c r="O33" i="127"/>
  <c r="P33" i="127"/>
  <c r="Q33" i="127"/>
  <c r="S33" i="127"/>
  <c r="T33" i="127"/>
  <c r="U33" i="127"/>
  <c r="V33" i="127"/>
  <c r="A34" i="127"/>
  <c r="B34" i="127"/>
  <c r="C34" i="127"/>
  <c r="D34" i="127"/>
  <c r="E34" i="127"/>
  <c r="G34" i="127"/>
  <c r="I34" i="127"/>
  <c r="J34" i="127"/>
  <c r="K34" i="127"/>
  <c r="L34" i="127"/>
  <c r="M34" i="127"/>
  <c r="N34" i="127"/>
  <c r="O34" i="127"/>
  <c r="P34" i="127"/>
  <c r="Q34" i="127"/>
  <c r="S34" i="127"/>
  <c r="T34" i="127"/>
  <c r="U34" i="127"/>
  <c r="V34" i="127"/>
  <c r="A35" i="127"/>
  <c r="B35" i="127"/>
  <c r="C35" i="127"/>
  <c r="D35" i="127"/>
  <c r="E35" i="127"/>
  <c r="F35" i="127"/>
  <c r="G35" i="127"/>
  <c r="I35" i="127"/>
  <c r="K35" i="127"/>
  <c r="L35" i="127"/>
  <c r="M35" i="127"/>
  <c r="N35" i="127"/>
  <c r="O35" i="127"/>
  <c r="P35" i="127"/>
  <c r="Q35" i="127"/>
  <c r="S35" i="127"/>
  <c r="T35" i="127"/>
  <c r="U35" i="127"/>
  <c r="V35" i="127"/>
  <c r="A36" i="127"/>
  <c r="B36" i="127"/>
  <c r="C36" i="127"/>
  <c r="D36" i="127"/>
  <c r="E36" i="127"/>
  <c r="F36" i="127"/>
  <c r="G36" i="127"/>
  <c r="I36" i="127"/>
  <c r="J36" i="127"/>
  <c r="K36" i="127"/>
  <c r="L36" i="127"/>
  <c r="M36" i="127"/>
  <c r="N36" i="127"/>
  <c r="O36" i="127"/>
  <c r="P36" i="127"/>
  <c r="Q36" i="127"/>
  <c r="S36" i="127"/>
  <c r="T36" i="127"/>
  <c r="U36" i="127"/>
  <c r="V36" i="127"/>
  <c r="A37" i="127"/>
  <c r="B37" i="127"/>
  <c r="C37" i="127"/>
  <c r="D37" i="127"/>
  <c r="E37" i="127"/>
  <c r="F37" i="127"/>
  <c r="G37" i="127"/>
  <c r="I37" i="127"/>
  <c r="J37" i="127"/>
  <c r="K37" i="127"/>
  <c r="L37" i="127"/>
  <c r="M37" i="127"/>
  <c r="N37" i="127"/>
  <c r="O37" i="127"/>
  <c r="P37" i="127"/>
  <c r="Q37" i="127"/>
  <c r="S37" i="127"/>
  <c r="T37" i="127"/>
  <c r="U37" i="127"/>
  <c r="V37" i="127"/>
  <c r="A38" i="127"/>
  <c r="B38" i="127"/>
  <c r="C38" i="127"/>
  <c r="D38" i="127"/>
  <c r="E38" i="127"/>
  <c r="F38" i="127"/>
  <c r="G38" i="127"/>
  <c r="I38" i="127"/>
  <c r="J38" i="127"/>
  <c r="K38" i="127"/>
  <c r="L38" i="127"/>
  <c r="M38" i="127"/>
  <c r="N38" i="127"/>
  <c r="O38" i="127"/>
  <c r="P38" i="127"/>
  <c r="Q38" i="127"/>
  <c r="S38" i="127"/>
  <c r="T38" i="127"/>
  <c r="U38" i="127"/>
  <c r="V38" i="127"/>
  <c r="A39" i="127"/>
  <c r="B39" i="127"/>
  <c r="C39" i="127"/>
  <c r="D39" i="127"/>
  <c r="E39" i="127"/>
  <c r="F39" i="127"/>
  <c r="G39" i="127"/>
  <c r="I39" i="127"/>
  <c r="J39" i="127"/>
  <c r="K39" i="127"/>
  <c r="L39" i="127"/>
  <c r="M39" i="127"/>
  <c r="N39" i="127"/>
  <c r="O39" i="127"/>
  <c r="P39" i="127"/>
  <c r="Q39" i="127"/>
  <c r="S39" i="127"/>
  <c r="T39" i="127"/>
  <c r="U39" i="127"/>
  <c r="V39" i="127"/>
  <c r="A40" i="127"/>
  <c r="B40" i="127"/>
  <c r="C40" i="127"/>
  <c r="D40" i="127"/>
  <c r="E40" i="127"/>
  <c r="F40" i="127"/>
  <c r="G40" i="127"/>
  <c r="I40" i="127"/>
  <c r="J40" i="127"/>
  <c r="K40" i="127"/>
  <c r="L40" i="127"/>
  <c r="M40" i="127"/>
  <c r="N40" i="127"/>
  <c r="O40" i="127"/>
  <c r="P40" i="127"/>
  <c r="Q40" i="127"/>
  <c r="S40" i="127"/>
  <c r="T40" i="127"/>
  <c r="U40" i="127"/>
  <c r="V40" i="127"/>
  <c r="A41" i="127"/>
  <c r="B41" i="127"/>
  <c r="C41" i="127"/>
  <c r="D41" i="127"/>
  <c r="E41" i="127"/>
  <c r="F41" i="127"/>
  <c r="G41" i="127"/>
  <c r="I41" i="127"/>
  <c r="J41" i="127"/>
  <c r="K41" i="127"/>
  <c r="L41" i="127"/>
  <c r="M41" i="127"/>
  <c r="N41" i="127"/>
  <c r="O41" i="127"/>
  <c r="P41" i="127"/>
  <c r="Q41" i="127"/>
  <c r="S41" i="127"/>
  <c r="T41" i="127"/>
  <c r="U41" i="127"/>
  <c r="V41" i="127"/>
  <c r="A42" i="127"/>
  <c r="B42" i="127"/>
  <c r="C42" i="127"/>
  <c r="D42" i="127"/>
  <c r="E42" i="127"/>
  <c r="F42" i="127"/>
  <c r="G42" i="127"/>
  <c r="I42" i="127"/>
  <c r="J42" i="127"/>
  <c r="K42" i="127"/>
  <c r="L42" i="127"/>
  <c r="M42" i="127"/>
  <c r="N42" i="127"/>
  <c r="O42" i="127"/>
  <c r="P42" i="127"/>
  <c r="Q42" i="127"/>
  <c r="S42" i="127"/>
  <c r="T42" i="127"/>
  <c r="U42" i="127"/>
  <c r="V42" i="127"/>
  <c r="A43" i="127"/>
  <c r="B43" i="127"/>
  <c r="C43" i="127"/>
  <c r="D43" i="127"/>
  <c r="E43" i="127"/>
  <c r="F43" i="127"/>
  <c r="G43" i="127"/>
  <c r="I43" i="127"/>
  <c r="J43" i="127"/>
  <c r="K43" i="127"/>
  <c r="L43" i="127"/>
  <c r="M43" i="127"/>
  <c r="N43" i="127"/>
  <c r="O43" i="127"/>
  <c r="P43" i="127"/>
  <c r="Q43" i="127"/>
  <c r="S43" i="127"/>
  <c r="T43" i="127"/>
  <c r="U43" i="127"/>
  <c r="V43" i="127"/>
  <c r="A44" i="127"/>
  <c r="B44" i="127"/>
  <c r="C44" i="127"/>
  <c r="D44" i="127"/>
  <c r="E44" i="127"/>
  <c r="F44" i="127"/>
  <c r="G44" i="127"/>
  <c r="I44" i="127"/>
  <c r="J44" i="127"/>
  <c r="K44" i="127"/>
  <c r="L44" i="127"/>
  <c r="M44" i="127"/>
  <c r="N44" i="127"/>
  <c r="O44" i="127"/>
  <c r="P44" i="127"/>
  <c r="Q44" i="127"/>
  <c r="S44" i="127"/>
  <c r="T44" i="127"/>
  <c r="U44" i="127"/>
  <c r="V44" i="127"/>
  <c r="A45" i="127"/>
  <c r="B45" i="127"/>
  <c r="C45" i="127"/>
  <c r="D45" i="127"/>
  <c r="E45" i="127"/>
  <c r="F45" i="127"/>
  <c r="G45" i="127"/>
  <c r="I45" i="127"/>
  <c r="J45" i="127"/>
  <c r="K45" i="127"/>
  <c r="L45" i="127"/>
  <c r="M45" i="127"/>
  <c r="N45" i="127"/>
  <c r="O45" i="127"/>
  <c r="P45" i="127"/>
  <c r="Q45" i="127"/>
  <c r="S45" i="127"/>
  <c r="T45" i="127"/>
  <c r="U45" i="127"/>
  <c r="V45" i="127"/>
  <c r="A46" i="127"/>
  <c r="B46" i="127"/>
  <c r="C46" i="127"/>
  <c r="D46" i="127"/>
  <c r="E46" i="127"/>
  <c r="F46" i="127"/>
  <c r="G46" i="127"/>
  <c r="I46" i="127"/>
  <c r="J46" i="127"/>
  <c r="K46" i="127"/>
  <c r="L46" i="127"/>
  <c r="M46" i="127"/>
  <c r="N46" i="127"/>
  <c r="O46" i="127"/>
  <c r="P46" i="127"/>
  <c r="Q46" i="127"/>
  <c r="S46" i="127"/>
  <c r="T46" i="127"/>
  <c r="U46" i="127"/>
  <c r="V46" i="127"/>
  <c r="A47" i="127"/>
  <c r="B47" i="127"/>
  <c r="C47" i="127"/>
  <c r="D47" i="127"/>
  <c r="E47" i="127"/>
  <c r="F47" i="127"/>
  <c r="G47" i="127"/>
  <c r="I47" i="127"/>
  <c r="J47" i="127"/>
  <c r="K47" i="127"/>
  <c r="L47" i="127"/>
  <c r="M47" i="127"/>
  <c r="N47" i="127"/>
  <c r="O47" i="127"/>
  <c r="P47" i="127"/>
  <c r="Q47" i="127"/>
  <c r="S47" i="127"/>
  <c r="T47" i="127"/>
  <c r="U47" i="127"/>
  <c r="V47" i="127"/>
  <c r="A48" i="127"/>
  <c r="B48" i="127"/>
  <c r="C48" i="127"/>
  <c r="D48" i="127"/>
  <c r="E48" i="127"/>
  <c r="F48" i="127"/>
  <c r="G48" i="127"/>
  <c r="I48" i="127"/>
  <c r="J48" i="127"/>
  <c r="K48" i="127"/>
  <c r="L48" i="127"/>
  <c r="M48" i="127"/>
  <c r="N48" i="127"/>
  <c r="O48" i="127"/>
  <c r="P48" i="127"/>
  <c r="Q48" i="127"/>
  <c r="S48" i="127"/>
  <c r="T48" i="127"/>
  <c r="U48" i="127"/>
  <c r="V48" i="127"/>
  <c r="A49" i="127"/>
  <c r="B49" i="127"/>
  <c r="C49" i="127"/>
  <c r="D49" i="127"/>
  <c r="E49" i="127"/>
  <c r="F49" i="127"/>
  <c r="G49" i="127"/>
  <c r="I49" i="127"/>
  <c r="J49" i="127"/>
  <c r="K49" i="127"/>
  <c r="L49" i="127"/>
  <c r="M49" i="127"/>
  <c r="N49" i="127"/>
  <c r="O49" i="127"/>
  <c r="P49" i="127"/>
  <c r="Q49" i="127"/>
  <c r="S49" i="127"/>
  <c r="T49" i="127"/>
  <c r="U49" i="127"/>
  <c r="V49" i="127"/>
  <c r="A50" i="127"/>
  <c r="B50" i="127"/>
  <c r="C50" i="127"/>
  <c r="D50" i="127"/>
  <c r="E50" i="127"/>
  <c r="F50" i="127"/>
  <c r="G50" i="127"/>
  <c r="I50" i="127"/>
  <c r="J50" i="127"/>
  <c r="K50" i="127"/>
  <c r="L50" i="127"/>
  <c r="M50" i="127"/>
  <c r="N50" i="127"/>
  <c r="O50" i="127"/>
  <c r="P50" i="127"/>
  <c r="Q50" i="127"/>
  <c r="S50" i="127"/>
  <c r="T50" i="127"/>
  <c r="U50" i="127"/>
  <c r="V50" i="127"/>
  <c r="A51" i="127"/>
  <c r="B51" i="127"/>
  <c r="C51" i="127"/>
  <c r="D51" i="127"/>
  <c r="E51" i="127"/>
  <c r="F51" i="127"/>
  <c r="G51" i="127"/>
  <c r="I51" i="127"/>
  <c r="J51" i="127"/>
  <c r="K51" i="127"/>
  <c r="L51" i="127"/>
  <c r="M51" i="127"/>
  <c r="N51" i="127"/>
  <c r="O51" i="127"/>
  <c r="P51" i="127"/>
  <c r="Q51" i="127"/>
  <c r="S51" i="127"/>
  <c r="T51" i="127"/>
  <c r="U51" i="127"/>
  <c r="V51" i="127"/>
  <c r="A52" i="127"/>
  <c r="B52" i="127"/>
  <c r="C52" i="127"/>
  <c r="D52" i="127"/>
  <c r="E52" i="127"/>
  <c r="F52" i="127"/>
  <c r="G52" i="127"/>
  <c r="I52" i="127"/>
  <c r="J52" i="127"/>
  <c r="K52" i="127"/>
  <c r="L52" i="127"/>
  <c r="M52" i="127"/>
  <c r="N52" i="127"/>
  <c r="O52" i="127"/>
  <c r="P52" i="127"/>
  <c r="Q52" i="127"/>
  <c r="S52" i="127"/>
  <c r="T52" i="127"/>
  <c r="U52" i="127"/>
  <c r="V52" i="127"/>
  <c r="A53" i="127"/>
  <c r="B53" i="127"/>
  <c r="C53" i="127"/>
  <c r="D53" i="127"/>
  <c r="E53" i="127"/>
  <c r="F53" i="127"/>
  <c r="G53" i="127"/>
  <c r="I53" i="127"/>
  <c r="J53" i="127"/>
  <c r="K53" i="127"/>
  <c r="L53" i="127"/>
  <c r="M53" i="127"/>
  <c r="N53" i="127"/>
  <c r="O53" i="127"/>
  <c r="P53" i="127"/>
  <c r="Q53" i="127"/>
  <c r="S53" i="127"/>
  <c r="T53" i="127"/>
  <c r="U53" i="127"/>
  <c r="V53" i="127"/>
  <c r="A54" i="127"/>
  <c r="B54" i="127"/>
  <c r="C54" i="127"/>
  <c r="D54" i="127"/>
  <c r="E54" i="127"/>
  <c r="F54" i="127"/>
  <c r="G54" i="127"/>
  <c r="I54" i="127"/>
  <c r="J54" i="127"/>
  <c r="K54" i="127"/>
  <c r="L54" i="127"/>
  <c r="M54" i="127"/>
  <c r="N54" i="127"/>
  <c r="O54" i="127"/>
  <c r="P54" i="127"/>
  <c r="Q54" i="127"/>
  <c r="S54" i="127"/>
  <c r="T54" i="127"/>
  <c r="U54" i="127"/>
  <c r="V54" i="127"/>
  <c r="A55" i="127"/>
  <c r="C55" i="127"/>
  <c r="D55" i="127"/>
  <c r="E55" i="127"/>
  <c r="F55" i="127"/>
  <c r="G55" i="127"/>
  <c r="I55" i="127"/>
  <c r="J55" i="127"/>
  <c r="K55" i="127"/>
  <c r="L55" i="127"/>
  <c r="M55" i="127"/>
  <c r="N55" i="127"/>
  <c r="O55" i="127"/>
  <c r="P55" i="127"/>
  <c r="Q55" i="127"/>
  <c r="S55" i="127"/>
  <c r="T55" i="127"/>
  <c r="U55" i="127"/>
  <c r="V55" i="127"/>
  <c r="A56" i="127"/>
  <c r="B56" i="127"/>
  <c r="C56" i="127"/>
  <c r="D56" i="127"/>
  <c r="E56" i="127"/>
  <c r="F56" i="127"/>
  <c r="G56" i="127"/>
  <c r="I56" i="127"/>
  <c r="J56" i="127"/>
  <c r="K56" i="127"/>
  <c r="L56" i="127"/>
  <c r="M56" i="127"/>
  <c r="N56" i="127"/>
  <c r="O56" i="127"/>
  <c r="P56" i="127"/>
  <c r="Q56" i="127"/>
  <c r="S56" i="127"/>
  <c r="T56" i="127"/>
  <c r="U56" i="127"/>
  <c r="V56" i="127"/>
  <c r="A57" i="127"/>
  <c r="B57" i="127"/>
  <c r="C57" i="127"/>
  <c r="D57" i="127"/>
  <c r="E57" i="127"/>
  <c r="F57" i="127"/>
  <c r="G57" i="127"/>
  <c r="I57" i="127"/>
  <c r="K57" i="127"/>
  <c r="L57" i="127"/>
  <c r="M57" i="127"/>
  <c r="N57" i="127"/>
  <c r="O57" i="127"/>
  <c r="P57" i="127"/>
  <c r="Q57" i="127"/>
  <c r="S57" i="127"/>
  <c r="T57" i="127"/>
  <c r="U57" i="127"/>
  <c r="V57" i="127"/>
  <c r="A58" i="127"/>
  <c r="B58" i="127"/>
  <c r="C58" i="127"/>
  <c r="D58" i="127"/>
  <c r="E58" i="127"/>
  <c r="F58" i="127"/>
  <c r="G58" i="127"/>
  <c r="I58" i="127"/>
  <c r="J58" i="127"/>
  <c r="K58" i="127"/>
  <c r="L58" i="127"/>
  <c r="M58" i="127"/>
  <c r="N58" i="127"/>
  <c r="O58" i="127"/>
  <c r="P58" i="127"/>
  <c r="Q58" i="127"/>
  <c r="S58" i="127"/>
  <c r="T58" i="127"/>
  <c r="U58" i="127"/>
  <c r="V58" i="127"/>
  <c r="A59" i="127"/>
  <c r="A60" i="127"/>
  <c r="D60" i="127"/>
  <c r="E60" i="127"/>
  <c r="F60" i="127"/>
  <c r="G60" i="127"/>
  <c r="I60" i="127"/>
  <c r="K60" i="127"/>
  <c r="M60" i="127"/>
  <c r="N60" i="127"/>
  <c r="O60" i="127"/>
  <c r="P60" i="127"/>
  <c r="Q60" i="127"/>
  <c r="S60" i="127"/>
  <c r="T60" i="127"/>
  <c r="U60" i="127"/>
  <c r="V60" i="127"/>
  <c r="A61" i="127"/>
  <c r="B61" i="127"/>
  <c r="C61" i="127"/>
  <c r="D61" i="127"/>
  <c r="E61" i="127"/>
  <c r="F61" i="127"/>
  <c r="G61" i="127"/>
  <c r="I61" i="127"/>
  <c r="J61" i="127"/>
  <c r="K61" i="127"/>
  <c r="L61" i="127"/>
  <c r="M61" i="127"/>
  <c r="N61" i="127"/>
  <c r="O61" i="127"/>
  <c r="P61" i="127"/>
  <c r="Q61" i="127"/>
  <c r="S61" i="127"/>
  <c r="T61" i="127"/>
  <c r="U61" i="127"/>
  <c r="V61" i="127"/>
  <c r="A62" i="127"/>
  <c r="B62" i="127"/>
  <c r="C62" i="127"/>
  <c r="D62" i="127"/>
  <c r="E62" i="127"/>
  <c r="F62" i="127"/>
  <c r="G62" i="127"/>
  <c r="I62" i="127"/>
  <c r="J62" i="127"/>
  <c r="K62" i="127"/>
  <c r="L62" i="127"/>
  <c r="M62" i="127"/>
  <c r="N62" i="127"/>
  <c r="O62" i="127"/>
  <c r="P62" i="127"/>
  <c r="Q62" i="127"/>
  <c r="S62" i="127"/>
  <c r="T62" i="127"/>
  <c r="U62" i="127"/>
  <c r="V62" i="127"/>
  <c r="A63" i="127"/>
  <c r="B63" i="127"/>
  <c r="C63" i="127"/>
  <c r="D63" i="127"/>
  <c r="E63" i="127"/>
  <c r="F63" i="127"/>
  <c r="G63" i="127"/>
  <c r="I63" i="127"/>
  <c r="J63" i="127"/>
  <c r="K63" i="127"/>
  <c r="L63" i="127"/>
  <c r="M63" i="127"/>
  <c r="N63" i="127"/>
  <c r="O63" i="127"/>
  <c r="P63" i="127"/>
  <c r="Q63" i="127"/>
  <c r="S63" i="127"/>
  <c r="T63" i="127"/>
  <c r="U63" i="127"/>
  <c r="V63" i="127"/>
  <c r="A64" i="127"/>
  <c r="B64" i="127"/>
  <c r="C64" i="127"/>
  <c r="D64" i="127"/>
  <c r="E64" i="127"/>
  <c r="F64" i="127"/>
  <c r="G64" i="127"/>
  <c r="I64" i="127"/>
  <c r="J64" i="127"/>
  <c r="K64" i="127"/>
  <c r="L64" i="127"/>
  <c r="M64" i="127"/>
  <c r="N64" i="127"/>
  <c r="O64" i="127"/>
  <c r="P64" i="127"/>
  <c r="Q64" i="127"/>
  <c r="S64" i="127"/>
  <c r="T64" i="127"/>
  <c r="U64" i="127"/>
  <c r="V64" i="127"/>
  <c r="A65" i="127"/>
  <c r="B65" i="127"/>
  <c r="C65" i="127"/>
  <c r="D65" i="127"/>
  <c r="E65" i="127"/>
  <c r="F65" i="127"/>
  <c r="G65" i="127"/>
  <c r="I65" i="127"/>
  <c r="J65" i="127"/>
  <c r="K65" i="127"/>
  <c r="L65" i="127"/>
  <c r="M65" i="127"/>
  <c r="N65" i="127"/>
  <c r="O65" i="127"/>
  <c r="P65" i="127"/>
  <c r="Q65" i="127"/>
  <c r="S65" i="127"/>
  <c r="T65" i="127"/>
  <c r="U65" i="127"/>
  <c r="V65" i="127"/>
  <c r="A66" i="127"/>
  <c r="B66" i="127"/>
  <c r="C66" i="127"/>
  <c r="D66" i="127"/>
  <c r="E66" i="127"/>
  <c r="F66" i="127"/>
  <c r="G66" i="127"/>
  <c r="I66" i="127"/>
  <c r="J66" i="127"/>
  <c r="K66" i="127"/>
  <c r="L66" i="127"/>
  <c r="M66" i="127"/>
  <c r="N66" i="127"/>
  <c r="O66" i="127"/>
  <c r="P66" i="127"/>
  <c r="Q66" i="127"/>
  <c r="S66" i="127"/>
  <c r="T66" i="127"/>
  <c r="U66" i="127"/>
  <c r="V66" i="127"/>
  <c r="A67" i="127"/>
  <c r="B67" i="127"/>
  <c r="C67" i="127"/>
  <c r="D67" i="127"/>
  <c r="E67" i="127"/>
  <c r="F67" i="127"/>
  <c r="G67" i="127"/>
  <c r="I67" i="127"/>
  <c r="J67" i="127"/>
  <c r="K67" i="127"/>
  <c r="L67" i="127"/>
  <c r="M67" i="127"/>
  <c r="N67" i="127"/>
  <c r="O67" i="127"/>
  <c r="P67" i="127"/>
  <c r="Q67" i="127"/>
  <c r="S67" i="127"/>
  <c r="T67" i="127"/>
  <c r="U67" i="127"/>
  <c r="V67" i="127"/>
  <c r="A68" i="127"/>
  <c r="B68" i="127"/>
  <c r="C68" i="127"/>
  <c r="D68" i="127"/>
  <c r="E68" i="127"/>
  <c r="F68" i="127"/>
  <c r="G68" i="127"/>
  <c r="I68" i="127"/>
  <c r="J68" i="127"/>
  <c r="K68" i="127"/>
  <c r="L68" i="127"/>
  <c r="M68" i="127"/>
  <c r="N68" i="127"/>
  <c r="O68" i="127"/>
  <c r="P68" i="127"/>
  <c r="Q68" i="127"/>
  <c r="S68" i="127"/>
  <c r="T68" i="127"/>
  <c r="U68" i="127"/>
  <c r="V68" i="127"/>
  <c r="A69" i="127"/>
  <c r="B69" i="127"/>
  <c r="C69" i="127"/>
  <c r="D69" i="127"/>
  <c r="E69" i="127"/>
  <c r="F69" i="127"/>
  <c r="G69" i="127"/>
  <c r="I69" i="127"/>
  <c r="J69" i="127"/>
  <c r="K69" i="127"/>
  <c r="L69" i="127"/>
  <c r="M69" i="127"/>
  <c r="N69" i="127"/>
  <c r="O69" i="127"/>
  <c r="P69" i="127"/>
  <c r="Q69" i="127"/>
  <c r="S69" i="127"/>
  <c r="T69" i="127"/>
  <c r="U69" i="127"/>
  <c r="V69" i="127"/>
  <c r="A70" i="127"/>
  <c r="B70" i="127"/>
  <c r="C70" i="127"/>
  <c r="D70" i="127"/>
  <c r="E70" i="127"/>
  <c r="F70" i="127"/>
  <c r="G70" i="127"/>
  <c r="I70" i="127"/>
  <c r="J70" i="127"/>
  <c r="K70" i="127"/>
  <c r="L70" i="127"/>
  <c r="M70" i="127"/>
  <c r="N70" i="127"/>
  <c r="O70" i="127"/>
  <c r="P70" i="127"/>
  <c r="Q70" i="127"/>
  <c r="S70" i="127"/>
  <c r="T70" i="127"/>
  <c r="U70" i="127"/>
  <c r="V70" i="127"/>
  <c r="A71" i="127"/>
  <c r="B71" i="127"/>
  <c r="C71" i="127"/>
  <c r="D71" i="127"/>
  <c r="E71" i="127"/>
  <c r="F71" i="127"/>
  <c r="G71" i="127"/>
  <c r="I71" i="127"/>
  <c r="J71" i="127"/>
  <c r="K71" i="127"/>
  <c r="L71" i="127"/>
  <c r="M71" i="127"/>
  <c r="N71" i="127"/>
  <c r="O71" i="127"/>
  <c r="P71" i="127"/>
  <c r="Q71" i="127"/>
  <c r="S71" i="127"/>
  <c r="T71" i="127"/>
  <c r="U71" i="127"/>
  <c r="V71" i="127"/>
  <c r="A72" i="127"/>
  <c r="B72" i="127"/>
  <c r="C72" i="127"/>
  <c r="D72" i="127"/>
  <c r="E72" i="127"/>
  <c r="F72" i="127"/>
  <c r="G72" i="127"/>
  <c r="I72" i="127"/>
  <c r="J72" i="127"/>
  <c r="K72" i="127"/>
  <c r="L72" i="127"/>
  <c r="M72" i="127"/>
  <c r="N72" i="127"/>
  <c r="O72" i="127"/>
  <c r="P72" i="127"/>
  <c r="Q72" i="127"/>
  <c r="S72" i="127"/>
  <c r="T72" i="127"/>
  <c r="U72" i="127"/>
  <c r="V72" i="127"/>
  <c r="A73" i="127"/>
  <c r="B73" i="127"/>
  <c r="C73" i="127"/>
  <c r="D73" i="127"/>
  <c r="E73" i="127"/>
  <c r="F73" i="127"/>
  <c r="G73" i="127"/>
  <c r="I73" i="127"/>
  <c r="J73" i="127"/>
  <c r="K73" i="127"/>
  <c r="L73" i="127"/>
  <c r="M73" i="127"/>
  <c r="N73" i="127"/>
  <c r="O73" i="127"/>
  <c r="P73" i="127"/>
  <c r="Q73" i="127"/>
  <c r="S73" i="127"/>
  <c r="T73" i="127"/>
  <c r="U73" i="127"/>
  <c r="V73" i="127"/>
  <c r="A74" i="127"/>
  <c r="B74" i="127"/>
  <c r="C74" i="127"/>
  <c r="D74" i="127"/>
  <c r="E74" i="127"/>
  <c r="F74" i="127"/>
  <c r="G74" i="127"/>
  <c r="I74" i="127"/>
  <c r="J74" i="127"/>
  <c r="K74" i="127"/>
  <c r="L74" i="127"/>
  <c r="M74" i="127"/>
  <c r="N74" i="127"/>
  <c r="O74" i="127"/>
  <c r="P74" i="127"/>
  <c r="Q74" i="127"/>
  <c r="S74" i="127"/>
  <c r="T74" i="127"/>
  <c r="U74" i="127"/>
  <c r="V74" i="127"/>
  <c r="A75" i="127"/>
  <c r="B75" i="127"/>
  <c r="C75" i="127"/>
  <c r="D75" i="127"/>
  <c r="E75" i="127"/>
  <c r="F75" i="127"/>
  <c r="G75" i="127"/>
  <c r="I75" i="127"/>
  <c r="J75" i="127"/>
  <c r="K75" i="127"/>
  <c r="L75" i="127"/>
  <c r="M75" i="127"/>
  <c r="N75" i="127"/>
  <c r="O75" i="127"/>
  <c r="P75" i="127"/>
  <c r="Q75" i="127"/>
  <c r="S75" i="127"/>
  <c r="T75" i="127"/>
  <c r="U75" i="127"/>
  <c r="V75" i="127"/>
  <c r="A76" i="127"/>
  <c r="B76" i="127"/>
  <c r="C76" i="127"/>
  <c r="D76" i="127"/>
  <c r="E76" i="127"/>
  <c r="F76" i="127"/>
  <c r="G76" i="127"/>
  <c r="I76" i="127"/>
  <c r="J76" i="127"/>
  <c r="K76" i="127"/>
  <c r="L76" i="127"/>
  <c r="M76" i="127"/>
  <c r="N76" i="127"/>
  <c r="O76" i="127"/>
  <c r="P76" i="127"/>
  <c r="Q76" i="127"/>
  <c r="S76" i="127"/>
  <c r="T76" i="127"/>
  <c r="U76" i="127"/>
  <c r="V76" i="127"/>
  <c r="A77" i="127"/>
  <c r="B77" i="127"/>
  <c r="C77" i="127"/>
  <c r="D77" i="127"/>
  <c r="E77" i="127"/>
  <c r="F77" i="127"/>
  <c r="G77" i="127"/>
  <c r="I77" i="127"/>
  <c r="J77" i="127"/>
  <c r="K77" i="127"/>
  <c r="L77" i="127"/>
  <c r="M77" i="127"/>
  <c r="N77" i="127"/>
  <c r="O77" i="127"/>
  <c r="P77" i="127"/>
  <c r="Q77" i="127"/>
  <c r="S77" i="127"/>
  <c r="T77" i="127"/>
  <c r="U77" i="127"/>
  <c r="V77" i="127"/>
  <c r="A78" i="127"/>
  <c r="B78" i="127"/>
  <c r="C78" i="127"/>
  <c r="D78" i="127"/>
  <c r="E78" i="127"/>
  <c r="F78" i="127"/>
  <c r="G78" i="127"/>
  <c r="I78" i="127"/>
  <c r="J78" i="127"/>
  <c r="K78" i="127"/>
  <c r="L78" i="127"/>
  <c r="M78" i="127"/>
  <c r="N78" i="127"/>
  <c r="O78" i="127"/>
  <c r="P78" i="127"/>
  <c r="Q78" i="127"/>
  <c r="S78" i="127"/>
  <c r="T78" i="127"/>
  <c r="U78" i="127"/>
  <c r="V78" i="127"/>
  <c r="A79" i="127"/>
  <c r="B79" i="127"/>
  <c r="C79" i="127"/>
  <c r="D79" i="127"/>
  <c r="E79" i="127"/>
  <c r="F79" i="127"/>
  <c r="G79" i="127"/>
  <c r="I79" i="127"/>
  <c r="J79" i="127"/>
  <c r="K79" i="127"/>
  <c r="L79" i="127"/>
  <c r="M79" i="127"/>
  <c r="N79" i="127"/>
  <c r="O79" i="127"/>
  <c r="P79" i="127"/>
  <c r="Q79" i="127"/>
  <c r="S79" i="127"/>
  <c r="T79" i="127"/>
  <c r="U79" i="127"/>
  <c r="V79" i="127"/>
  <c r="A80" i="127"/>
  <c r="B80" i="127"/>
  <c r="C80" i="127"/>
  <c r="D80" i="127"/>
  <c r="E80" i="127"/>
  <c r="F80" i="127"/>
  <c r="G80" i="127"/>
  <c r="I80" i="127"/>
  <c r="J80" i="127"/>
  <c r="K80" i="127"/>
  <c r="L80" i="127"/>
  <c r="M80" i="127"/>
  <c r="N80" i="127"/>
  <c r="O80" i="127"/>
  <c r="P80" i="127"/>
  <c r="Q80" i="127"/>
  <c r="S80" i="127"/>
  <c r="T80" i="127"/>
  <c r="U80" i="127"/>
  <c r="V80" i="127"/>
  <c r="A81" i="127"/>
  <c r="B81" i="127"/>
  <c r="C81" i="127"/>
  <c r="D81" i="127"/>
  <c r="E81" i="127"/>
  <c r="F81" i="127"/>
  <c r="G81" i="127"/>
  <c r="I81" i="127"/>
  <c r="J81" i="127"/>
  <c r="K81" i="127"/>
  <c r="L81" i="127"/>
  <c r="M81" i="127"/>
  <c r="N81" i="127"/>
  <c r="O81" i="127"/>
  <c r="P81" i="127"/>
  <c r="Q81" i="127"/>
  <c r="S81" i="127"/>
  <c r="T81" i="127"/>
  <c r="U81" i="127"/>
  <c r="V81" i="127"/>
  <c r="A82" i="127"/>
  <c r="B82" i="127"/>
  <c r="C82" i="127"/>
  <c r="D82" i="127"/>
  <c r="E82" i="127"/>
  <c r="F82" i="127"/>
  <c r="G82" i="127"/>
  <c r="I82" i="127"/>
  <c r="J82" i="127"/>
  <c r="K82" i="127"/>
  <c r="L82" i="127"/>
  <c r="M82" i="127"/>
  <c r="N82" i="127"/>
  <c r="O82" i="127"/>
  <c r="P82" i="127"/>
  <c r="Q82" i="127"/>
  <c r="S82" i="127"/>
  <c r="T82" i="127"/>
  <c r="U82" i="127"/>
  <c r="V82" i="127"/>
  <c r="A83" i="127"/>
  <c r="B83" i="127"/>
  <c r="C83" i="127"/>
  <c r="D83" i="127"/>
  <c r="E83" i="127"/>
  <c r="F83" i="127"/>
  <c r="G83" i="127"/>
  <c r="I83" i="127"/>
  <c r="J83" i="127"/>
  <c r="K83" i="127"/>
  <c r="L83" i="127"/>
  <c r="M83" i="127"/>
  <c r="N83" i="127"/>
  <c r="O83" i="127"/>
  <c r="P83" i="127"/>
  <c r="Q83" i="127"/>
  <c r="S83" i="127"/>
  <c r="T83" i="127"/>
  <c r="U83" i="127"/>
  <c r="V83" i="127"/>
  <c r="A84" i="127"/>
  <c r="B84" i="127"/>
  <c r="C84" i="127"/>
  <c r="D84" i="127"/>
  <c r="E84" i="127"/>
  <c r="F84" i="127"/>
  <c r="G84" i="127"/>
  <c r="I84" i="127"/>
  <c r="J84" i="127"/>
  <c r="K84" i="127"/>
  <c r="L84" i="127"/>
  <c r="M84" i="127"/>
  <c r="N84" i="127"/>
  <c r="O84" i="127"/>
  <c r="P84" i="127"/>
  <c r="Q84" i="127"/>
  <c r="S84" i="127"/>
  <c r="T84" i="127"/>
  <c r="U84" i="127"/>
  <c r="V84" i="127"/>
  <c r="A85" i="127"/>
  <c r="B85" i="127"/>
  <c r="C85" i="127"/>
  <c r="D85" i="127"/>
  <c r="E85" i="127"/>
  <c r="F85" i="127"/>
  <c r="G85" i="127"/>
  <c r="I85" i="127"/>
  <c r="J85" i="127"/>
  <c r="K85" i="127"/>
  <c r="L85" i="127"/>
  <c r="M85" i="127"/>
  <c r="N85" i="127"/>
  <c r="O85" i="127"/>
  <c r="P85" i="127"/>
  <c r="Q85" i="127"/>
  <c r="S85" i="127"/>
  <c r="T85" i="127"/>
  <c r="U85" i="127"/>
  <c r="V85" i="127"/>
  <c r="A86" i="127"/>
  <c r="B86" i="127"/>
  <c r="C86" i="127"/>
  <c r="D86" i="127"/>
  <c r="E86" i="127"/>
  <c r="F86" i="127"/>
  <c r="G86" i="127"/>
  <c r="I86" i="127"/>
  <c r="J86" i="127"/>
  <c r="K86" i="127"/>
  <c r="L86" i="127"/>
  <c r="M86" i="127"/>
  <c r="N86" i="127"/>
  <c r="O86" i="127"/>
  <c r="P86" i="127"/>
  <c r="Q86" i="127"/>
  <c r="S86" i="127"/>
  <c r="T86" i="127"/>
  <c r="U86" i="127"/>
  <c r="V86" i="127"/>
  <c r="A87" i="127"/>
  <c r="B87" i="127"/>
  <c r="C87" i="127"/>
  <c r="D87" i="127"/>
  <c r="E87" i="127"/>
  <c r="F87" i="127"/>
  <c r="G87" i="127"/>
  <c r="I87" i="127"/>
  <c r="J87" i="127"/>
  <c r="K87" i="127"/>
  <c r="L87" i="127"/>
  <c r="M87" i="127"/>
  <c r="N87" i="127"/>
  <c r="O87" i="127"/>
  <c r="P87" i="127"/>
  <c r="Q87" i="127"/>
  <c r="S87" i="127"/>
  <c r="T87" i="127"/>
  <c r="U87" i="127"/>
  <c r="V87" i="127"/>
  <c r="A88" i="127"/>
  <c r="B88" i="127"/>
  <c r="C88" i="127"/>
  <c r="D88" i="127"/>
  <c r="E88" i="127"/>
  <c r="F88" i="127"/>
  <c r="G88" i="127"/>
  <c r="I88" i="127"/>
  <c r="J88" i="127"/>
  <c r="K88" i="127"/>
  <c r="L88" i="127"/>
  <c r="M88" i="127"/>
  <c r="N88" i="127"/>
  <c r="O88" i="127"/>
  <c r="P88" i="127"/>
  <c r="Q88" i="127"/>
  <c r="S88" i="127"/>
  <c r="T88" i="127"/>
  <c r="U88" i="127"/>
  <c r="V88" i="127"/>
  <c r="A89" i="127"/>
  <c r="B89" i="127"/>
  <c r="C89" i="127"/>
  <c r="D89" i="127"/>
  <c r="E89" i="127"/>
  <c r="F89" i="127"/>
  <c r="G89" i="127"/>
  <c r="I89" i="127"/>
  <c r="J89" i="127"/>
  <c r="K89" i="127"/>
  <c r="L89" i="127"/>
  <c r="M89" i="127"/>
  <c r="N89" i="127"/>
  <c r="O89" i="127"/>
  <c r="P89" i="127"/>
  <c r="Q89" i="127"/>
  <c r="S89" i="127"/>
  <c r="T89" i="127"/>
  <c r="U89" i="127"/>
  <c r="V89" i="127"/>
  <c r="A90" i="127"/>
  <c r="B90" i="127"/>
  <c r="C90" i="127"/>
  <c r="D90" i="127"/>
  <c r="E90" i="127"/>
  <c r="F90" i="127"/>
  <c r="G90" i="127"/>
  <c r="I90" i="127"/>
  <c r="K90" i="127"/>
  <c r="L90" i="127"/>
  <c r="M90" i="127"/>
  <c r="N90" i="127"/>
  <c r="O90" i="127"/>
  <c r="P90" i="127"/>
  <c r="Q90" i="127"/>
  <c r="S90" i="127"/>
  <c r="T90" i="127"/>
  <c r="U90" i="127"/>
  <c r="V90" i="127"/>
  <c r="A91" i="127"/>
  <c r="B91" i="127"/>
  <c r="C91" i="127"/>
  <c r="D91" i="127"/>
  <c r="E91" i="127"/>
  <c r="F91" i="127"/>
  <c r="G91" i="127"/>
  <c r="I91" i="127"/>
  <c r="J91" i="127"/>
  <c r="K91" i="127"/>
  <c r="L91" i="127"/>
  <c r="M91" i="127"/>
  <c r="N91" i="127"/>
  <c r="O91" i="127"/>
  <c r="P91" i="127"/>
  <c r="Q91" i="127"/>
  <c r="S91" i="127"/>
  <c r="T91" i="127"/>
  <c r="U91" i="127"/>
  <c r="V91" i="127"/>
  <c r="A92" i="127"/>
  <c r="B92" i="127"/>
  <c r="C92" i="127"/>
  <c r="D92" i="127"/>
  <c r="E92" i="127"/>
  <c r="F92" i="127"/>
  <c r="G92" i="127"/>
  <c r="I92" i="127"/>
  <c r="J92" i="127"/>
  <c r="K92" i="127"/>
  <c r="L92" i="127"/>
  <c r="M92" i="127"/>
  <c r="N92" i="127"/>
  <c r="O92" i="127"/>
  <c r="P92" i="127"/>
  <c r="Q92" i="127"/>
  <c r="S92" i="127"/>
  <c r="T92" i="127"/>
  <c r="U92" i="127"/>
  <c r="V92" i="127"/>
  <c r="A93" i="127"/>
  <c r="B93" i="127"/>
  <c r="C93" i="127"/>
  <c r="D93" i="127"/>
  <c r="E93" i="127"/>
  <c r="F93" i="127"/>
  <c r="G93" i="127"/>
  <c r="I93" i="127"/>
  <c r="J93" i="127"/>
  <c r="K93" i="127"/>
  <c r="L93" i="127"/>
  <c r="M93" i="127"/>
  <c r="N93" i="127"/>
  <c r="O93" i="127"/>
  <c r="P93" i="127"/>
  <c r="Q93" i="127"/>
  <c r="S93" i="127"/>
  <c r="T93" i="127"/>
  <c r="U93" i="127"/>
  <c r="V93" i="127"/>
  <c r="A94" i="127"/>
  <c r="B94" i="127"/>
  <c r="C94" i="127"/>
  <c r="D94" i="127"/>
  <c r="E94" i="127"/>
  <c r="F94" i="127"/>
  <c r="G94" i="127"/>
  <c r="I94" i="127"/>
  <c r="J94" i="127"/>
  <c r="K94" i="127"/>
  <c r="L94" i="127"/>
  <c r="M94" i="127"/>
  <c r="N94" i="127"/>
  <c r="O94" i="127"/>
  <c r="P94" i="127"/>
  <c r="Q94" i="127"/>
  <c r="S94" i="127"/>
  <c r="T94" i="127"/>
  <c r="U94" i="127"/>
  <c r="V94" i="127"/>
  <c r="A95" i="127"/>
  <c r="B95" i="127"/>
  <c r="C95" i="127"/>
  <c r="D95" i="127"/>
  <c r="E95" i="127"/>
  <c r="F95" i="127"/>
  <c r="G95" i="127"/>
  <c r="I95" i="127"/>
  <c r="J95" i="127"/>
  <c r="K95" i="127"/>
  <c r="L95" i="127"/>
  <c r="M95" i="127"/>
  <c r="N95" i="127"/>
  <c r="O95" i="127"/>
  <c r="P95" i="127"/>
  <c r="Q95" i="127"/>
  <c r="S95" i="127"/>
  <c r="T95" i="127"/>
  <c r="U95" i="127"/>
  <c r="V95" i="127"/>
  <c r="A96" i="127"/>
  <c r="B96" i="127"/>
  <c r="C96" i="127"/>
  <c r="D96" i="127"/>
  <c r="E96" i="127"/>
  <c r="F96" i="127"/>
  <c r="G96" i="127"/>
  <c r="I96" i="127"/>
  <c r="J96" i="127"/>
  <c r="K96" i="127"/>
  <c r="L96" i="127"/>
  <c r="M96" i="127"/>
  <c r="N96" i="127"/>
  <c r="O96" i="127"/>
  <c r="P96" i="127"/>
  <c r="Q96" i="127"/>
  <c r="S96" i="127"/>
  <c r="T96" i="127"/>
  <c r="U96" i="127"/>
  <c r="V96" i="127"/>
  <c r="A97" i="127"/>
  <c r="B97" i="127"/>
  <c r="C97" i="127"/>
  <c r="D97" i="127"/>
  <c r="E97" i="127"/>
  <c r="F97" i="127"/>
  <c r="G97" i="127"/>
  <c r="I97" i="127"/>
  <c r="J97" i="127"/>
  <c r="K97" i="127"/>
  <c r="L97" i="127"/>
  <c r="M97" i="127"/>
  <c r="N97" i="127"/>
  <c r="O97" i="127"/>
  <c r="P97" i="127"/>
  <c r="Q97" i="127"/>
  <c r="S97" i="127"/>
  <c r="T97" i="127"/>
  <c r="U97" i="127"/>
  <c r="V97" i="127"/>
  <c r="A98" i="127"/>
  <c r="B98" i="127"/>
  <c r="C98" i="127"/>
  <c r="D98" i="127"/>
  <c r="E98" i="127"/>
  <c r="F98" i="127"/>
  <c r="G98" i="127"/>
  <c r="I98" i="127"/>
  <c r="J98" i="127"/>
  <c r="K98" i="127"/>
  <c r="L98" i="127"/>
  <c r="M98" i="127"/>
  <c r="N98" i="127"/>
  <c r="O98" i="127"/>
  <c r="P98" i="127"/>
  <c r="Q98" i="127"/>
  <c r="S98" i="127"/>
  <c r="T98" i="127"/>
  <c r="U98" i="127"/>
  <c r="V98" i="127"/>
  <c r="A99" i="127"/>
  <c r="B99" i="127"/>
  <c r="C99" i="127"/>
  <c r="D99" i="127"/>
  <c r="E99" i="127"/>
  <c r="F99" i="127"/>
  <c r="G99" i="127"/>
  <c r="I99" i="127"/>
  <c r="J99" i="127"/>
  <c r="K99" i="127"/>
  <c r="L99" i="127"/>
  <c r="M99" i="127"/>
  <c r="N99" i="127"/>
  <c r="O99" i="127"/>
  <c r="P99" i="127"/>
  <c r="Q99" i="127"/>
  <c r="S99" i="127"/>
  <c r="T99" i="127"/>
  <c r="U99" i="127"/>
  <c r="V99" i="127"/>
  <c r="A100" i="127"/>
  <c r="B100" i="127"/>
  <c r="C100" i="127"/>
  <c r="D100" i="127"/>
  <c r="E100" i="127"/>
  <c r="F100" i="127"/>
  <c r="G100" i="127"/>
  <c r="I100" i="127"/>
  <c r="J100" i="127"/>
  <c r="K100" i="127"/>
  <c r="L100" i="127"/>
  <c r="M100" i="127"/>
  <c r="N100" i="127"/>
  <c r="O100" i="127"/>
  <c r="P100" i="127"/>
  <c r="Q100" i="127"/>
  <c r="S100" i="127"/>
  <c r="T100" i="127"/>
  <c r="U100" i="127"/>
  <c r="V100" i="127"/>
  <c r="A101" i="127"/>
  <c r="B101" i="127"/>
  <c r="C101" i="127"/>
  <c r="D101" i="127"/>
  <c r="E101" i="127"/>
  <c r="F101" i="127"/>
  <c r="G101" i="127"/>
  <c r="I101" i="127"/>
  <c r="J101" i="127"/>
  <c r="K101" i="127"/>
  <c r="L101" i="127"/>
  <c r="M101" i="127"/>
  <c r="N101" i="127"/>
  <c r="O101" i="127"/>
  <c r="P101" i="127"/>
  <c r="Q101" i="127"/>
  <c r="S101" i="127"/>
  <c r="T101" i="127"/>
  <c r="U101" i="127"/>
  <c r="V101" i="127"/>
  <c r="A102" i="127"/>
  <c r="B102" i="127"/>
  <c r="C102" i="127"/>
  <c r="D102" i="127"/>
  <c r="E102" i="127"/>
  <c r="F102" i="127"/>
  <c r="G102" i="127"/>
  <c r="I102" i="127"/>
  <c r="J102" i="127"/>
  <c r="K102" i="127"/>
  <c r="L102" i="127"/>
  <c r="M102" i="127"/>
  <c r="N102" i="127"/>
  <c r="O102" i="127"/>
  <c r="P102" i="127"/>
  <c r="Q102" i="127"/>
  <c r="S102" i="127"/>
  <c r="T102" i="127"/>
  <c r="U102" i="127"/>
  <c r="V102" i="127"/>
  <c r="A103" i="127"/>
  <c r="B103" i="127"/>
  <c r="C103" i="127"/>
  <c r="D103" i="127"/>
  <c r="E103" i="127"/>
  <c r="F103" i="127"/>
  <c r="G103" i="127"/>
  <c r="I103" i="127"/>
  <c r="J103" i="127"/>
  <c r="K103" i="127"/>
  <c r="L103" i="127"/>
  <c r="M103" i="127"/>
  <c r="N103" i="127"/>
  <c r="O103" i="127"/>
  <c r="P103" i="127"/>
  <c r="Q103" i="127"/>
  <c r="S103" i="127"/>
  <c r="T103" i="127"/>
  <c r="U103" i="127"/>
  <c r="V103" i="127"/>
  <c r="A104" i="127"/>
  <c r="B104" i="127"/>
  <c r="C104" i="127"/>
  <c r="D104" i="127"/>
  <c r="E104" i="127"/>
  <c r="F104" i="127"/>
  <c r="G104" i="127"/>
  <c r="I104" i="127"/>
  <c r="J104" i="127"/>
  <c r="K104" i="127"/>
  <c r="L104" i="127"/>
  <c r="M104" i="127"/>
  <c r="N104" i="127"/>
  <c r="O104" i="127"/>
  <c r="P104" i="127"/>
  <c r="Q104" i="127"/>
  <c r="S104" i="127"/>
  <c r="T104" i="127"/>
  <c r="U104" i="127"/>
  <c r="V104" i="127"/>
  <c r="A105" i="127"/>
  <c r="B105" i="127"/>
  <c r="C105" i="127"/>
  <c r="D105" i="127"/>
  <c r="E105" i="127"/>
  <c r="F105" i="127"/>
  <c r="G105" i="127"/>
  <c r="I105" i="127"/>
  <c r="J105" i="127"/>
  <c r="K105" i="127"/>
  <c r="L105" i="127"/>
  <c r="M105" i="127"/>
  <c r="N105" i="127"/>
  <c r="O105" i="127"/>
  <c r="P105" i="127"/>
  <c r="Q105" i="127"/>
  <c r="S105" i="127"/>
  <c r="T105" i="127"/>
  <c r="U105" i="127"/>
  <c r="V105" i="127"/>
  <c r="A106" i="127"/>
  <c r="B106" i="127"/>
  <c r="C106" i="127"/>
  <c r="D106" i="127"/>
  <c r="E106" i="127"/>
  <c r="F106" i="127"/>
  <c r="G106" i="127"/>
  <c r="I106" i="127"/>
  <c r="J106" i="127"/>
  <c r="K106" i="127"/>
  <c r="L106" i="127"/>
  <c r="M106" i="127"/>
  <c r="N106" i="127"/>
  <c r="O106" i="127"/>
  <c r="P106" i="127"/>
  <c r="Q106" i="127"/>
  <c r="S106" i="127"/>
  <c r="T106" i="127"/>
  <c r="U106" i="127"/>
  <c r="V106" i="127"/>
  <c r="A107" i="127"/>
  <c r="B107" i="127"/>
  <c r="C107" i="127"/>
  <c r="D107" i="127"/>
  <c r="E107" i="127"/>
  <c r="F107" i="127"/>
  <c r="G107" i="127"/>
  <c r="I107" i="127"/>
  <c r="J107" i="127"/>
  <c r="K107" i="127"/>
  <c r="L107" i="127"/>
  <c r="M107" i="127"/>
  <c r="N107" i="127"/>
  <c r="O107" i="127"/>
  <c r="P107" i="127"/>
  <c r="Q107" i="127"/>
  <c r="S107" i="127"/>
  <c r="T107" i="127"/>
  <c r="U107" i="127"/>
  <c r="V107" i="127"/>
  <c r="A108" i="127"/>
  <c r="B108" i="127"/>
  <c r="C108" i="127"/>
  <c r="D108" i="127"/>
  <c r="E108" i="127"/>
  <c r="F108" i="127"/>
  <c r="G108" i="127"/>
  <c r="I108" i="127"/>
  <c r="J108" i="127"/>
  <c r="K108" i="127"/>
  <c r="L108" i="127"/>
  <c r="M108" i="127"/>
  <c r="N108" i="127"/>
  <c r="O108" i="127"/>
  <c r="P108" i="127"/>
  <c r="Q108" i="127"/>
  <c r="S108" i="127"/>
  <c r="T108" i="127"/>
  <c r="U108" i="127"/>
  <c r="V108" i="127"/>
  <c r="A109" i="127"/>
  <c r="B109" i="127"/>
  <c r="C109" i="127"/>
  <c r="D109" i="127"/>
  <c r="E109" i="127"/>
  <c r="F109" i="127"/>
  <c r="G109" i="127"/>
  <c r="I109" i="127"/>
  <c r="J109" i="127"/>
  <c r="K109" i="127"/>
  <c r="L109" i="127"/>
  <c r="M109" i="127"/>
  <c r="N109" i="127"/>
  <c r="O109" i="127"/>
  <c r="P109" i="127"/>
  <c r="Q109" i="127"/>
  <c r="S109" i="127"/>
  <c r="T109" i="127"/>
  <c r="U109" i="127"/>
  <c r="V109" i="127"/>
  <c r="A110" i="127"/>
  <c r="B110" i="127"/>
  <c r="C110" i="127"/>
  <c r="D110" i="127"/>
  <c r="E110" i="127"/>
  <c r="F110" i="127"/>
  <c r="G110" i="127"/>
  <c r="I110" i="127"/>
  <c r="J110" i="127"/>
  <c r="K110" i="127"/>
  <c r="L110" i="127"/>
  <c r="M110" i="127"/>
  <c r="N110" i="127"/>
  <c r="O110" i="127"/>
  <c r="P110" i="127"/>
  <c r="Q110" i="127"/>
  <c r="S110" i="127"/>
  <c r="T110" i="127"/>
  <c r="U110" i="127"/>
  <c r="V110" i="127"/>
  <c r="A111" i="127"/>
  <c r="B111" i="127"/>
  <c r="C111" i="127"/>
  <c r="D111" i="127"/>
  <c r="E111" i="127"/>
  <c r="F111" i="127"/>
  <c r="G111" i="127"/>
  <c r="I111" i="127"/>
  <c r="J111" i="127"/>
  <c r="K111" i="127"/>
  <c r="L111" i="127"/>
  <c r="M111" i="127"/>
  <c r="N111" i="127"/>
  <c r="O111" i="127"/>
  <c r="P111" i="127"/>
  <c r="Q111" i="127"/>
  <c r="S111" i="127"/>
  <c r="T111" i="127"/>
  <c r="U111" i="127"/>
  <c r="V111" i="127"/>
  <c r="A112" i="127"/>
  <c r="B112" i="127"/>
  <c r="C112" i="127"/>
  <c r="D112" i="127"/>
  <c r="E112" i="127"/>
  <c r="F112" i="127"/>
  <c r="G112" i="127"/>
  <c r="I112" i="127"/>
  <c r="J112" i="127"/>
  <c r="K112" i="127"/>
  <c r="L112" i="127"/>
  <c r="M112" i="127"/>
  <c r="N112" i="127"/>
  <c r="O112" i="127"/>
  <c r="P112" i="127"/>
  <c r="Q112" i="127"/>
  <c r="S112" i="127"/>
  <c r="T112" i="127"/>
  <c r="U112" i="127"/>
  <c r="V112" i="127"/>
  <c r="A113" i="127"/>
  <c r="B113" i="127"/>
  <c r="C113" i="127"/>
  <c r="D113" i="127"/>
  <c r="E113" i="127"/>
  <c r="F113" i="127"/>
  <c r="G113" i="127"/>
  <c r="I113" i="127"/>
  <c r="J113" i="127"/>
  <c r="K113" i="127"/>
  <c r="L113" i="127"/>
  <c r="M113" i="127"/>
  <c r="N113" i="127"/>
  <c r="O113" i="127"/>
  <c r="P113" i="127"/>
  <c r="Q113" i="127"/>
  <c r="S113" i="127"/>
  <c r="T113" i="127"/>
  <c r="U113" i="127"/>
  <c r="V113" i="127"/>
  <c r="A114" i="127"/>
  <c r="B114" i="127"/>
  <c r="C114" i="127"/>
  <c r="D114" i="127"/>
  <c r="E114" i="127"/>
  <c r="F114" i="127"/>
  <c r="G114" i="127"/>
  <c r="I114" i="127"/>
  <c r="J114" i="127"/>
  <c r="K114" i="127"/>
  <c r="L114" i="127"/>
  <c r="M114" i="127"/>
  <c r="N114" i="127"/>
  <c r="O114" i="127"/>
  <c r="P114" i="127"/>
  <c r="Q114" i="127"/>
  <c r="S114" i="127"/>
  <c r="T114" i="127"/>
  <c r="U114" i="127"/>
  <c r="V114" i="127"/>
  <c r="A115" i="127"/>
  <c r="B115" i="127"/>
  <c r="C115" i="127"/>
  <c r="D115" i="127"/>
  <c r="E115" i="127"/>
  <c r="F115" i="127"/>
  <c r="G115" i="127"/>
  <c r="I115" i="127"/>
  <c r="J115" i="127"/>
  <c r="K115" i="127"/>
  <c r="L115" i="127"/>
  <c r="M115" i="127"/>
  <c r="N115" i="127"/>
  <c r="O115" i="127"/>
  <c r="P115" i="127"/>
  <c r="Q115" i="127"/>
  <c r="S115" i="127"/>
  <c r="T115" i="127"/>
  <c r="U115" i="127"/>
  <c r="V115" i="127"/>
  <c r="A116" i="127"/>
  <c r="B116" i="127"/>
  <c r="C116" i="127"/>
  <c r="D116" i="127"/>
  <c r="E116" i="127"/>
  <c r="F116" i="127"/>
  <c r="G116" i="127"/>
  <c r="I116" i="127"/>
  <c r="J116" i="127"/>
  <c r="K116" i="127"/>
  <c r="L116" i="127"/>
  <c r="M116" i="127"/>
  <c r="N116" i="127"/>
  <c r="O116" i="127"/>
  <c r="P116" i="127"/>
  <c r="Q116" i="127"/>
  <c r="S116" i="127"/>
  <c r="T116" i="127"/>
  <c r="U116" i="127"/>
  <c r="V116" i="127"/>
  <c r="A117" i="127"/>
  <c r="B117" i="127"/>
  <c r="C117" i="127"/>
  <c r="D117" i="127"/>
  <c r="E117" i="127"/>
  <c r="F117" i="127"/>
  <c r="G117" i="127"/>
  <c r="I117" i="127"/>
  <c r="J117" i="127"/>
  <c r="K117" i="127"/>
  <c r="L117" i="127"/>
  <c r="M117" i="127"/>
  <c r="N117" i="127"/>
  <c r="O117" i="127"/>
  <c r="P117" i="127"/>
  <c r="Q117" i="127"/>
  <c r="S117" i="127"/>
  <c r="T117" i="127"/>
  <c r="U117" i="127"/>
  <c r="V117" i="127"/>
  <c r="A118" i="127"/>
  <c r="B118" i="127"/>
  <c r="C118" i="127"/>
  <c r="D118" i="127"/>
  <c r="E118" i="127"/>
  <c r="F118" i="127"/>
  <c r="G118" i="127"/>
  <c r="I118" i="127"/>
  <c r="J118" i="127"/>
  <c r="K118" i="127"/>
  <c r="L118" i="127"/>
  <c r="M118" i="127"/>
  <c r="N118" i="127"/>
  <c r="O118" i="127"/>
  <c r="P118" i="127"/>
  <c r="Q118" i="127"/>
  <c r="S118" i="127"/>
  <c r="T118" i="127"/>
  <c r="U118" i="127"/>
  <c r="V118" i="127"/>
  <c r="A119" i="127"/>
  <c r="B119" i="127"/>
  <c r="C119" i="127"/>
  <c r="D119" i="127"/>
  <c r="E119" i="127"/>
  <c r="F119" i="127"/>
  <c r="G119" i="127"/>
  <c r="I119" i="127"/>
  <c r="J119" i="127"/>
  <c r="K119" i="127"/>
  <c r="L119" i="127"/>
  <c r="M119" i="127"/>
  <c r="N119" i="127"/>
  <c r="O119" i="127"/>
  <c r="P119" i="127"/>
  <c r="Q119" i="127"/>
  <c r="S119" i="127"/>
  <c r="T119" i="127"/>
  <c r="U119" i="127"/>
  <c r="V119" i="127"/>
  <c r="A120" i="127"/>
  <c r="B120" i="127"/>
  <c r="C120" i="127"/>
  <c r="D120" i="127"/>
  <c r="E120" i="127"/>
  <c r="F120" i="127"/>
  <c r="G120" i="127"/>
  <c r="I120" i="127"/>
  <c r="J120" i="127"/>
  <c r="K120" i="127"/>
  <c r="L120" i="127"/>
  <c r="M120" i="127"/>
  <c r="N120" i="127"/>
  <c r="O120" i="127"/>
  <c r="P120" i="127"/>
  <c r="Q120" i="127"/>
  <c r="S120" i="127"/>
  <c r="T120" i="127"/>
  <c r="U120" i="127"/>
  <c r="V120" i="127"/>
  <c r="A121" i="127"/>
  <c r="B121" i="127"/>
  <c r="C121" i="127"/>
  <c r="D121" i="127"/>
  <c r="E121" i="127"/>
  <c r="F121" i="127"/>
  <c r="G121" i="127"/>
  <c r="I121" i="127"/>
  <c r="J121" i="127"/>
  <c r="K121" i="127"/>
  <c r="L121" i="127"/>
  <c r="M121" i="127"/>
  <c r="N121" i="127"/>
  <c r="O121" i="127"/>
  <c r="P121" i="127"/>
  <c r="Q121" i="127"/>
  <c r="S121" i="127"/>
  <c r="T121" i="127"/>
  <c r="U121" i="127"/>
  <c r="V121" i="127"/>
  <c r="A122" i="127"/>
  <c r="B122" i="127"/>
  <c r="C122" i="127"/>
  <c r="D122" i="127"/>
  <c r="E122" i="127"/>
  <c r="F122" i="127"/>
  <c r="G122" i="127"/>
  <c r="I122" i="127"/>
  <c r="J122" i="127"/>
  <c r="K122" i="127"/>
  <c r="L122" i="127"/>
  <c r="M122" i="127"/>
  <c r="N122" i="127"/>
  <c r="O122" i="127"/>
  <c r="P122" i="127"/>
  <c r="Q122" i="127"/>
  <c r="S122" i="127"/>
  <c r="T122" i="127"/>
  <c r="U122" i="127"/>
  <c r="V122" i="127"/>
  <c r="A123" i="127"/>
  <c r="B123" i="127"/>
  <c r="C123" i="127"/>
  <c r="D123" i="127"/>
  <c r="E123" i="127"/>
  <c r="F123" i="127"/>
  <c r="G123" i="127"/>
  <c r="I123" i="127"/>
  <c r="J123" i="127"/>
  <c r="K123" i="127"/>
  <c r="L123" i="127"/>
  <c r="M123" i="127"/>
  <c r="N123" i="127"/>
  <c r="O123" i="127"/>
  <c r="P123" i="127"/>
  <c r="Q123" i="127"/>
  <c r="S123" i="127"/>
  <c r="T123" i="127"/>
  <c r="U123" i="127"/>
  <c r="V123" i="127"/>
  <c r="A124" i="127"/>
  <c r="D124" i="127"/>
  <c r="F124" i="127"/>
  <c r="G124" i="127"/>
  <c r="I124" i="127"/>
  <c r="K124" i="127"/>
  <c r="M124" i="127"/>
  <c r="N124" i="127"/>
  <c r="O124" i="127"/>
  <c r="P124" i="127"/>
  <c r="Q124" i="127"/>
  <c r="S124" i="127"/>
  <c r="T124" i="127"/>
  <c r="U124" i="127"/>
  <c r="V124" i="127"/>
  <c r="A125" i="127"/>
  <c r="B125" i="127"/>
  <c r="C125" i="127"/>
  <c r="D125" i="127"/>
  <c r="E125" i="127"/>
  <c r="F125" i="127"/>
  <c r="G125" i="127"/>
  <c r="I125" i="127"/>
  <c r="J125" i="127"/>
  <c r="K125" i="127"/>
  <c r="L125" i="127"/>
  <c r="M125" i="127"/>
  <c r="N125" i="127"/>
  <c r="O125" i="127"/>
  <c r="P125" i="127"/>
  <c r="Q125" i="127"/>
  <c r="S125" i="127"/>
  <c r="T125" i="127"/>
  <c r="U125" i="127"/>
  <c r="V125" i="127"/>
  <c r="A126" i="127"/>
  <c r="B126" i="127"/>
  <c r="C126" i="127"/>
  <c r="D126" i="127"/>
  <c r="E126" i="127"/>
  <c r="F126" i="127"/>
  <c r="G126" i="127"/>
  <c r="I126" i="127"/>
  <c r="J126" i="127"/>
  <c r="K126" i="127"/>
  <c r="L126" i="127"/>
  <c r="M126" i="127"/>
  <c r="N126" i="127"/>
  <c r="O126" i="127"/>
  <c r="P126" i="127"/>
  <c r="Q126" i="127"/>
  <c r="S126" i="127"/>
  <c r="T126" i="127"/>
  <c r="U126" i="127"/>
  <c r="V126" i="127"/>
  <c r="A127" i="127"/>
  <c r="B127" i="127"/>
  <c r="C127" i="127"/>
  <c r="D127" i="127"/>
  <c r="E127" i="127"/>
  <c r="F127" i="127"/>
  <c r="G127" i="127"/>
  <c r="I127" i="127"/>
  <c r="J127" i="127"/>
  <c r="K127" i="127"/>
  <c r="L127" i="127"/>
  <c r="M127" i="127"/>
  <c r="N127" i="127"/>
  <c r="O127" i="127"/>
  <c r="P127" i="127"/>
  <c r="Q127" i="127"/>
  <c r="S127" i="127"/>
  <c r="T127" i="127"/>
  <c r="U127" i="127"/>
  <c r="V127" i="127"/>
  <c r="A128" i="127"/>
  <c r="B128" i="127"/>
  <c r="C128" i="127"/>
  <c r="D128" i="127"/>
  <c r="E128" i="127"/>
  <c r="F128" i="127"/>
  <c r="G128" i="127"/>
  <c r="I128" i="127"/>
  <c r="J128" i="127"/>
  <c r="K128" i="127"/>
  <c r="L128" i="127"/>
  <c r="M128" i="127"/>
  <c r="N128" i="127"/>
  <c r="O128" i="127"/>
  <c r="P128" i="127"/>
  <c r="Q128" i="127"/>
  <c r="S128" i="127"/>
  <c r="T128" i="127"/>
  <c r="U128" i="127"/>
  <c r="V128" i="127"/>
  <c r="A129" i="127"/>
  <c r="B129" i="127"/>
  <c r="C129" i="127"/>
  <c r="D129" i="127"/>
  <c r="E129" i="127"/>
  <c r="F129" i="127"/>
  <c r="G129" i="127"/>
  <c r="I129" i="127"/>
  <c r="J129" i="127"/>
  <c r="K129" i="127"/>
  <c r="L129" i="127"/>
  <c r="M129" i="127"/>
  <c r="N129" i="127"/>
  <c r="O129" i="127"/>
  <c r="P129" i="127"/>
  <c r="Q129" i="127"/>
  <c r="S129" i="127"/>
  <c r="T129" i="127"/>
  <c r="U129" i="127"/>
  <c r="V129" i="127"/>
  <c r="A130" i="127"/>
  <c r="B130" i="127"/>
  <c r="C130" i="127"/>
  <c r="D130" i="127"/>
  <c r="E130" i="127"/>
  <c r="F130" i="127"/>
  <c r="G130" i="127"/>
  <c r="I130" i="127"/>
  <c r="J130" i="127"/>
  <c r="K130" i="127"/>
  <c r="L130" i="127"/>
  <c r="M130" i="127"/>
  <c r="N130" i="127"/>
  <c r="O130" i="127"/>
  <c r="P130" i="127"/>
  <c r="Q130" i="127"/>
  <c r="S130" i="127"/>
  <c r="T130" i="127"/>
  <c r="U130" i="127"/>
  <c r="V130" i="127"/>
  <c r="A131" i="127"/>
  <c r="B131" i="127"/>
  <c r="C131" i="127"/>
  <c r="D131" i="127"/>
  <c r="E131" i="127"/>
  <c r="F131" i="127"/>
  <c r="G131" i="127"/>
  <c r="I131" i="127"/>
  <c r="J131" i="127"/>
  <c r="K131" i="127"/>
  <c r="L131" i="127"/>
  <c r="M131" i="127"/>
  <c r="N131" i="127"/>
  <c r="O131" i="127"/>
  <c r="P131" i="127"/>
  <c r="Q131" i="127"/>
  <c r="S131" i="127"/>
  <c r="T131" i="127"/>
  <c r="U131" i="127"/>
  <c r="V131" i="127"/>
  <c r="A132" i="127"/>
  <c r="B132" i="127"/>
  <c r="C132" i="127"/>
  <c r="D132" i="127"/>
  <c r="E132" i="127"/>
  <c r="F132" i="127"/>
  <c r="G132" i="127"/>
  <c r="I132" i="127"/>
  <c r="J132" i="127"/>
  <c r="K132" i="127"/>
  <c r="L132" i="127"/>
  <c r="M132" i="127"/>
  <c r="N132" i="127"/>
  <c r="O132" i="127"/>
  <c r="P132" i="127"/>
  <c r="Q132" i="127"/>
  <c r="S132" i="127"/>
  <c r="T132" i="127"/>
  <c r="U132" i="127"/>
  <c r="V132" i="127"/>
  <c r="A133" i="127"/>
  <c r="B133" i="127"/>
  <c r="C133" i="127"/>
  <c r="D133" i="127"/>
  <c r="E133" i="127"/>
  <c r="F133" i="127"/>
  <c r="G133" i="127"/>
  <c r="I133" i="127"/>
  <c r="J133" i="127"/>
  <c r="K133" i="127"/>
  <c r="L133" i="127"/>
  <c r="M133" i="127"/>
  <c r="N133" i="127"/>
  <c r="O133" i="127"/>
  <c r="P133" i="127"/>
  <c r="Q133" i="127"/>
  <c r="S133" i="127"/>
  <c r="T133" i="127"/>
  <c r="U133" i="127"/>
  <c r="V133" i="127"/>
  <c r="A134" i="127"/>
  <c r="B134" i="127"/>
  <c r="C134" i="127"/>
  <c r="D134" i="127"/>
  <c r="E134" i="127"/>
  <c r="F134" i="127"/>
  <c r="G134" i="127"/>
  <c r="I134" i="127"/>
  <c r="J134" i="127"/>
  <c r="K134" i="127"/>
  <c r="L134" i="127"/>
  <c r="M134" i="127"/>
  <c r="N134" i="127"/>
  <c r="O134" i="127"/>
  <c r="P134" i="127"/>
  <c r="Q134" i="127"/>
  <c r="S134" i="127"/>
  <c r="T134" i="127"/>
  <c r="U134" i="127"/>
  <c r="V134" i="127"/>
  <c r="A135" i="127"/>
  <c r="B135" i="127"/>
  <c r="C135" i="127"/>
  <c r="D135" i="127"/>
  <c r="E135" i="127"/>
  <c r="F135" i="127"/>
  <c r="G135" i="127"/>
  <c r="I135" i="127"/>
  <c r="J135" i="127"/>
  <c r="K135" i="127"/>
  <c r="L135" i="127"/>
  <c r="M135" i="127"/>
  <c r="N135" i="127"/>
  <c r="O135" i="127"/>
  <c r="P135" i="127"/>
  <c r="Q135" i="127"/>
  <c r="S135" i="127"/>
  <c r="T135" i="127"/>
  <c r="U135" i="127"/>
  <c r="V135" i="127"/>
  <c r="A136" i="127"/>
  <c r="B136" i="127"/>
  <c r="C136" i="127"/>
  <c r="D136" i="127"/>
  <c r="E136" i="127"/>
  <c r="F136" i="127"/>
  <c r="G136" i="127"/>
  <c r="I136" i="127"/>
  <c r="J136" i="127"/>
  <c r="K136" i="127"/>
  <c r="L136" i="127"/>
  <c r="M136" i="127"/>
  <c r="N136" i="127"/>
  <c r="O136" i="127"/>
  <c r="P136" i="127"/>
  <c r="Q136" i="127"/>
  <c r="S136" i="127"/>
  <c r="T136" i="127"/>
  <c r="U136" i="127"/>
  <c r="V136" i="127"/>
  <c r="A137" i="127"/>
  <c r="B137" i="127"/>
  <c r="C137" i="127"/>
  <c r="D137" i="127"/>
  <c r="E137" i="127"/>
  <c r="F137" i="127"/>
  <c r="G137" i="127"/>
  <c r="I137" i="127"/>
  <c r="J137" i="127"/>
  <c r="K137" i="127"/>
  <c r="L137" i="127"/>
  <c r="M137" i="127"/>
  <c r="N137" i="127"/>
  <c r="O137" i="127"/>
  <c r="P137" i="127"/>
  <c r="Q137" i="127"/>
  <c r="S137" i="127"/>
  <c r="T137" i="127"/>
  <c r="U137" i="127"/>
  <c r="V137" i="127"/>
  <c r="A138" i="127"/>
  <c r="B138" i="127"/>
  <c r="C138" i="127"/>
  <c r="D138" i="127"/>
  <c r="E138" i="127"/>
  <c r="F138" i="127"/>
  <c r="G138" i="127"/>
  <c r="I138" i="127"/>
  <c r="J138" i="127"/>
  <c r="K138" i="127"/>
  <c r="L138" i="127"/>
  <c r="M138" i="127"/>
  <c r="N138" i="127"/>
  <c r="O138" i="127"/>
  <c r="P138" i="127"/>
  <c r="Q138" i="127"/>
  <c r="S138" i="127"/>
  <c r="T138" i="127"/>
  <c r="U138" i="127"/>
  <c r="V138" i="127"/>
  <c r="A139" i="127"/>
  <c r="B139" i="127"/>
  <c r="C139" i="127"/>
  <c r="D139" i="127"/>
  <c r="E139" i="127"/>
  <c r="F139" i="127"/>
  <c r="G139" i="127"/>
  <c r="I139" i="127"/>
  <c r="J139" i="127"/>
  <c r="K139" i="127"/>
  <c r="L139" i="127"/>
  <c r="M139" i="127"/>
  <c r="N139" i="127"/>
  <c r="O139" i="127"/>
  <c r="P139" i="127"/>
  <c r="Q139" i="127"/>
  <c r="S139" i="127"/>
  <c r="T139" i="127"/>
  <c r="U139" i="127"/>
  <c r="V139" i="127"/>
  <c r="A140" i="127"/>
  <c r="B140" i="127"/>
  <c r="C140" i="127"/>
  <c r="D140" i="127"/>
  <c r="E140" i="127"/>
  <c r="F140" i="127"/>
  <c r="G140" i="127"/>
  <c r="I140" i="127"/>
  <c r="J140" i="127"/>
  <c r="K140" i="127"/>
  <c r="L140" i="127"/>
  <c r="M140" i="127"/>
  <c r="N140" i="127"/>
  <c r="O140" i="127"/>
  <c r="P140" i="127"/>
  <c r="Q140" i="127"/>
  <c r="S140" i="127"/>
  <c r="T140" i="127"/>
  <c r="U140" i="127"/>
  <c r="V140" i="127"/>
  <c r="A141" i="127"/>
  <c r="B141" i="127"/>
  <c r="C141" i="127"/>
  <c r="D141" i="127"/>
  <c r="E141" i="127"/>
  <c r="F141" i="127"/>
  <c r="G141" i="127"/>
  <c r="I141" i="127"/>
  <c r="J141" i="127"/>
  <c r="K141" i="127"/>
  <c r="L141" i="127"/>
  <c r="M141" i="127"/>
  <c r="N141" i="127"/>
  <c r="O141" i="127"/>
  <c r="P141" i="127"/>
  <c r="Q141" i="127"/>
  <c r="S141" i="127"/>
  <c r="T141" i="127"/>
  <c r="U141" i="127"/>
  <c r="V141" i="127"/>
  <c r="A142" i="127"/>
  <c r="B142" i="127"/>
  <c r="C142" i="127"/>
  <c r="D142" i="127"/>
  <c r="E142" i="127"/>
  <c r="F142" i="127"/>
  <c r="G142" i="127"/>
  <c r="I142" i="127"/>
  <c r="J142" i="127"/>
  <c r="K142" i="127"/>
  <c r="L142" i="127"/>
  <c r="M142" i="127"/>
  <c r="N142" i="127"/>
  <c r="O142" i="127"/>
  <c r="P142" i="127"/>
  <c r="Q142" i="127"/>
  <c r="S142" i="127"/>
  <c r="T142" i="127"/>
  <c r="U142" i="127"/>
  <c r="V142" i="127"/>
  <c r="A143" i="127"/>
  <c r="B143" i="127"/>
  <c r="C143" i="127"/>
  <c r="D143" i="127"/>
  <c r="E143" i="127"/>
  <c r="F143" i="127"/>
  <c r="G143" i="127"/>
  <c r="I143" i="127"/>
  <c r="J143" i="127"/>
  <c r="K143" i="127"/>
  <c r="L143" i="127"/>
  <c r="M143" i="127"/>
  <c r="N143" i="127"/>
  <c r="O143" i="127"/>
  <c r="P143" i="127"/>
  <c r="Q143" i="127"/>
  <c r="S143" i="127"/>
  <c r="T143" i="127"/>
  <c r="U143" i="127"/>
  <c r="V143" i="127"/>
  <c r="A144" i="127"/>
  <c r="B144" i="127"/>
  <c r="C144" i="127"/>
  <c r="D144" i="127"/>
  <c r="E144" i="127"/>
  <c r="F144" i="127"/>
  <c r="G144" i="127"/>
  <c r="I144" i="127"/>
  <c r="J144" i="127"/>
  <c r="K144" i="127"/>
  <c r="L144" i="127"/>
  <c r="M144" i="127"/>
  <c r="N144" i="127"/>
  <c r="O144" i="127"/>
  <c r="P144" i="127"/>
  <c r="Q144" i="127"/>
  <c r="S144" i="127"/>
  <c r="T144" i="127"/>
  <c r="U144" i="127"/>
  <c r="V144" i="127"/>
  <c r="A145" i="127"/>
  <c r="B145" i="127"/>
  <c r="C145" i="127"/>
  <c r="D145" i="127"/>
  <c r="E145" i="127"/>
  <c r="F145" i="127"/>
  <c r="G145" i="127"/>
  <c r="I145" i="127"/>
  <c r="J145" i="127"/>
  <c r="K145" i="127"/>
  <c r="L145" i="127"/>
  <c r="M145" i="127"/>
  <c r="N145" i="127"/>
  <c r="O145" i="127"/>
  <c r="P145" i="127"/>
  <c r="Q145" i="127"/>
  <c r="S145" i="127"/>
  <c r="T145" i="127"/>
  <c r="U145" i="127"/>
  <c r="V145" i="127"/>
  <c r="A146" i="127"/>
  <c r="B146" i="127"/>
  <c r="C146" i="127"/>
  <c r="D146" i="127"/>
  <c r="E146" i="127"/>
  <c r="F146" i="127"/>
  <c r="G146" i="127"/>
  <c r="I146" i="127"/>
  <c r="J146" i="127"/>
  <c r="K146" i="127"/>
  <c r="L146" i="127"/>
  <c r="M146" i="127"/>
  <c r="N146" i="127"/>
  <c r="O146" i="127"/>
  <c r="P146" i="127"/>
  <c r="Q146" i="127"/>
  <c r="S146" i="127"/>
  <c r="T146" i="127"/>
  <c r="U146" i="127"/>
  <c r="V146" i="127"/>
  <c r="A147" i="127"/>
  <c r="B147" i="127"/>
  <c r="C147" i="127"/>
  <c r="D147" i="127"/>
  <c r="E147" i="127"/>
  <c r="F147" i="127"/>
  <c r="G147" i="127"/>
  <c r="I147" i="127"/>
  <c r="J147" i="127"/>
  <c r="K147" i="127"/>
  <c r="L147" i="127"/>
  <c r="M147" i="127"/>
  <c r="N147" i="127"/>
  <c r="O147" i="127"/>
  <c r="P147" i="127"/>
  <c r="Q147" i="127"/>
  <c r="S147" i="127"/>
  <c r="T147" i="127"/>
  <c r="U147" i="127"/>
  <c r="V147" i="127"/>
  <c r="A148" i="127"/>
  <c r="B148" i="127"/>
  <c r="C148" i="127"/>
  <c r="D148" i="127"/>
  <c r="E148" i="127"/>
  <c r="F148" i="127"/>
  <c r="G148" i="127"/>
  <c r="I148" i="127"/>
  <c r="J148" i="127"/>
  <c r="K148" i="127"/>
  <c r="L148" i="127"/>
  <c r="M148" i="127"/>
  <c r="N148" i="127"/>
  <c r="O148" i="127"/>
  <c r="P148" i="127"/>
  <c r="Q148" i="127"/>
  <c r="S148" i="127"/>
  <c r="T148" i="127"/>
  <c r="U148" i="127"/>
  <c r="V148" i="127"/>
  <c r="A149" i="127"/>
  <c r="B149" i="127"/>
  <c r="C149" i="127"/>
  <c r="D149" i="127"/>
  <c r="E149" i="127"/>
  <c r="F149" i="127"/>
  <c r="G149" i="127"/>
  <c r="I149" i="127"/>
  <c r="J149" i="127"/>
  <c r="K149" i="127"/>
  <c r="L149" i="127"/>
  <c r="M149" i="127"/>
  <c r="N149" i="127"/>
  <c r="O149" i="127"/>
  <c r="P149" i="127"/>
  <c r="Q149" i="127"/>
  <c r="S149" i="127"/>
  <c r="T149" i="127"/>
  <c r="U149" i="127"/>
  <c r="V149" i="127"/>
  <c r="A150" i="127"/>
  <c r="B150" i="127"/>
  <c r="C150" i="127"/>
  <c r="D150" i="127"/>
  <c r="E150" i="127"/>
  <c r="F150" i="127"/>
  <c r="G150" i="127"/>
  <c r="I150" i="127"/>
  <c r="J150" i="127"/>
  <c r="K150" i="127"/>
  <c r="L150" i="127"/>
  <c r="M150" i="127"/>
  <c r="N150" i="127"/>
  <c r="O150" i="127"/>
  <c r="P150" i="127"/>
  <c r="Q150" i="127"/>
  <c r="S150" i="127"/>
  <c r="T150" i="127"/>
  <c r="U150" i="127"/>
  <c r="V150" i="127"/>
  <c r="A151" i="127"/>
  <c r="B151" i="127"/>
  <c r="C151" i="127"/>
  <c r="D151" i="127"/>
  <c r="E151" i="127"/>
  <c r="F151" i="127"/>
  <c r="G151" i="127"/>
  <c r="I151" i="127"/>
  <c r="J151" i="127"/>
  <c r="K151" i="127"/>
  <c r="L151" i="127"/>
  <c r="M151" i="127"/>
  <c r="N151" i="127"/>
  <c r="O151" i="127"/>
  <c r="P151" i="127"/>
  <c r="Q151" i="127"/>
  <c r="S151" i="127"/>
  <c r="T151" i="127"/>
  <c r="U151" i="127"/>
  <c r="V151" i="127"/>
  <c r="A152" i="127"/>
  <c r="B152" i="127"/>
  <c r="C152" i="127"/>
  <c r="D152" i="127"/>
  <c r="E152" i="127"/>
  <c r="F152" i="127"/>
  <c r="G152" i="127"/>
  <c r="I152" i="127"/>
  <c r="J152" i="127"/>
  <c r="K152" i="127"/>
  <c r="L152" i="127"/>
  <c r="M152" i="127"/>
  <c r="N152" i="127"/>
  <c r="O152" i="127"/>
  <c r="P152" i="127"/>
  <c r="Q152" i="127"/>
  <c r="S152" i="127"/>
  <c r="T152" i="127"/>
  <c r="U152" i="127"/>
  <c r="V152" i="127"/>
  <c r="A153" i="127"/>
  <c r="B153" i="127"/>
  <c r="C153" i="127"/>
  <c r="D153" i="127"/>
  <c r="E153" i="127"/>
  <c r="F153" i="127"/>
  <c r="G153" i="127"/>
  <c r="I153" i="127"/>
  <c r="J153" i="127"/>
  <c r="K153" i="127"/>
  <c r="L153" i="127"/>
  <c r="M153" i="127"/>
  <c r="N153" i="127"/>
  <c r="O153" i="127"/>
  <c r="P153" i="127"/>
  <c r="Q153" i="127"/>
  <c r="S153" i="127"/>
  <c r="T153" i="127"/>
  <c r="U153" i="127"/>
  <c r="V153" i="127"/>
  <c r="A154" i="127"/>
  <c r="B154" i="127"/>
  <c r="C154" i="127"/>
  <c r="D154" i="127"/>
  <c r="E154" i="127"/>
  <c r="F154" i="127"/>
  <c r="G154" i="127"/>
  <c r="I154" i="127"/>
  <c r="J154" i="127"/>
  <c r="K154" i="127"/>
  <c r="L154" i="127"/>
  <c r="M154" i="127"/>
  <c r="N154" i="127"/>
  <c r="O154" i="127"/>
  <c r="P154" i="127"/>
  <c r="Q154" i="127"/>
  <c r="S154" i="127"/>
  <c r="T154" i="127"/>
  <c r="U154" i="127"/>
  <c r="V154" i="127"/>
  <c r="A155" i="127"/>
  <c r="B155" i="127"/>
  <c r="C155" i="127"/>
  <c r="D155" i="127"/>
  <c r="E155" i="127"/>
  <c r="F155" i="127"/>
  <c r="G155" i="127"/>
  <c r="I155" i="127"/>
  <c r="J155" i="127"/>
  <c r="K155" i="127"/>
  <c r="L155" i="127"/>
  <c r="M155" i="127"/>
  <c r="N155" i="127"/>
  <c r="O155" i="127"/>
  <c r="P155" i="127"/>
  <c r="Q155" i="127"/>
  <c r="S155" i="127"/>
  <c r="T155" i="127"/>
  <c r="U155" i="127"/>
  <c r="V155" i="127"/>
  <c r="A156" i="127"/>
  <c r="B156" i="127"/>
  <c r="C156" i="127"/>
  <c r="D156" i="127"/>
  <c r="E156" i="127"/>
  <c r="F156" i="127"/>
  <c r="G156" i="127"/>
  <c r="I156" i="127"/>
  <c r="J156" i="127"/>
  <c r="K156" i="127"/>
  <c r="L156" i="127"/>
  <c r="M156" i="127"/>
  <c r="N156" i="127"/>
  <c r="O156" i="127"/>
  <c r="P156" i="127"/>
  <c r="Q156" i="127"/>
  <c r="S156" i="127"/>
  <c r="T156" i="127"/>
  <c r="U156" i="127"/>
  <c r="V156" i="127"/>
  <c r="A157" i="127"/>
  <c r="B157" i="127"/>
  <c r="C157" i="127"/>
  <c r="D157" i="127"/>
  <c r="E157" i="127"/>
  <c r="F157" i="127"/>
  <c r="G157" i="127"/>
  <c r="I157" i="127"/>
  <c r="J157" i="127"/>
  <c r="K157" i="127"/>
  <c r="L157" i="127"/>
  <c r="M157" i="127"/>
  <c r="N157" i="127"/>
  <c r="O157" i="127"/>
  <c r="P157" i="127"/>
  <c r="Q157" i="127"/>
  <c r="S157" i="127"/>
  <c r="T157" i="127"/>
  <c r="U157" i="127"/>
  <c r="V157" i="127"/>
  <c r="A158" i="127"/>
  <c r="B158" i="127"/>
  <c r="C158" i="127"/>
  <c r="D158" i="127"/>
  <c r="E158" i="127"/>
  <c r="F158" i="127"/>
  <c r="G158" i="127"/>
  <c r="I158" i="127"/>
  <c r="J158" i="127"/>
  <c r="K158" i="127"/>
  <c r="L158" i="127"/>
  <c r="M158" i="127"/>
  <c r="N158" i="127"/>
  <c r="O158" i="127"/>
  <c r="P158" i="127"/>
  <c r="Q158" i="127"/>
  <c r="S158" i="127"/>
  <c r="T158" i="127"/>
  <c r="U158" i="127"/>
  <c r="V158" i="127"/>
  <c r="A159" i="127"/>
  <c r="B159" i="127"/>
  <c r="C159" i="127"/>
  <c r="D159" i="127"/>
  <c r="E159" i="127"/>
  <c r="F159" i="127"/>
  <c r="G159" i="127"/>
  <c r="I159" i="127"/>
  <c r="J159" i="127"/>
  <c r="K159" i="127"/>
  <c r="L159" i="127"/>
  <c r="M159" i="127"/>
  <c r="N159" i="127"/>
  <c r="O159" i="127"/>
  <c r="P159" i="127"/>
  <c r="Q159" i="127"/>
  <c r="S159" i="127"/>
  <c r="T159" i="127"/>
  <c r="U159" i="127"/>
  <c r="V159" i="127"/>
  <c r="A160" i="127"/>
  <c r="B160" i="127"/>
  <c r="C160" i="127"/>
  <c r="D160" i="127"/>
  <c r="E160" i="127"/>
  <c r="F160" i="127"/>
  <c r="G160" i="127"/>
  <c r="I160" i="127"/>
  <c r="J160" i="127"/>
  <c r="K160" i="127"/>
  <c r="L160" i="127"/>
  <c r="M160" i="127"/>
  <c r="N160" i="127"/>
  <c r="O160" i="127"/>
  <c r="P160" i="127"/>
  <c r="Q160" i="127"/>
  <c r="S160" i="127"/>
  <c r="T160" i="127"/>
  <c r="U160" i="127"/>
  <c r="V160" i="127"/>
  <c r="A161" i="127"/>
  <c r="B161" i="127"/>
  <c r="C161" i="127"/>
  <c r="D161" i="127"/>
  <c r="E161" i="127"/>
  <c r="F161" i="127"/>
  <c r="G161" i="127"/>
  <c r="I161" i="127"/>
  <c r="J161" i="127"/>
  <c r="K161" i="127"/>
  <c r="L161" i="127"/>
  <c r="M161" i="127"/>
  <c r="N161" i="127"/>
  <c r="O161" i="127"/>
  <c r="P161" i="127"/>
  <c r="Q161" i="127"/>
  <c r="S161" i="127"/>
  <c r="T161" i="127"/>
  <c r="U161" i="127"/>
  <c r="V161" i="127"/>
  <c r="A162" i="127"/>
  <c r="B162" i="127"/>
  <c r="C162" i="127"/>
  <c r="D162" i="127"/>
  <c r="E162" i="127"/>
  <c r="F162" i="127"/>
  <c r="G162" i="127"/>
  <c r="I162" i="127"/>
  <c r="J162" i="127"/>
  <c r="K162" i="127"/>
  <c r="L162" i="127"/>
  <c r="M162" i="127"/>
  <c r="N162" i="127"/>
  <c r="O162" i="127"/>
  <c r="P162" i="127"/>
  <c r="Q162" i="127"/>
  <c r="S162" i="127"/>
  <c r="T162" i="127"/>
  <c r="U162" i="127"/>
  <c r="V162" i="127"/>
  <c r="A163" i="127"/>
  <c r="B163" i="127"/>
  <c r="C163" i="127"/>
  <c r="D163" i="127"/>
  <c r="E163" i="127"/>
  <c r="F163" i="127"/>
  <c r="G163" i="127"/>
  <c r="I163" i="127"/>
  <c r="J163" i="127"/>
  <c r="K163" i="127"/>
  <c r="L163" i="127"/>
  <c r="M163" i="127"/>
  <c r="N163" i="127"/>
  <c r="O163" i="127"/>
  <c r="P163" i="127"/>
  <c r="Q163" i="127"/>
  <c r="S163" i="127"/>
  <c r="T163" i="127"/>
  <c r="U163" i="127"/>
  <c r="V163" i="127"/>
  <c r="A164" i="127"/>
  <c r="B164" i="127"/>
  <c r="C164" i="127"/>
  <c r="D164" i="127"/>
  <c r="E164" i="127"/>
  <c r="F164" i="127"/>
  <c r="G164" i="127"/>
  <c r="I164" i="127"/>
  <c r="J164" i="127"/>
  <c r="K164" i="127"/>
  <c r="L164" i="127"/>
  <c r="M164" i="127"/>
  <c r="N164" i="127"/>
  <c r="O164" i="127"/>
  <c r="P164" i="127"/>
  <c r="Q164" i="127"/>
  <c r="S164" i="127"/>
  <c r="T164" i="127"/>
  <c r="U164" i="127"/>
  <c r="V164" i="127"/>
  <c r="A165" i="127"/>
  <c r="B165" i="127"/>
  <c r="C165" i="127"/>
  <c r="D165" i="127"/>
  <c r="E165" i="127"/>
  <c r="F165" i="127"/>
  <c r="G165" i="127"/>
  <c r="I165" i="127"/>
  <c r="J165" i="127"/>
  <c r="K165" i="127"/>
  <c r="L165" i="127"/>
  <c r="M165" i="127"/>
  <c r="N165" i="127"/>
  <c r="O165" i="127"/>
  <c r="P165" i="127"/>
  <c r="Q165" i="127"/>
  <c r="S165" i="127"/>
  <c r="T165" i="127"/>
  <c r="U165" i="127"/>
  <c r="V165" i="127"/>
  <c r="A166" i="127"/>
  <c r="B166" i="127"/>
  <c r="C166" i="127"/>
  <c r="D166" i="127"/>
  <c r="E166" i="127"/>
  <c r="F166" i="127"/>
  <c r="G166" i="127"/>
  <c r="I166" i="127"/>
  <c r="J166" i="127"/>
  <c r="K166" i="127"/>
  <c r="L166" i="127"/>
  <c r="M166" i="127"/>
  <c r="N166" i="127"/>
  <c r="O166" i="127"/>
  <c r="P166" i="127"/>
  <c r="Q166" i="127"/>
  <c r="S166" i="127"/>
  <c r="T166" i="127"/>
  <c r="U166" i="127"/>
  <c r="V166" i="127"/>
  <c r="A167" i="127"/>
  <c r="B167" i="127"/>
  <c r="C167" i="127"/>
  <c r="D167" i="127"/>
  <c r="E167" i="127"/>
  <c r="F167" i="127"/>
  <c r="G167" i="127"/>
  <c r="I167" i="127"/>
  <c r="J167" i="127"/>
  <c r="K167" i="127"/>
  <c r="L167" i="127"/>
  <c r="M167" i="127"/>
  <c r="N167" i="127"/>
  <c r="O167" i="127"/>
  <c r="P167" i="127"/>
  <c r="Q167" i="127"/>
  <c r="S167" i="127"/>
  <c r="T167" i="127"/>
  <c r="U167" i="127"/>
  <c r="V167" i="127"/>
  <c r="A168" i="127"/>
  <c r="B168" i="127"/>
  <c r="C168" i="127"/>
  <c r="D168" i="127"/>
  <c r="E168" i="127"/>
  <c r="F168" i="127"/>
  <c r="G168" i="127"/>
  <c r="I168" i="127"/>
  <c r="J168" i="127"/>
  <c r="K168" i="127"/>
  <c r="L168" i="127"/>
  <c r="M168" i="127"/>
  <c r="N168" i="127"/>
  <c r="O168" i="127"/>
  <c r="P168" i="127"/>
  <c r="Q168" i="127"/>
  <c r="S168" i="127"/>
  <c r="T168" i="127"/>
  <c r="U168" i="127"/>
  <c r="V168" i="127"/>
  <c r="A169" i="127"/>
  <c r="B169" i="127"/>
  <c r="C169" i="127"/>
  <c r="D169" i="127"/>
  <c r="E169" i="127"/>
  <c r="F169" i="127"/>
  <c r="G169" i="127"/>
  <c r="I169" i="127"/>
  <c r="J169" i="127"/>
  <c r="K169" i="127"/>
  <c r="L169" i="127"/>
  <c r="M169" i="127"/>
  <c r="N169" i="127"/>
  <c r="O169" i="127"/>
  <c r="P169" i="127"/>
  <c r="Q169" i="127"/>
  <c r="S169" i="127"/>
  <c r="T169" i="127"/>
  <c r="U169" i="127"/>
  <c r="V169" i="127"/>
  <c r="A170" i="127"/>
  <c r="B170" i="127"/>
  <c r="C170" i="127"/>
  <c r="D170" i="127"/>
  <c r="E170" i="127"/>
  <c r="F170" i="127"/>
  <c r="G170" i="127"/>
  <c r="I170" i="127"/>
  <c r="J170" i="127"/>
  <c r="K170" i="127"/>
  <c r="L170" i="127"/>
  <c r="M170" i="127"/>
  <c r="N170" i="127"/>
  <c r="O170" i="127"/>
  <c r="P170" i="127"/>
  <c r="Q170" i="127"/>
  <c r="S170" i="127"/>
  <c r="T170" i="127"/>
  <c r="U170" i="127"/>
  <c r="V170" i="127"/>
  <c r="A171" i="127"/>
  <c r="B171" i="127"/>
  <c r="C171" i="127"/>
  <c r="D171" i="127"/>
  <c r="E171" i="127"/>
  <c r="F171" i="127"/>
  <c r="G171" i="127"/>
  <c r="I171" i="127"/>
  <c r="J171" i="127"/>
  <c r="K171" i="127"/>
  <c r="L171" i="127"/>
  <c r="M171" i="127"/>
  <c r="N171" i="127"/>
  <c r="O171" i="127"/>
  <c r="P171" i="127"/>
  <c r="Q171" i="127"/>
  <c r="S171" i="127"/>
  <c r="T171" i="127"/>
  <c r="U171" i="127"/>
  <c r="V171" i="127"/>
  <c r="A172" i="127"/>
  <c r="B172" i="127"/>
  <c r="C172" i="127"/>
  <c r="D172" i="127"/>
  <c r="E172" i="127"/>
  <c r="F172" i="127"/>
  <c r="G172" i="127"/>
  <c r="I172" i="127"/>
  <c r="J172" i="127"/>
  <c r="K172" i="127"/>
  <c r="L172" i="127"/>
  <c r="M172" i="127"/>
  <c r="N172" i="127"/>
  <c r="O172" i="127"/>
  <c r="P172" i="127"/>
  <c r="Q172" i="127"/>
  <c r="S172" i="127"/>
  <c r="T172" i="127"/>
  <c r="U172" i="127"/>
  <c r="V172" i="127"/>
  <c r="A3" i="113"/>
  <c r="B3" i="113"/>
  <c r="C3" i="113"/>
  <c r="D3" i="113"/>
  <c r="E3" i="113"/>
  <c r="F3" i="113"/>
  <c r="G3" i="113"/>
  <c r="I3" i="113"/>
  <c r="J3" i="113"/>
  <c r="K3" i="113"/>
  <c r="L3" i="113"/>
  <c r="M3" i="113"/>
  <c r="N3" i="113"/>
  <c r="O3" i="113"/>
  <c r="P3" i="113"/>
  <c r="Q3" i="113"/>
  <c r="S3" i="113"/>
  <c r="T3" i="113"/>
  <c r="U3" i="113"/>
  <c r="V3" i="113"/>
  <c r="A4" i="113"/>
  <c r="C4" i="113"/>
  <c r="D4" i="113"/>
  <c r="E4" i="113"/>
  <c r="F4" i="113"/>
  <c r="G4" i="113"/>
  <c r="I4" i="113"/>
  <c r="K4" i="113"/>
  <c r="L4" i="113"/>
  <c r="M4" i="113"/>
  <c r="N4" i="113"/>
  <c r="O4" i="113"/>
  <c r="P4" i="113"/>
  <c r="Q4" i="113"/>
  <c r="S4" i="113"/>
  <c r="T4" i="113"/>
  <c r="U4" i="113"/>
  <c r="V4" i="113"/>
  <c r="A5" i="113"/>
  <c r="C5" i="113"/>
  <c r="D5" i="113"/>
  <c r="E5" i="113"/>
  <c r="F5" i="113"/>
  <c r="G5" i="113"/>
  <c r="I5" i="113"/>
  <c r="J5" i="113"/>
  <c r="K5" i="113"/>
  <c r="L5" i="113"/>
  <c r="M5" i="113"/>
  <c r="N5" i="113"/>
  <c r="O5" i="113"/>
  <c r="P5" i="113"/>
  <c r="Q5" i="113"/>
  <c r="S5" i="113"/>
  <c r="T5" i="113"/>
  <c r="U5" i="113"/>
  <c r="V5" i="113"/>
  <c r="A6" i="113"/>
  <c r="B6" i="113"/>
  <c r="C6" i="113"/>
  <c r="D6" i="113"/>
  <c r="E6" i="113"/>
  <c r="F6" i="113"/>
  <c r="G6" i="113"/>
  <c r="I6" i="113"/>
  <c r="J6" i="113"/>
  <c r="K6" i="113"/>
  <c r="L6" i="113"/>
  <c r="M6" i="113"/>
  <c r="N6" i="113"/>
  <c r="O6" i="113"/>
  <c r="P6" i="113"/>
  <c r="Q6" i="113"/>
  <c r="S6" i="113"/>
  <c r="T6" i="113"/>
  <c r="U6" i="113"/>
  <c r="V6" i="113"/>
  <c r="A7" i="113"/>
  <c r="B7" i="113"/>
  <c r="C7" i="113"/>
  <c r="D7" i="113"/>
  <c r="E7" i="113"/>
  <c r="F7" i="113"/>
  <c r="G7" i="113"/>
  <c r="I7" i="113"/>
  <c r="J7" i="113"/>
  <c r="K7" i="113"/>
  <c r="L7" i="113"/>
  <c r="M7" i="113"/>
  <c r="N7" i="113"/>
  <c r="O7" i="113"/>
  <c r="P7" i="113"/>
  <c r="Q7" i="113"/>
  <c r="S7" i="113"/>
  <c r="T7" i="113"/>
  <c r="U7" i="113"/>
  <c r="V7" i="113"/>
  <c r="A8" i="113"/>
  <c r="C8" i="113"/>
  <c r="D8" i="113"/>
  <c r="E8" i="113"/>
  <c r="F8" i="113"/>
  <c r="G8" i="113"/>
  <c r="I8" i="113"/>
  <c r="K8" i="113"/>
  <c r="L8" i="113"/>
  <c r="M8" i="113"/>
  <c r="N8" i="113"/>
  <c r="O8" i="113"/>
  <c r="P8" i="113"/>
  <c r="Q8" i="113"/>
  <c r="S8" i="113"/>
  <c r="T8" i="113"/>
  <c r="U8" i="113"/>
  <c r="V8" i="113"/>
  <c r="A9" i="113"/>
  <c r="C9" i="113"/>
  <c r="D9" i="113"/>
  <c r="E9" i="113"/>
  <c r="F9" i="113"/>
  <c r="G9" i="113"/>
  <c r="I9" i="113"/>
  <c r="J9" i="113"/>
  <c r="K9" i="113"/>
  <c r="L9" i="113"/>
  <c r="M9" i="113"/>
  <c r="N9" i="113"/>
  <c r="O9" i="113"/>
  <c r="P9" i="113"/>
  <c r="Q9" i="113"/>
  <c r="S9" i="113"/>
  <c r="T9" i="113"/>
  <c r="U9" i="113"/>
  <c r="V9" i="113"/>
  <c r="A10" i="113"/>
  <c r="B10" i="113"/>
  <c r="C10" i="113"/>
  <c r="D10" i="113"/>
  <c r="E10" i="113"/>
  <c r="F10" i="113"/>
  <c r="G10" i="113"/>
  <c r="I10" i="113"/>
  <c r="J10" i="113"/>
  <c r="K10" i="113"/>
  <c r="L10" i="113"/>
  <c r="M10" i="113"/>
  <c r="N10" i="113"/>
  <c r="O10" i="113"/>
  <c r="P10" i="113"/>
  <c r="Q10" i="113"/>
  <c r="S10" i="113"/>
  <c r="T10" i="113"/>
  <c r="U10" i="113"/>
  <c r="V10" i="113"/>
  <c r="A11" i="113"/>
  <c r="B11" i="113"/>
  <c r="C11" i="113"/>
  <c r="D11" i="113"/>
  <c r="E11" i="113"/>
  <c r="F11" i="113"/>
  <c r="G11" i="113"/>
  <c r="I11" i="113"/>
  <c r="J11" i="113"/>
  <c r="K11" i="113"/>
  <c r="L11" i="113"/>
  <c r="M11" i="113"/>
  <c r="N11" i="113"/>
  <c r="O11" i="113"/>
  <c r="P11" i="113"/>
  <c r="Q11" i="113"/>
  <c r="S11" i="113"/>
  <c r="T11" i="113"/>
  <c r="U11" i="113"/>
  <c r="V11" i="113"/>
  <c r="A12" i="113"/>
  <c r="C12" i="113"/>
  <c r="D12" i="113"/>
  <c r="E12" i="113"/>
  <c r="F12" i="113"/>
  <c r="G12" i="113"/>
  <c r="I12" i="113"/>
  <c r="J12" i="113"/>
  <c r="K12" i="113"/>
  <c r="L12" i="113"/>
  <c r="M12" i="113"/>
  <c r="N12" i="113"/>
  <c r="O12" i="113"/>
  <c r="P12" i="113"/>
  <c r="Q12" i="113"/>
  <c r="S12" i="113"/>
  <c r="T12" i="113"/>
  <c r="U12" i="113"/>
  <c r="V12" i="113"/>
  <c r="A13" i="113"/>
  <c r="C13" i="113"/>
  <c r="D13" i="113"/>
  <c r="E13" i="113"/>
  <c r="F13" i="113"/>
  <c r="G13" i="113"/>
  <c r="I13" i="113"/>
  <c r="K13" i="113"/>
  <c r="L13" i="113"/>
  <c r="M13" i="113"/>
  <c r="N13" i="113"/>
  <c r="O13" i="113"/>
  <c r="P13" i="113"/>
  <c r="S13" i="113"/>
  <c r="T13" i="113"/>
  <c r="U13" i="113"/>
  <c r="V13" i="113"/>
  <c r="A14" i="113"/>
  <c r="C14" i="113"/>
  <c r="D14" i="113"/>
  <c r="E14" i="113"/>
  <c r="F14" i="113"/>
  <c r="G14" i="113"/>
  <c r="I14" i="113"/>
  <c r="K14" i="113"/>
  <c r="L14" i="113"/>
  <c r="M14" i="113"/>
  <c r="N14" i="113"/>
  <c r="O14" i="113"/>
  <c r="P14" i="113"/>
  <c r="S14" i="113"/>
  <c r="T14" i="113"/>
  <c r="U14" i="113"/>
  <c r="V14" i="113"/>
  <c r="A15" i="113"/>
  <c r="C15" i="113"/>
  <c r="D15" i="113"/>
  <c r="E15" i="113"/>
  <c r="F15" i="113"/>
  <c r="G15" i="113"/>
  <c r="I15" i="113"/>
  <c r="K15" i="113"/>
  <c r="L15" i="113"/>
  <c r="M15" i="113"/>
  <c r="N15" i="113"/>
  <c r="O15" i="113"/>
  <c r="P15" i="113"/>
  <c r="S15" i="113"/>
  <c r="T15" i="113"/>
  <c r="U15" i="113"/>
  <c r="V15" i="113"/>
  <c r="A16" i="113"/>
  <c r="B16" i="113"/>
  <c r="C16" i="113"/>
  <c r="D16" i="113"/>
  <c r="E16" i="113"/>
  <c r="F16" i="113"/>
  <c r="G16" i="113"/>
  <c r="I16" i="113"/>
  <c r="J16" i="113"/>
  <c r="K16" i="113"/>
  <c r="L16" i="113"/>
  <c r="M16" i="113"/>
  <c r="N16" i="113"/>
  <c r="O16" i="113"/>
  <c r="P16" i="113"/>
  <c r="Q16" i="113"/>
  <c r="S16" i="113"/>
  <c r="T16" i="113"/>
  <c r="U16" i="113"/>
  <c r="V16" i="113"/>
  <c r="A17" i="113"/>
  <c r="B17" i="113"/>
  <c r="C17" i="113"/>
  <c r="D17" i="113"/>
  <c r="E17" i="113"/>
  <c r="F17" i="113"/>
  <c r="G17" i="113"/>
  <c r="I17" i="113"/>
  <c r="J17" i="113"/>
  <c r="K17" i="113"/>
  <c r="L17" i="113"/>
  <c r="M17" i="113"/>
  <c r="N17" i="113"/>
  <c r="O17" i="113"/>
  <c r="P17" i="113"/>
  <c r="Q17" i="113"/>
  <c r="S17" i="113"/>
  <c r="T17" i="113"/>
  <c r="U17" i="113"/>
  <c r="V17" i="113"/>
  <c r="A18" i="113"/>
  <c r="B18" i="113"/>
  <c r="C18" i="113"/>
  <c r="D18" i="113"/>
  <c r="E18" i="113"/>
  <c r="F18" i="113"/>
  <c r="G18" i="113"/>
  <c r="I18" i="113"/>
  <c r="J18" i="113"/>
  <c r="K18" i="113"/>
  <c r="L18" i="113"/>
  <c r="M18" i="113"/>
  <c r="N18" i="113"/>
  <c r="O18" i="113"/>
  <c r="P18" i="113"/>
  <c r="Q18" i="113"/>
  <c r="S18" i="113"/>
  <c r="T18" i="113"/>
  <c r="U18" i="113"/>
  <c r="V18" i="113"/>
  <c r="A19" i="113"/>
  <c r="B19" i="113"/>
  <c r="C19" i="113"/>
  <c r="D19" i="113"/>
  <c r="E19" i="113"/>
  <c r="F19" i="113"/>
  <c r="G19" i="113"/>
  <c r="I19" i="113"/>
  <c r="K19" i="113"/>
  <c r="L19" i="113"/>
  <c r="M19" i="113"/>
  <c r="N19" i="113"/>
  <c r="O19" i="113"/>
  <c r="P19" i="113"/>
  <c r="S19" i="113"/>
  <c r="T19" i="113"/>
  <c r="U19" i="113"/>
  <c r="V19" i="113"/>
  <c r="A20" i="113"/>
  <c r="C20" i="113"/>
  <c r="D20" i="113"/>
  <c r="E20" i="113"/>
  <c r="F20" i="113"/>
  <c r="G20" i="113"/>
  <c r="I20" i="113"/>
  <c r="J20" i="113"/>
  <c r="K20" i="113"/>
  <c r="L20" i="113"/>
  <c r="M20" i="113"/>
  <c r="N20" i="113"/>
  <c r="O20" i="113"/>
  <c r="P20" i="113"/>
  <c r="Q20" i="113"/>
  <c r="S20" i="113"/>
  <c r="T20" i="113"/>
  <c r="U20" i="113"/>
  <c r="V20" i="113"/>
  <c r="A21" i="113"/>
  <c r="B21" i="113"/>
  <c r="C21" i="113"/>
  <c r="D21" i="113"/>
  <c r="E21" i="113"/>
  <c r="F21" i="113"/>
  <c r="G21" i="113"/>
  <c r="I21" i="113"/>
  <c r="J21" i="113"/>
  <c r="K21" i="113"/>
  <c r="L21" i="113"/>
  <c r="M21" i="113"/>
  <c r="N21" i="113"/>
  <c r="O21" i="113"/>
  <c r="P21" i="113"/>
  <c r="Q21" i="113"/>
  <c r="S21" i="113"/>
  <c r="T21" i="113"/>
  <c r="U21" i="113"/>
  <c r="V21" i="113"/>
  <c r="A22" i="113"/>
  <c r="B22" i="113"/>
  <c r="C22" i="113"/>
  <c r="D22" i="113"/>
  <c r="E22" i="113"/>
  <c r="F22" i="113"/>
  <c r="G22" i="113"/>
  <c r="I22" i="113"/>
  <c r="J22" i="113"/>
  <c r="K22" i="113"/>
  <c r="L22" i="113"/>
  <c r="M22" i="113"/>
  <c r="N22" i="113"/>
  <c r="O22" i="113"/>
  <c r="P22" i="113"/>
  <c r="Q22" i="113"/>
  <c r="S22" i="113"/>
  <c r="T22" i="113"/>
  <c r="U22" i="113"/>
  <c r="V22" i="113"/>
  <c r="A23" i="113"/>
  <c r="B23" i="113"/>
  <c r="C23" i="113"/>
  <c r="D23" i="113"/>
  <c r="E23" i="113"/>
  <c r="F23" i="113"/>
  <c r="G23" i="113"/>
  <c r="I23" i="113"/>
  <c r="J23" i="113"/>
  <c r="K23" i="113"/>
  <c r="L23" i="113"/>
  <c r="M23" i="113"/>
  <c r="N23" i="113"/>
  <c r="O23" i="113"/>
  <c r="P23" i="113"/>
  <c r="Q23" i="113"/>
  <c r="S23" i="113"/>
  <c r="T23" i="113"/>
  <c r="U23" i="113"/>
  <c r="V23" i="113"/>
  <c r="A24" i="113"/>
  <c r="B24" i="113"/>
  <c r="C24" i="113"/>
  <c r="D24" i="113"/>
  <c r="E24" i="113"/>
  <c r="F24" i="113"/>
  <c r="G24" i="113"/>
  <c r="I24" i="113"/>
  <c r="J24" i="113"/>
  <c r="K24" i="113"/>
  <c r="L24" i="113"/>
  <c r="M24" i="113"/>
  <c r="N24" i="113"/>
  <c r="O24" i="113"/>
  <c r="P24" i="113"/>
  <c r="Q24" i="113"/>
  <c r="S24" i="113"/>
  <c r="T24" i="113"/>
  <c r="U24" i="113"/>
  <c r="V24" i="113"/>
  <c r="A25" i="113"/>
  <c r="B25" i="113"/>
  <c r="C25" i="113"/>
  <c r="D25" i="113"/>
  <c r="E25" i="113"/>
  <c r="F25" i="113"/>
  <c r="G25" i="113"/>
  <c r="I25" i="113"/>
  <c r="J25" i="113"/>
  <c r="K25" i="113"/>
  <c r="L25" i="113"/>
  <c r="M25" i="113"/>
  <c r="N25" i="113"/>
  <c r="O25" i="113"/>
  <c r="P25" i="113"/>
  <c r="Q25" i="113"/>
  <c r="S25" i="113"/>
  <c r="T25" i="113"/>
  <c r="U25" i="113"/>
  <c r="V25" i="113"/>
  <c r="A26" i="113"/>
  <c r="B26" i="113"/>
  <c r="C26" i="113"/>
  <c r="D26" i="113"/>
  <c r="E26" i="113"/>
  <c r="F26" i="113"/>
  <c r="G26" i="113"/>
  <c r="I26" i="113"/>
  <c r="J26" i="113"/>
  <c r="K26" i="113"/>
  <c r="L26" i="113"/>
  <c r="M26" i="113"/>
  <c r="N26" i="113"/>
  <c r="O26" i="113"/>
  <c r="P26" i="113"/>
  <c r="Q26" i="113"/>
  <c r="S26" i="113"/>
  <c r="T26" i="113"/>
  <c r="U26" i="113"/>
  <c r="V26" i="113"/>
  <c r="A27" i="113"/>
  <c r="B27" i="113"/>
  <c r="C27" i="113"/>
  <c r="D27" i="113"/>
  <c r="E27" i="113"/>
  <c r="F27" i="113"/>
  <c r="G27" i="113"/>
  <c r="I27" i="113"/>
  <c r="J27" i="113"/>
  <c r="K27" i="113"/>
  <c r="L27" i="113"/>
  <c r="M27" i="113"/>
  <c r="N27" i="113"/>
  <c r="O27" i="113"/>
  <c r="P27" i="113"/>
  <c r="Q27" i="113"/>
  <c r="S27" i="113"/>
  <c r="T27" i="113"/>
  <c r="U27" i="113"/>
  <c r="V27" i="113"/>
  <c r="A28" i="113"/>
  <c r="B28" i="113"/>
  <c r="C28" i="113"/>
  <c r="D28" i="113"/>
  <c r="E28" i="113"/>
  <c r="F28" i="113"/>
  <c r="G28" i="113"/>
  <c r="I28" i="113"/>
  <c r="J28" i="113"/>
  <c r="K28" i="113"/>
  <c r="L28" i="113"/>
  <c r="M28" i="113"/>
  <c r="N28" i="113"/>
  <c r="O28" i="113"/>
  <c r="P28" i="113"/>
  <c r="Q28" i="113"/>
  <c r="S28" i="113"/>
  <c r="T28" i="113"/>
  <c r="U28" i="113"/>
  <c r="V28" i="113"/>
  <c r="A29" i="113"/>
  <c r="B29" i="113"/>
  <c r="C29" i="113"/>
  <c r="D29" i="113"/>
  <c r="E29" i="113"/>
  <c r="F29" i="113"/>
  <c r="G29" i="113"/>
  <c r="I29" i="113"/>
  <c r="J29" i="113"/>
  <c r="K29" i="113"/>
  <c r="L29" i="113"/>
  <c r="M29" i="113"/>
  <c r="N29" i="113"/>
  <c r="O29" i="113"/>
  <c r="P29" i="113"/>
  <c r="Q29" i="113"/>
  <c r="S29" i="113"/>
  <c r="T29" i="113"/>
  <c r="U29" i="113"/>
  <c r="V29" i="113"/>
  <c r="A30" i="113"/>
  <c r="B30" i="113"/>
  <c r="C30" i="113"/>
  <c r="D30" i="113"/>
  <c r="E30" i="113"/>
  <c r="F30" i="113"/>
  <c r="G30" i="113"/>
  <c r="I30" i="113"/>
  <c r="J30" i="113"/>
  <c r="K30" i="113"/>
  <c r="L30" i="113"/>
  <c r="M30" i="113"/>
  <c r="N30" i="113"/>
  <c r="O30" i="113"/>
  <c r="P30" i="113"/>
  <c r="Q30" i="113"/>
  <c r="S30" i="113"/>
  <c r="T30" i="113"/>
  <c r="U30" i="113"/>
  <c r="V30" i="113"/>
  <c r="A31" i="113"/>
  <c r="B31" i="113"/>
  <c r="C31" i="113"/>
  <c r="D31" i="113"/>
  <c r="E31" i="113"/>
  <c r="F31" i="113"/>
  <c r="G31" i="113"/>
  <c r="I31" i="113"/>
  <c r="J31" i="113"/>
  <c r="K31" i="113"/>
  <c r="L31" i="113"/>
  <c r="M31" i="113"/>
  <c r="N31" i="113"/>
  <c r="O31" i="113"/>
  <c r="P31" i="113"/>
  <c r="Q31" i="113"/>
  <c r="S31" i="113"/>
  <c r="T31" i="113"/>
  <c r="U31" i="113"/>
  <c r="V31" i="113"/>
  <c r="A32" i="113"/>
  <c r="B32" i="113"/>
  <c r="C32" i="113"/>
  <c r="D32" i="113"/>
  <c r="E32" i="113"/>
  <c r="F32" i="113"/>
  <c r="G32" i="113"/>
  <c r="I32" i="113"/>
  <c r="J32" i="113"/>
  <c r="K32" i="113"/>
  <c r="L32" i="113"/>
  <c r="M32" i="113"/>
  <c r="N32" i="113"/>
  <c r="O32" i="113"/>
  <c r="P32" i="113"/>
  <c r="Q32" i="113"/>
  <c r="S32" i="113"/>
  <c r="T32" i="113"/>
  <c r="U32" i="113"/>
  <c r="V32" i="113"/>
  <c r="A33" i="113"/>
  <c r="B33" i="113"/>
  <c r="C33" i="113"/>
  <c r="D33" i="113"/>
  <c r="E33" i="113"/>
  <c r="F33" i="113"/>
  <c r="G33" i="113"/>
  <c r="I33" i="113"/>
  <c r="J33" i="113"/>
  <c r="K33" i="113"/>
  <c r="L33" i="113"/>
  <c r="M33" i="113"/>
  <c r="N33" i="113"/>
  <c r="O33" i="113"/>
  <c r="P33" i="113"/>
  <c r="Q33" i="113"/>
  <c r="S33" i="113"/>
  <c r="T33" i="113"/>
  <c r="U33" i="113"/>
  <c r="V33" i="113"/>
  <c r="A34" i="113"/>
  <c r="B34" i="113"/>
  <c r="C34" i="113"/>
  <c r="D34" i="113"/>
  <c r="E34" i="113"/>
  <c r="F34" i="113"/>
  <c r="G34" i="113"/>
  <c r="I34" i="113"/>
  <c r="J34" i="113"/>
  <c r="K34" i="113"/>
  <c r="L34" i="113"/>
  <c r="M34" i="113"/>
  <c r="N34" i="113"/>
  <c r="O34" i="113"/>
  <c r="P34" i="113"/>
  <c r="Q34" i="113"/>
  <c r="S34" i="113"/>
  <c r="T34" i="113"/>
  <c r="U34" i="113"/>
  <c r="V34" i="113"/>
  <c r="A35" i="113"/>
  <c r="B35" i="113"/>
  <c r="C35" i="113"/>
  <c r="D35" i="113"/>
  <c r="E35" i="113"/>
  <c r="F35" i="113"/>
  <c r="G35" i="113"/>
  <c r="I35" i="113"/>
  <c r="J35" i="113"/>
  <c r="K35" i="113"/>
  <c r="L35" i="113"/>
  <c r="M35" i="113"/>
  <c r="N35" i="113"/>
  <c r="O35" i="113"/>
  <c r="P35" i="113"/>
  <c r="Q35" i="113"/>
  <c r="S35" i="113"/>
  <c r="T35" i="113"/>
  <c r="U35" i="113"/>
  <c r="V35" i="113"/>
  <c r="A36" i="113"/>
  <c r="B36" i="113"/>
  <c r="C36" i="113"/>
  <c r="D36" i="113"/>
  <c r="E36" i="113"/>
  <c r="F36" i="113"/>
  <c r="G36" i="113"/>
  <c r="I36" i="113"/>
  <c r="J36" i="113"/>
  <c r="K36" i="113"/>
  <c r="L36" i="113"/>
  <c r="M36" i="113"/>
  <c r="N36" i="113"/>
  <c r="O36" i="113"/>
  <c r="P36" i="113"/>
  <c r="Q36" i="113"/>
  <c r="S36" i="113"/>
  <c r="T36" i="113"/>
  <c r="U36" i="113"/>
  <c r="V36" i="113"/>
  <c r="A37" i="113"/>
  <c r="B37" i="113"/>
  <c r="C37" i="113"/>
  <c r="D37" i="113"/>
  <c r="E37" i="113"/>
  <c r="F37" i="113"/>
  <c r="G37" i="113"/>
  <c r="I37" i="113"/>
  <c r="J37" i="113"/>
  <c r="K37" i="113"/>
  <c r="L37" i="113"/>
  <c r="M37" i="113"/>
  <c r="N37" i="113"/>
  <c r="O37" i="113"/>
  <c r="P37" i="113"/>
  <c r="Q37" i="113"/>
  <c r="S37" i="113"/>
  <c r="T37" i="113"/>
  <c r="U37" i="113"/>
  <c r="V37" i="113"/>
  <c r="A38" i="113"/>
  <c r="B38" i="113"/>
  <c r="C38" i="113"/>
  <c r="D38" i="113"/>
  <c r="E38" i="113"/>
  <c r="F38" i="113"/>
  <c r="G38" i="113"/>
  <c r="I38" i="113"/>
  <c r="J38" i="113"/>
  <c r="K38" i="113"/>
  <c r="L38" i="113"/>
  <c r="M38" i="113"/>
  <c r="N38" i="113"/>
  <c r="O38" i="113"/>
  <c r="P38" i="113"/>
  <c r="Q38" i="113"/>
  <c r="S38" i="113"/>
  <c r="T38" i="113"/>
  <c r="U38" i="113"/>
  <c r="V38" i="113"/>
  <c r="A39" i="113"/>
  <c r="B39" i="113"/>
  <c r="C39" i="113"/>
  <c r="D39" i="113"/>
  <c r="E39" i="113"/>
  <c r="F39" i="113"/>
  <c r="G39" i="113"/>
  <c r="I39" i="113"/>
  <c r="J39" i="113"/>
  <c r="K39" i="113"/>
  <c r="L39" i="113"/>
  <c r="M39" i="113"/>
  <c r="N39" i="113"/>
  <c r="O39" i="113"/>
  <c r="P39" i="113"/>
  <c r="Q39" i="113"/>
  <c r="S39" i="113"/>
  <c r="T39" i="113"/>
  <c r="U39" i="113"/>
  <c r="V39" i="113"/>
  <c r="A40" i="113"/>
  <c r="B40" i="113"/>
  <c r="C40" i="113"/>
  <c r="D40" i="113"/>
  <c r="E40" i="113"/>
  <c r="F40" i="113"/>
  <c r="G40" i="113"/>
  <c r="I40" i="113"/>
  <c r="J40" i="113"/>
  <c r="K40" i="113"/>
  <c r="L40" i="113"/>
  <c r="M40" i="113"/>
  <c r="N40" i="113"/>
  <c r="O40" i="113"/>
  <c r="P40" i="113"/>
  <c r="Q40" i="113"/>
  <c r="S40" i="113"/>
  <c r="T40" i="113"/>
  <c r="U40" i="113"/>
  <c r="V40" i="113"/>
  <c r="A41" i="113"/>
  <c r="B41" i="113"/>
  <c r="C41" i="113"/>
  <c r="D41" i="113"/>
  <c r="E41" i="113"/>
  <c r="F41" i="113"/>
  <c r="G41" i="113"/>
  <c r="I41" i="113"/>
  <c r="J41" i="113"/>
  <c r="K41" i="113"/>
  <c r="L41" i="113"/>
  <c r="M41" i="113"/>
  <c r="N41" i="113"/>
  <c r="O41" i="113"/>
  <c r="P41" i="113"/>
  <c r="Q41" i="113"/>
  <c r="S41" i="113"/>
  <c r="T41" i="113"/>
  <c r="U41" i="113"/>
  <c r="V41" i="113"/>
  <c r="A42" i="113"/>
  <c r="B42" i="113"/>
  <c r="C42" i="113"/>
  <c r="D42" i="113"/>
  <c r="E42" i="113"/>
  <c r="F42" i="113"/>
  <c r="G42" i="113"/>
  <c r="I42" i="113"/>
  <c r="J42" i="113"/>
  <c r="K42" i="113"/>
  <c r="L42" i="113"/>
  <c r="M42" i="113"/>
  <c r="N42" i="113"/>
  <c r="O42" i="113"/>
  <c r="P42" i="113"/>
  <c r="Q42" i="113"/>
  <c r="S42" i="113"/>
  <c r="T42" i="113"/>
  <c r="U42" i="113"/>
  <c r="V42" i="113"/>
  <c r="A43" i="113"/>
  <c r="B43" i="113"/>
  <c r="C43" i="113"/>
  <c r="D43" i="113"/>
  <c r="E43" i="113"/>
  <c r="F43" i="113"/>
  <c r="G43" i="113"/>
  <c r="I43" i="113"/>
  <c r="J43" i="113"/>
  <c r="K43" i="113"/>
  <c r="L43" i="113"/>
  <c r="M43" i="113"/>
  <c r="N43" i="113"/>
  <c r="O43" i="113"/>
  <c r="P43" i="113"/>
  <c r="Q43" i="113"/>
  <c r="S43" i="113"/>
  <c r="T43" i="113"/>
  <c r="U43" i="113"/>
  <c r="V43" i="113"/>
  <c r="A44" i="113"/>
  <c r="B44" i="113"/>
  <c r="C44" i="113"/>
  <c r="D44" i="113"/>
  <c r="E44" i="113"/>
  <c r="F44" i="113"/>
  <c r="G44" i="113"/>
  <c r="I44" i="113"/>
  <c r="J44" i="113"/>
  <c r="K44" i="113"/>
  <c r="L44" i="113"/>
  <c r="M44" i="113"/>
  <c r="N44" i="113"/>
  <c r="O44" i="113"/>
  <c r="P44" i="113"/>
  <c r="Q44" i="113"/>
  <c r="S44" i="113"/>
  <c r="T44" i="113"/>
  <c r="U44" i="113"/>
  <c r="V44" i="113"/>
  <c r="A45" i="113"/>
  <c r="B45" i="113"/>
  <c r="C45" i="113"/>
  <c r="D45" i="113"/>
  <c r="E45" i="113"/>
  <c r="F45" i="113"/>
  <c r="G45" i="113"/>
  <c r="I45" i="113"/>
  <c r="J45" i="113"/>
  <c r="K45" i="113"/>
  <c r="L45" i="113"/>
  <c r="M45" i="113"/>
  <c r="N45" i="113"/>
  <c r="O45" i="113"/>
  <c r="P45" i="113"/>
  <c r="Q45" i="113"/>
  <c r="S45" i="113"/>
  <c r="T45" i="113"/>
  <c r="U45" i="113"/>
  <c r="V45" i="113"/>
  <c r="A46" i="113"/>
  <c r="B46" i="113"/>
  <c r="C46" i="113"/>
  <c r="D46" i="113"/>
  <c r="E46" i="113"/>
  <c r="F46" i="113"/>
  <c r="G46" i="113"/>
  <c r="I46" i="113"/>
  <c r="J46" i="113"/>
  <c r="K46" i="113"/>
  <c r="L46" i="113"/>
  <c r="M46" i="113"/>
  <c r="N46" i="113"/>
  <c r="O46" i="113"/>
  <c r="P46" i="113"/>
  <c r="Q46" i="113"/>
  <c r="S46" i="113"/>
  <c r="T46" i="113"/>
  <c r="U46" i="113"/>
  <c r="V46" i="113"/>
  <c r="A47" i="113"/>
  <c r="B47" i="113"/>
  <c r="C47" i="113"/>
  <c r="D47" i="113"/>
  <c r="E47" i="113"/>
  <c r="F47" i="113"/>
  <c r="G47" i="113"/>
  <c r="I47" i="113"/>
  <c r="J47" i="113"/>
  <c r="K47" i="113"/>
  <c r="L47" i="113"/>
  <c r="M47" i="113"/>
  <c r="N47" i="113"/>
  <c r="O47" i="113"/>
  <c r="P47" i="113"/>
  <c r="Q47" i="113"/>
  <c r="S47" i="113"/>
  <c r="T47" i="113"/>
  <c r="U47" i="113"/>
  <c r="V47" i="113"/>
  <c r="A48" i="113"/>
  <c r="B48" i="113"/>
  <c r="C48" i="113"/>
  <c r="D48" i="113"/>
  <c r="E48" i="113"/>
  <c r="F48" i="113"/>
  <c r="G48" i="113"/>
  <c r="I48" i="113"/>
  <c r="J48" i="113"/>
  <c r="K48" i="113"/>
  <c r="L48" i="113"/>
  <c r="M48" i="113"/>
  <c r="N48" i="113"/>
  <c r="O48" i="113"/>
  <c r="P48" i="113"/>
  <c r="Q48" i="113"/>
  <c r="S48" i="113"/>
  <c r="T48" i="113"/>
  <c r="U48" i="113"/>
  <c r="V48" i="113"/>
  <c r="A49" i="113"/>
  <c r="B49" i="113"/>
  <c r="C49" i="113"/>
  <c r="D49" i="113"/>
  <c r="E49" i="113"/>
  <c r="F49" i="113"/>
  <c r="G49" i="113"/>
  <c r="I49" i="113"/>
  <c r="J49" i="113"/>
  <c r="K49" i="113"/>
  <c r="L49" i="113"/>
  <c r="M49" i="113"/>
  <c r="N49" i="113"/>
  <c r="O49" i="113"/>
  <c r="P49" i="113"/>
  <c r="Q49" i="113"/>
  <c r="S49" i="113"/>
  <c r="T49" i="113"/>
  <c r="U49" i="113"/>
  <c r="V49" i="113"/>
  <c r="A50" i="113"/>
  <c r="B50" i="113"/>
  <c r="C50" i="113"/>
  <c r="D50" i="113"/>
  <c r="E50" i="113"/>
  <c r="F50" i="113"/>
  <c r="G50" i="113"/>
  <c r="I50" i="113"/>
  <c r="J50" i="113"/>
  <c r="K50" i="113"/>
  <c r="L50" i="113"/>
  <c r="M50" i="113"/>
  <c r="N50" i="113"/>
  <c r="O50" i="113"/>
  <c r="P50" i="113"/>
  <c r="Q50" i="113"/>
  <c r="S50" i="113"/>
  <c r="T50" i="113"/>
  <c r="U50" i="113"/>
  <c r="V50" i="113"/>
  <c r="A51" i="113"/>
  <c r="B51" i="113"/>
  <c r="C51" i="113"/>
  <c r="D51" i="113"/>
  <c r="E51" i="113"/>
  <c r="F51" i="113"/>
  <c r="G51" i="113"/>
  <c r="I51" i="113"/>
  <c r="J51" i="113"/>
  <c r="K51" i="113"/>
  <c r="L51" i="113"/>
  <c r="M51" i="113"/>
  <c r="N51" i="113"/>
  <c r="O51" i="113"/>
  <c r="P51" i="113"/>
  <c r="Q51" i="113"/>
  <c r="S51" i="113"/>
  <c r="T51" i="113"/>
  <c r="U51" i="113"/>
  <c r="V51" i="113"/>
  <c r="A52" i="113"/>
  <c r="B52" i="113"/>
  <c r="C52" i="113"/>
  <c r="D52" i="113"/>
  <c r="E52" i="113"/>
  <c r="F52" i="113"/>
  <c r="G52" i="113"/>
  <c r="I52" i="113"/>
  <c r="J52" i="113"/>
  <c r="K52" i="113"/>
  <c r="L52" i="113"/>
  <c r="M52" i="113"/>
  <c r="N52" i="113"/>
  <c r="O52" i="113"/>
  <c r="P52" i="113"/>
  <c r="Q52" i="113"/>
  <c r="S52" i="113"/>
  <c r="T52" i="113"/>
  <c r="U52" i="113"/>
  <c r="V52" i="113"/>
  <c r="A53" i="113"/>
  <c r="B53" i="113"/>
  <c r="C53" i="113"/>
  <c r="D53" i="113"/>
  <c r="E53" i="113"/>
  <c r="F53" i="113"/>
  <c r="G53" i="113"/>
  <c r="I53" i="113"/>
  <c r="J53" i="113"/>
  <c r="K53" i="113"/>
  <c r="L53" i="113"/>
  <c r="M53" i="113"/>
  <c r="N53" i="113"/>
  <c r="O53" i="113"/>
  <c r="P53" i="113"/>
  <c r="Q53" i="113"/>
  <c r="S53" i="113"/>
  <c r="T53" i="113"/>
  <c r="U53" i="113"/>
  <c r="V53" i="113"/>
  <c r="A54" i="113"/>
  <c r="B54" i="113"/>
  <c r="C54" i="113"/>
  <c r="D54" i="113"/>
  <c r="E54" i="113"/>
  <c r="F54" i="113"/>
  <c r="G54" i="113"/>
  <c r="I54" i="113"/>
  <c r="J54" i="113"/>
  <c r="K54" i="113"/>
  <c r="L54" i="113"/>
  <c r="M54" i="113"/>
  <c r="N54" i="113"/>
  <c r="O54" i="113"/>
  <c r="P54" i="113"/>
  <c r="Q54" i="113"/>
  <c r="S54" i="113"/>
  <c r="T54" i="113"/>
  <c r="U54" i="113"/>
  <c r="V54" i="113"/>
  <c r="A55" i="113"/>
  <c r="C55" i="113"/>
  <c r="D55" i="113"/>
  <c r="E55" i="113"/>
  <c r="F55" i="113"/>
  <c r="G55" i="113"/>
  <c r="I55" i="113"/>
  <c r="J55" i="113"/>
  <c r="K55" i="113"/>
  <c r="L55" i="113"/>
  <c r="M55" i="113"/>
  <c r="N55" i="113"/>
  <c r="O55" i="113"/>
  <c r="P55" i="113"/>
  <c r="Q55" i="113"/>
  <c r="S55" i="113"/>
  <c r="T55" i="113"/>
  <c r="U55" i="113"/>
  <c r="V55" i="113"/>
  <c r="A56" i="113"/>
  <c r="B56" i="113"/>
  <c r="C56" i="113"/>
  <c r="D56" i="113"/>
  <c r="E56" i="113"/>
  <c r="F56" i="113"/>
  <c r="G56" i="113"/>
  <c r="I56" i="113"/>
  <c r="J56" i="113"/>
  <c r="K56" i="113"/>
  <c r="L56" i="113"/>
  <c r="M56" i="113"/>
  <c r="N56" i="113"/>
  <c r="O56" i="113"/>
  <c r="P56" i="113"/>
  <c r="Q56" i="113"/>
  <c r="S56" i="113"/>
  <c r="T56" i="113"/>
  <c r="U56" i="113"/>
  <c r="V56" i="113"/>
  <c r="A57" i="113"/>
  <c r="B57" i="113"/>
  <c r="C57" i="113"/>
  <c r="D57" i="113"/>
  <c r="E57" i="113"/>
  <c r="F57" i="113"/>
  <c r="G57" i="113"/>
  <c r="I57" i="113"/>
  <c r="J57" i="113"/>
  <c r="K57" i="113"/>
  <c r="L57" i="113"/>
  <c r="M57" i="113"/>
  <c r="N57" i="113"/>
  <c r="O57" i="113"/>
  <c r="P57" i="113"/>
  <c r="Q57" i="113"/>
  <c r="S57" i="113"/>
  <c r="T57" i="113"/>
  <c r="U57" i="113"/>
  <c r="V57" i="113"/>
  <c r="A58" i="113"/>
  <c r="B58" i="113"/>
  <c r="C58" i="113"/>
  <c r="D58" i="113"/>
  <c r="E58" i="113"/>
  <c r="F58" i="113"/>
  <c r="G58" i="113"/>
  <c r="I58" i="113"/>
  <c r="J58" i="113"/>
  <c r="K58" i="113"/>
  <c r="L58" i="113"/>
  <c r="M58" i="113"/>
  <c r="N58" i="113"/>
  <c r="O58" i="113"/>
  <c r="P58" i="113"/>
  <c r="Q58" i="113"/>
  <c r="S58" i="113"/>
  <c r="T58" i="113"/>
  <c r="U58" i="113"/>
  <c r="V58" i="113"/>
  <c r="A59" i="113"/>
  <c r="D59" i="113"/>
  <c r="E59" i="113"/>
  <c r="F59" i="113"/>
  <c r="G59" i="113"/>
  <c r="I59" i="113"/>
  <c r="K59" i="113"/>
  <c r="P59" i="113"/>
  <c r="Q59" i="113"/>
  <c r="S59" i="113"/>
  <c r="T59" i="113"/>
  <c r="U59" i="113"/>
  <c r="V59" i="113"/>
  <c r="A60" i="113"/>
  <c r="D60" i="113"/>
  <c r="E60" i="113"/>
  <c r="F60" i="113"/>
  <c r="G60" i="113"/>
  <c r="I60" i="113"/>
  <c r="K60" i="113"/>
  <c r="P60" i="113"/>
  <c r="Q60" i="113"/>
  <c r="S60" i="113"/>
  <c r="T60" i="113"/>
  <c r="U60" i="113"/>
  <c r="V60" i="113"/>
  <c r="A61" i="113"/>
  <c r="B61" i="113"/>
  <c r="C61" i="113"/>
  <c r="D61" i="113"/>
  <c r="E61" i="113"/>
  <c r="F61" i="113"/>
  <c r="G61" i="113"/>
  <c r="I61" i="113"/>
  <c r="J61" i="113"/>
  <c r="K61" i="113"/>
  <c r="L61" i="113"/>
  <c r="M61" i="113"/>
  <c r="N61" i="113"/>
  <c r="O61" i="113"/>
  <c r="P61" i="113"/>
  <c r="Q61" i="113"/>
  <c r="S61" i="113"/>
  <c r="T61" i="113"/>
  <c r="U61" i="113"/>
  <c r="V61" i="113"/>
  <c r="A62" i="113"/>
  <c r="B62" i="113"/>
  <c r="C62" i="113"/>
  <c r="D62" i="113"/>
  <c r="E62" i="113"/>
  <c r="F62" i="113"/>
  <c r="G62" i="113"/>
  <c r="I62" i="113"/>
  <c r="J62" i="113"/>
  <c r="K62" i="113"/>
  <c r="L62" i="113"/>
  <c r="M62" i="113"/>
  <c r="N62" i="113"/>
  <c r="O62" i="113"/>
  <c r="P62" i="113"/>
  <c r="Q62" i="113"/>
  <c r="S62" i="113"/>
  <c r="T62" i="113"/>
  <c r="U62" i="113"/>
  <c r="V62" i="113"/>
  <c r="A63" i="113"/>
  <c r="B63" i="113"/>
  <c r="C63" i="113"/>
  <c r="D63" i="113"/>
  <c r="E63" i="113"/>
  <c r="F63" i="113"/>
  <c r="G63" i="113"/>
  <c r="I63" i="113"/>
  <c r="J63" i="113"/>
  <c r="K63" i="113"/>
  <c r="L63" i="113"/>
  <c r="M63" i="113"/>
  <c r="N63" i="113"/>
  <c r="O63" i="113"/>
  <c r="P63" i="113"/>
  <c r="Q63" i="113"/>
  <c r="S63" i="113"/>
  <c r="T63" i="113"/>
  <c r="U63" i="113"/>
  <c r="V63" i="113"/>
  <c r="A64" i="113"/>
  <c r="B64" i="113"/>
  <c r="C64" i="113"/>
  <c r="D64" i="113"/>
  <c r="E64" i="113"/>
  <c r="F64" i="113"/>
  <c r="G64" i="113"/>
  <c r="I64" i="113"/>
  <c r="J64" i="113"/>
  <c r="K64" i="113"/>
  <c r="L64" i="113"/>
  <c r="M64" i="113"/>
  <c r="N64" i="113"/>
  <c r="O64" i="113"/>
  <c r="P64" i="113"/>
  <c r="Q64" i="113"/>
  <c r="S64" i="113"/>
  <c r="T64" i="113"/>
  <c r="U64" i="113"/>
  <c r="V64" i="113"/>
  <c r="A65" i="113"/>
  <c r="B65" i="113"/>
  <c r="C65" i="113"/>
  <c r="D65" i="113"/>
  <c r="E65" i="113"/>
  <c r="F65" i="113"/>
  <c r="G65" i="113"/>
  <c r="I65" i="113"/>
  <c r="J65" i="113"/>
  <c r="K65" i="113"/>
  <c r="L65" i="113"/>
  <c r="M65" i="113"/>
  <c r="N65" i="113"/>
  <c r="O65" i="113"/>
  <c r="P65" i="113"/>
  <c r="Q65" i="113"/>
  <c r="S65" i="113"/>
  <c r="T65" i="113"/>
  <c r="U65" i="113"/>
  <c r="V65" i="113"/>
  <c r="A66" i="113"/>
  <c r="B66" i="113"/>
  <c r="C66" i="113"/>
  <c r="D66" i="113"/>
  <c r="E66" i="113"/>
  <c r="F66" i="113"/>
  <c r="G66" i="113"/>
  <c r="I66" i="113"/>
  <c r="J66" i="113"/>
  <c r="K66" i="113"/>
  <c r="L66" i="113"/>
  <c r="M66" i="113"/>
  <c r="N66" i="113"/>
  <c r="O66" i="113"/>
  <c r="P66" i="113"/>
  <c r="Q66" i="113"/>
  <c r="S66" i="113"/>
  <c r="T66" i="113"/>
  <c r="U66" i="113"/>
  <c r="V66" i="113"/>
  <c r="A67" i="113"/>
  <c r="B67" i="113"/>
  <c r="C67" i="113"/>
  <c r="D67" i="113"/>
  <c r="E67" i="113"/>
  <c r="F67" i="113"/>
  <c r="G67" i="113"/>
  <c r="I67" i="113"/>
  <c r="J67" i="113"/>
  <c r="K67" i="113"/>
  <c r="L67" i="113"/>
  <c r="M67" i="113"/>
  <c r="N67" i="113"/>
  <c r="O67" i="113"/>
  <c r="P67" i="113"/>
  <c r="Q67" i="113"/>
  <c r="S67" i="113"/>
  <c r="T67" i="113"/>
  <c r="U67" i="113"/>
  <c r="V67" i="113"/>
  <c r="A68" i="113"/>
  <c r="B68" i="113"/>
  <c r="C68" i="113"/>
  <c r="D68" i="113"/>
  <c r="E68" i="113"/>
  <c r="F68" i="113"/>
  <c r="G68" i="113"/>
  <c r="I68" i="113"/>
  <c r="J68" i="113"/>
  <c r="K68" i="113"/>
  <c r="L68" i="113"/>
  <c r="M68" i="113"/>
  <c r="N68" i="113"/>
  <c r="O68" i="113"/>
  <c r="P68" i="113"/>
  <c r="Q68" i="113"/>
  <c r="S68" i="113"/>
  <c r="T68" i="113"/>
  <c r="U68" i="113"/>
  <c r="V68" i="113"/>
  <c r="A69" i="113"/>
  <c r="B69" i="113"/>
  <c r="C69" i="113"/>
  <c r="D69" i="113"/>
  <c r="E69" i="113"/>
  <c r="F69" i="113"/>
  <c r="G69" i="113"/>
  <c r="I69" i="113"/>
  <c r="J69" i="113"/>
  <c r="K69" i="113"/>
  <c r="L69" i="113"/>
  <c r="M69" i="113"/>
  <c r="N69" i="113"/>
  <c r="O69" i="113"/>
  <c r="P69" i="113"/>
  <c r="Q69" i="113"/>
  <c r="S69" i="113"/>
  <c r="T69" i="113"/>
  <c r="U69" i="113"/>
  <c r="V69" i="113"/>
  <c r="A70" i="113"/>
  <c r="B70" i="113"/>
  <c r="C70" i="113"/>
  <c r="D70" i="113"/>
  <c r="E70" i="113"/>
  <c r="F70" i="113"/>
  <c r="G70" i="113"/>
  <c r="I70" i="113"/>
  <c r="J70" i="113"/>
  <c r="K70" i="113"/>
  <c r="L70" i="113"/>
  <c r="M70" i="113"/>
  <c r="N70" i="113"/>
  <c r="O70" i="113"/>
  <c r="P70" i="113"/>
  <c r="Q70" i="113"/>
  <c r="S70" i="113"/>
  <c r="T70" i="113"/>
  <c r="U70" i="113"/>
  <c r="V70" i="113"/>
  <c r="A71" i="113"/>
  <c r="B71" i="113"/>
  <c r="C71" i="113"/>
  <c r="D71" i="113"/>
  <c r="E71" i="113"/>
  <c r="F71" i="113"/>
  <c r="G71" i="113"/>
  <c r="I71" i="113"/>
  <c r="J71" i="113"/>
  <c r="K71" i="113"/>
  <c r="L71" i="113"/>
  <c r="M71" i="113"/>
  <c r="N71" i="113"/>
  <c r="O71" i="113"/>
  <c r="P71" i="113"/>
  <c r="Q71" i="113"/>
  <c r="S71" i="113"/>
  <c r="T71" i="113"/>
  <c r="U71" i="113"/>
  <c r="V71" i="113"/>
  <c r="A72" i="113"/>
  <c r="B72" i="113"/>
  <c r="C72" i="113"/>
  <c r="D72" i="113"/>
  <c r="E72" i="113"/>
  <c r="F72" i="113"/>
  <c r="G72" i="113"/>
  <c r="I72" i="113"/>
  <c r="J72" i="113"/>
  <c r="K72" i="113"/>
  <c r="L72" i="113"/>
  <c r="M72" i="113"/>
  <c r="N72" i="113"/>
  <c r="O72" i="113"/>
  <c r="P72" i="113"/>
  <c r="Q72" i="113"/>
  <c r="S72" i="113"/>
  <c r="T72" i="113"/>
  <c r="U72" i="113"/>
  <c r="V72" i="113"/>
  <c r="A73" i="113"/>
  <c r="B73" i="113"/>
  <c r="C73" i="113"/>
  <c r="D73" i="113"/>
  <c r="E73" i="113"/>
  <c r="F73" i="113"/>
  <c r="G73" i="113"/>
  <c r="I73" i="113"/>
  <c r="J73" i="113"/>
  <c r="K73" i="113"/>
  <c r="L73" i="113"/>
  <c r="M73" i="113"/>
  <c r="N73" i="113"/>
  <c r="O73" i="113"/>
  <c r="P73" i="113"/>
  <c r="Q73" i="113"/>
  <c r="S73" i="113"/>
  <c r="T73" i="113"/>
  <c r="U73" i="113"/>
  <c r="V73" i="113"/>
  <c r="A74" i="113"/>
  <c r="B74" i="113"/>
  <c r="C74" i="113"/>
  <c r="D74" i="113"/>
  <c r="E74" i="113"/>
  <c r="F74" i="113"/>
  <c r="G74" i="113"/>
  <c r="I74" i="113"/>
  <c r="J74" i="113"/>
  <c r="K74" i="113"/>
  <c r="L74" i="113"/>
  <c r="M74" i="113"/>
  <c r="N74" i="113"/>
  <c r="O74" i="113"/>
  <c r="P74" i="113"/>
  <c r="Q74" i="113"/>
  <c r="S74" i="113"/>
  <c r="T74" i="113"/>
  <c r="U74" i="113"/>
  <c r="V74" i="113"/>
  <c r="A75" i="113"/>
  <c r="B75" i="113"/>
  <c r="C75" i="113"/>
  <c r="D75" i="113"/>
  <c r="E75" i="113"/>
  <c r="F75" i="113"/>
  <c r="G75" i="113"/>
  <c r="I75" i="113"/>
  <c r="J75" i="113"/>
  <c r="K75" i="113"/>
  <c r="L75" i="113"/>
  <c r="M75" i="113"/>
  <c r="N75" i="113"/>
  <c r="O75" i="113"/>
  <c r="P75" i="113"/>
  <c r="Q75" i="113"/>
  <c r="S75" i="113"/>
  <c r="T75" i="113"/>
  <c r="U75" i="113"/>
  <c r="V75" i="113"/>
  <c r="A76" i="113"/>
  <c r="B76" i="113"/>
  <c r="C76" i="113"/>
  <c r="D76" i="113"/>
  <c r="E76" i="113"/>
  <c r="F76" i="113"/>
  <c r="G76" i="113"/>
  <c r="I76" i="113"/>
  <c r="J76" i="113"/>
  <c r="K76" i="113"/>
  <c r="L76" i="113"/>
  <c r="M76" i="113"/>
  <c r="N76" i="113"/>
  <c r="O76" i="113"/>
  <c r="P76" i="113"/>
  <c r="Q76" i="113"/>
  <c r="S76" i="113"/>
  <c r="T76" i="113"/>
  <c r="U76" i="113"/>
  <c r="V76" i="113"/>
  <c r="A77" i="113"/>
  <c r="B77" i="113"/>
  <c r="C77" i="113"/>
  <c r="D77" i="113"/>
  <c r="E77" i="113"/>
  <c r="F77" i="113"/>
  <c r="G77" i="113"/>
  <c r="I77" i="113"/>
  <c r="J77" i="113"/>
  <c r="K77" i="113"/>
  <c r="L77" i="113"/>
  <c r="M77" i="113"/>
  <c r="N77" i="113"/>
  <c r="O77" i="113"/>
  <c r="P77" i="113"/>
  <c r="Q77" i="113"/>
  <c r="S77" i="113"/>
  <c r="T77" i="113"/>
  <c r="U77" i="113"/>
  <c r="V77" i="113"/>
  <c r="A78" i="113"/>
  <c r="B78" i="113"/>
  <c r="C78" i="113"/>
  <c r="D78" i="113"/>
  <c r="E78" i="113"/>
  <c r="F78" i="113"/>
  <c r="G78" i="113"/>
  <c r="I78" i="113"/>
  <c r="J78" i="113"/>
  <c r="K78" i="113"/>
  <c r="L78" i="113"/>
  <c r="M78" i="113"/>
  <c r="N78" i="113"/>
  <c r="O78" i="113"/>
  <c r="P78" i="113"/>
  <c r="Q78" i="113"/>
  <c r="S78" i="113"/>
  <c r="T78" i="113"/>
  <c r="U78" i="113"/>
  <c r="V78" i="113"/>
  <c r="A79" i="113"/>
  <c r="B79" i="113"/>
  <c r="C79" i="113"/>
  <c r="D79" i="113"/>
  <c r="E79" i="113"/>
  <c r="F79" i="113"/>
  <c r="G79" i="113"/>
  <c r="I79" i="113"/>
  <c r="J79" i="113"/>
  <c r="K79" i="113"/>
  <c r="L79" i="113"/>
  <c r="M79" i="113"/>
  <c r="N79" i="113"/>
  <c r="O79" i="113"/>
  <c r="P79" i="113"/>
  <c r="Q79" i="113"/>
  <c r="S79" i="113"/>
  <c r="T79" i="113"/>
  <c r="U79" i="113"/>
  <c r="V79" i="113"/>
  <c r="A80" i="113"/>
  <c r="B80" i="113"/>
  <c r="C80" i="113"/>
  <c r="D80" i="113"/>
  <c r="E80" i="113"/>
  <c r="F80" i="113"/>
  <c r="G80" i="113"/>
  <c r="I80" i="113"/>
  <c r="J80" i="113"/>
  <c r="K80" i="113"/>
  <c r="L80" i="113"/>
  <c r="M80" i="113"/>
  <c r="N80" i="113"/>
  <c r="O80" i="113"/>
  <c r="P80" i="113"/>
  <c r="Q80" i="113"/>
  <c r="S80" i="113"/>
  <c r="T80" i="113"/>
  <c r="U80" i="113"/>
  <c r="V80" i="113"/>
  <c r="A81" i="113"/>
  <c r="B81" i="113"/>
  <c r="C81" i="113"/>
  <c r="D81" i="113"/>
  <c r="E81" i="113"/>
  <c r="F81" i="113"/>
  <c r="G81" i="113"/>
  <c r="I81" i="113"/>
  <c r="J81" i="113"/>
  <c r="K81" i="113"/>
  <c r="L81" i="113"/>
  <c r="M81" i="113"/>
  <c r="N81" i="113"/>
  <c r="O81" i="113"/>
  <c r="P81" i="113"/>
  <c r="Q81" i="113"/>
  <c r="S81" i="113"/>
  <c r="T81" i="113"/>
  <c r="U81" i="113"/>
  <c r="V81" i="113"/>
  <c r="A82" i="113"/>
  <c r="B82" i="113"/>
  <c r="C82" i="113"/>
  <c r="D82" i="113"/>
  <c r="E82" i="113"/>
  <c r="F82" i="113"/>
  <c r="G82" i="113"/>
  <c r="I82" i="113"/>
  <c r="J82" i="113"/>
  <c r="K82" i="113"/>
  <c r="L82" i="113"/>
  <c r="M82" i="113"/>
  <c r="N82" i="113"/>
  <c r="O82" i="113"/>
  <c r="P82" i="113"/>
  <c r="Q82" i="113"/>
  <c r="S82" i="113"/>
  <c r="T82" i="113"/>
  <c r="U82" i="113"/>
  <c r="V82" i="113"/>
  <c r="A83" i="113"/>
  <c r="B83" i="113"/>
  <c r="C83" i="113"/>
  <c r="D83" i="113"/>
  <c r="E83" i="113"/>
  <c r="F83" i="113"/>
  <c r="G83" i="113"/>
  <c r="I83" i="113"/>
  <c r="J83" i="113"/>
  <c r="K83" i="113"/>
  <c r="L83" i="113"/>
  <c r="M83" i="113"/>
  <c r="N83" i="113"/>
  <c r="O83" i="113"/>
  <c r="P83" i="113"/>
  <c r="Q83" i="113"/>
  <c r="S83" i="113"/>
  <c r="T83" i="113"/>
  <c r="U83" i="113"/>
  <c r="V83" i="113"/>
  <c r="A84" i="113"/>
  <c r="B84" i="113"/>
  <c r="C84" i="113"/>
  <c r="D84" i="113"/>
  <c r="E84" i="113"/>
  <c r="F84" i="113"/>
  <c r="G84" i="113"/>
  <c r="I84" i="113"/>
  <c r="J84" i="113"/>
  <c r="K84" i="113"/>
  <c r="L84" i="113"/>
  <c r="M84" i="113"/>
  <c r="N84" i="113"/>
  <c r="O84" i="113"/>
  <c r="P84" i="113"/>
  <c r="Q84" i="113"/>
  <c r="S84" i="113"/>
  <c r="T84" i="113"/>
  <c r="U84" i="113"/>
  <c r="V84" i="113"/>
  <c r="A85" i="113"/>
  <c r="B85" i="113"/>
  <c r="C85" i="113"/>
  <c r="D85" i="113"/>
  <c r="E85" i="113"/>
  <c r="F85" i="113"/>
  <c r="G85" i="113"/>
  <c r="I85" i="113"/>
  <c r="J85" i="113"/>
  <c r="K85" i="113"/>
  <c r="L85" i="113"/>
  <c r="M85" i="113"/>
  <c r="N85" i="113"/>
  <c r="O85" i="113"/>
  <c r="P85" i="113"/>
  <c r="Q85" i="113"/>
  <c r="S85" i="113"/>
  <c r="T85" i="113"/>
  <c r="U85" i="113"/>
  <c r="V85" i="113"/>
  <c r="A86" i="113"/>
  <c r="B86" i="113"/>
  <c r="C86" i="113"/>
  <c r="D86" i="113"/>
  <c r="E86" i="113"/>
  <c r="F86" i="113"/>
  <c r="G86" i="113"/>
  <c r="I86" i="113"/>
  <c r="J86" i="113"/>
  <c r="K86" i="113"/>
  <c r="L86" i="113"/>
  <c r="M86" i="113"/>
  <c r="N86" i="113"/>
  <c r="O86" i="113"/>
  <c r="P86" i="113"/>
  <c r="Q86" i="113"/>
  <c r="S86" i="113"/>
  <c r="T86" i="113"/>
  <c r="U86" i="113"/>
  <c r="V86" i="113"/>
  <c r="A87" i="113"/>
  <c r="B87" i="113"/>
  <c r="C87" i="113"/>
  <c r="D87" i="113"/>
  <c r="E87" i="113"/>
  <c r="F87" i="113"/>
  <c r="G87" i="113"/>
  <c r="I87" i="113"/>
  <c r="J87" i="113"/>
  <c r="K87" i="113"/>
  <c r="L87" i="113"/>
  <c r="M87" i="113"/>
  <c r="N87" i="113"/>
  <c r="O87" i="113"/>
  <c r="P87" i="113"/>
  <c r="Q87" i="113"/>
  <c r="S87" i="113"/>
  <c r="T87" i="113"/>
  <c r="U87" i="113"/>
  <c r="V87" i="113"/>
  <c r="A88" i="113"/>
  <c r="B88" i="113"/>
  <c r="C88" i="113"/>
  <c r="D88" i="113"/>
  <c r="E88" i="113"/>
  <c r="F88" i="113"/>
  <c r="G88" i="113"/>
  <c r="I88" i="113"/>
  <c r="J88" i="113"/>
  <c r="K88" i="113"/>
  <c r="L88" i="113"/>
  <c r="M88" i="113"/>
  <c r="N88" i="113"/>
  <c r="O88" i="113"/>
  <c r="P88" i="113"/>
  <c r="Q88" i="113"/>
  <c r="S88" i="113"/>
  <c r="T88" i="113"/>
  <c r="U88" i="113"/>
  <c r="V88" i="113"/>
  <c r="A89" i="113"/>
  <c r="B89" i="113"/>
  <c r="C89" i="113"/>
  <c r="D89" i="113"/>
  <c r="E89" i="113"/>
  <c r="F89" i="113"/>
  <c r="G89" i="113"/>
  <c r="I89" i="113"/>
  <c r="J89" i="113"/>
  <c r="K89" i="113"/>
  <c r="L89" i="113"/>
  <c r="M89" i="113"/>
  <c r="N89" i="113"/>
  <c r="O89" i="113"/>
  <c r="P89" i="113"/>
  <c r="Q89" i="113"/>
  <c r="S89" i="113"/>
  <c r="T89" i="113"/>
  <c r="U89" i="113"/>
  <c r="V89" i="113"/>
  <c r="A90" i="113"/>
  <c r="B90" i="113"/>
  <c r="C90" i="113"/>
  <c r="D90" i="113"/>
  <c r="E90" i="113"/>
  <c r="F90" i="113"/>
  <c r="G90" i="113"/>
  <c r="I90" i="113"/>
  <c r="J90" i="113"/>
  <c r="K90" i="113"/>
  <c r="L90" i="113"/>
  <c r="M90" i="113"/>
  <c r="N90" i="113"/>
  <c r="O90" i="113"/>
  <c r="P90" i="113"/>
  <c r="Q90" i="113"/>
  <c r="S90" i="113"/>
  <c r="T90" i="113"/>
  <c r="U90" i="113"/>
  <c r="V90" i="113"/>
  <c r="A91" i="113"/>
  <c r="B91" i="113"/>
  <c r="C91" i="113"/>
  <c r="D91" i="113"/>
  <c r="E91" i="113"/>
  <c r="F91" i="113"/>
  <c r="G91" i="113"/>
  <c r="I91" i="113"/>
  <c r="J91" i="113"/>
  <c r="K91" i="113"/>
  <c r="L91" i="113"/>
  <c r="M91" i="113"/>
  <c r="N91" i="113"/>
  <c r="O91" i="113"/>
  <c r="P91" i="113"/>
  <c r="Q91" i="113"/>
  <c r="S91" i="113"/>
  <c r="T91" i="113"/>
  <c r="U91" i="113"/>
  <c r="V91" i="113"/>
  <c r="A92" i="113"/>
  <c r="B92" i="113"/>
  <c r="C92" i="113"/>
  <c r="D92" i="113"/>
  <c r="E92" i="113"/>
  <c r="F92" i="113"/>
  <c r="G92" i="113"/>
  <c r="I92" i="113"/>
  <c r="J92" i="113"/>
  <c r="K92" i="113"/>
  <c r="L92" i="113"/>
  <c r="M92" i="113"/>
  <c r="N92" i="113"/>
  <c r="O92" i="113"/>
  <c r="P92" i="113"/>
  <c r="Q92" i="113"/>
  <c r="S92" i="113"/>
  <c r="T92" i="113"/>
  <c r="U92" i="113"/>
  <c r="V92" i="113"/>
  <c r="A93" i="113"/>
  <c r="B93" i="113"/>
  <c r="C93" i="113"/>
  <c r="D93" i="113"/>
  <c r="E93" i="113"/>
  <c r="F93" i="113"/>
  <c r="G93" i="113"/>
  <c r="I93" i="113"/>
  <c r="J93" i="113"/>
  <c r="K93" i="113"/>
  <c r="L93" i="113"/>
  <c r="M93" i="113"/>
  <c r="N93" i="113"/>
  <c r="O93" i="113"/>
  <c r="P93" i="113"/>
  <c r="Q93" i="113"/>
  <c r="S93" i="113"/>
  <c r="T93" i="113"/>
  <c r="U93" i="113"/>
  <c r="V93" i="113"/>
  <c r="A94" i="113"/>
  <c r="B94" i="113"/>
  <c r="C94" i="113"/>
  <c r="D94" i="113"/>
  <c r="E94" i="113"/>
  <c r="F94" i="113"/>
  <c r="G94" i="113"/>
  <c r="I94" i="113"/>
  <c r="J94" i="113"/>
  <c r="K94" i="113"/>
  <c r="L94" i="113"/>
  <c r="M94" i="113"/>
  <c r="N94" i="113"/>
  <c r="O94" i="113"/>
  <c r="P94" i="113"/>
  <c r="Q94" i="113"/>
  <c r="S94" i="113"/>
  <c r="T94" i="113"/>
  <c r="U94" i="113"/>
  <c r="V94" i="113"/>
  <c r="A95" i="113"/>
  <c r="B95" i="113"/>
  <c r="C95" i="113"/>
  <c r="D95" i="113"/>
  <c r="E95" i="113"/>
  <c r="F95" i="113"/>
  <c r="G95" i="113"/>
  <c r="I95" i="113"/>
  <c r="J95" i="113"/>
  <c r="K95" i="113"/>
  <c r="L95" i="113"/>
  <c r="M95" i="113"/>
  <c r="N95" i="113"/>
  <c r="O95" i="113"/>
  <c r="P95" i="113"/>
  <c r="Q95" i="113"/>
  <c r="S95" i="113"/>
  <c r="T95" i="113"/>
  <c r="U95" i="113"/>
  <c r="V95" i="113"/>
  <c r="A96" i="113"/>
  <c r="B96" i="113"/>
  <c r="C96" i="113"/>
  <c r="D96" i="113"/>
  <c r="E96" i="113"/>
  <c r="F96" i="113"/>
  <c r="G96" i="113"/>
  <c r="I96" i="113"/>
  <c r="J96" i="113"/>
  <c r="K96" i="113"/>
  <c r="L96" i="113"/>
  <c r="M96" i="113"/>
  <c r="N96" i="113"/>
  <c r="O96" i="113"/>
  <c r="P96" i="113"/>
  <c r="Q96" i="113"/>
  <c r="S96" i="113"/>
  <c r="T96" i="113"/>
  <c r="U96" i="113"/>
  <c r="V96" i="113"/>
  <c r="A97" i="113"/>
  <c r="B97" i="113"/>
  <c r="C97" i="113"/>
  <c r="D97" i="113"/>
  <c r="E97" i="113"/>
  <c r="F97" i="113"/>
  <c r="G97" i="113"/>
  <c r="I97" i="113"/>
  <c r="J97" i="113"/>
  <c r="K97" i="113"/>
  <c r="L97" i="113"/>
  <c r="M97" i="113"/>
  <c r="N97" i="113"/>
  <c r="O97" i="113"/>
  <c r="P97" i="113"/>
  <c r="Q97" i="113"/>
  <c r="S97" i="113"/>
  <c r="T97" i="113"/>
  <c r="U97" i="113"/>
  <c r="V97" i="113"/>
  <c r="A98" i="113"/>
  <c r="B98" i="113"/>
  <c r="C98" i="113"/>
  <c r="D98" i="113"/>
  <c r="E98" i="113"/>
  <c r="F98" i="113"/>
  <c r="G98" i="113"/>
  <c r="I98" i="113"/>
  <c r="J98" i="113"/>
  <c r="K98" i="113"/>
  <c r="L98" i="113"/>
  <c r="M98" i="113"/>
  <c r="N98" i="113"/>
  <c r="O98" i="113"/>
  <c r="P98" i="113"/>
  <c r="Q98" i="113"/>
  <c r="S98" i="113"/>
  <c r="T98" i="113"/>
  <c r="U98" i="113"/>
  <c r="V98" i="113"/>
  <c r="A99" i="113"/>
  <c r="B99" i="113"/>
  <c r="C99" i="113"/>
  <c r="D99" i="113"/>
  <c r="E99" i="113"/>
  <c r="F99" i="113"/>
  <c r="G99" i="113"/>
  <c r="I99" i="113"/>
  <c r="J99" i="113"/>
  <c r="K99" i="113"/>
  <c r="L99" i="113"/>
  <c r="M99" i="113"/>
  <c r="N99" i="113"/>
  <c r="O99" i="113"/>
  <c r="P99" i="113"/>
  <c r="Q99" i="113"/>
  <c r="S99" i="113"/>
  <c r="T99" i="113"/>
  <c r="U99" i="113"/>
  <c r="V99" i="113"/>
  <c r="A100" i="113"/>
  <c r="B100" i="113"/>
  <c r="C100" i="113"/>
  <c r="D100" i="113"/>
  <c r="E100" i="113"/>
  <c r="F100" i="113"/>
  <c r="G100" i="113"/>
  <c r="I100" i="113"/>
  <c r="J100" i="113"/>
  <c r="K100" i="113"/>
  <c r="L100" i="113"/>
  <c r="M100" i="113"/>
  <c r="N100" i="113"/>
  <c r="O100" i="113"/>
  <c r="P100" i="113"/>
  <c r="Q100" i="113"/>
  <c r="S100" i="113"/>
  <c r="T100" i="113"/>
  <c r="U100" i="113"/>
  <c r="V100" i="113"/>
  <c r="A101" i="113"/>
  <c r="B101" i="113"/>
  <c r="C101" i="113"/>
  <c r="D101" i="113"/>
  <c r="E101" i="113"/>
  <c r="F101" i="113"/>
  <c r="G101" i="113"/>
  <c r="I101" i="113"/>
  <c r="J101" i="113"/>
  <c r="K101" i="113"/>
  <c r="L101" i="113"/>
  <c r="M101" i="113"/>
  <c r="N101" i="113"/>
  <c r="O101" i="113"/>
  <c r="P101" i="113"/>
  <c r="Q101" i="113"/>
  <c r="S101" i="113"/>
  <c r="T101" i="113"/>
  <c r="U101" i="113"/>
  <c r="V101" i="113"/>
  <c r="A102" i="113"/>
  <c r="B102" i="113"/>
  <c r="C102" i="113"/>
  <c r="D102" i="113"/>
  <c r="E102" i="113"/>
  <c r="F102" i="113"/>
  <c r="G102" i="113"/>
  <c r="I102" i="113"/>
  <c r="J102" i="113"/>
  <c r="K102" i="113"/>
  <c r="L102" i="113"/>
  <c r="M102" i="113"/>
  <c r="N102" i="113"/>
  <c r="O102" i="113"/>
  <c r="P102" i="113"/>
  <c r="Q102" i="113"/>
  <c r="S102" i="113"/>
  <c r="T102" i="113"/>
  <c r="U102" i="113"/>
  <c r="V102" i="113"/>
  <c r="A103" i="113"/>
  <c r="B103" i="113"/>
  <c r="C103" i="113"/>
  <c r="D103" i="113"/>
  <c r="E103" i="113"/>
  <c r="F103" i="113"/>
  <c r="G103" i="113"/>
  <c r="I103" i="113"/>
  <c r="J103" i="113"/>
  <c r="K103" i="113"/>
  <c r="L103" i="113"/>
  <c r="M103" i="113"/>
  <c r="N103" i="113"/>
  <c r="O103" i="113"/>
  <c r="P103" i="113"/>
  <c r="Q103" i="113"/>
  <c r="S103" i="113"/>
  <c r="T103" i="113"/>
  <c r="U103" i="113"/>
  <c r="V103" i="113"/>
  <c r="A104" i="113"/>
  <c r="B104" i="113"/>
  <c r="C104" i="113"/>
  <c r="D104" i="113"/>
  <c r="E104" i="113"/>
  <c r="F104" i="113"/>
  <c r="G104" i="113"/>
  <c r="I104" i="113"/>
  <c r="J104" i="113"/>
  <c r="K104" i="113"/>
  <c r="L104" i="113"/>
  <c r="M104" i="113"/>
  <c r="N104" i="113"/>
  <c r="O104" i="113"/>
  <c r="P104" i="113"/>
  <c r="Q104" i="113"/>
  <c r="S104" i="113"/>
  <c r="T104" i="113"/>
  <c r="U104" i="113"/>
  <c r="V104" i="113"/>
  <c r="A105" i="113"/>
  <c r="B105" i="113"/>
  <c r="C105" i="113"/>
  <c r="D105" i="113"/>
  <c r="E105" i="113"/>
  <c r="F105" i="113"/>
  <c r="G105" i="113"/>
  <c r="I105" i="113"/>
  <c r="J105" i="113"/>
  <c r="K105" i="113"/>
  <c r="L105" i="113"/>
  <c r="M105" i="113"/>
  <c r="N105" i="113"/>
  <c r="O105" i="113"/>
  <c r="P105" i="113"/>
  <c r="Q105" i="113"/>
  <c r="S105" i="113"/>
  <c r="T105" i="113"/>
  <c r="U105" i="113"/>
  <c r="V105" i="113"/>
  <c r="A106" i="113"/>
  <c r="B106" i="113"/>
  <c r="C106" i="113"/>
  <c r="D106" i="113"/>
  <c r="E106" i="113"/>
  <c r="F106" i="113"/>
  <c r="G106" i="113"/>
  <c r="I106" i="113"/>
  <c r="J106" i="113"/>
  <c r="K106" i="113"/>
  <c r="L106" i="113"/>
  <c r="M106" i="113"/>
  <c r="N106" i="113"/>
  <c r="O106" i="113"/>
  <c r="P106" i="113"/>
  <c r="Q106" i="113"/>
  <c r="S106" i="113"/>
  <c r="T106" i="113"/>
  <c r="U106" i="113"/>
  <c r="V106" i="113"/>
  <c r="A107" i="113"/>
  <c r="B107" i="113"/>
  <c r="C107" i="113"/>
  <c r="D107" i="113"/>
  <c r="E107" i="113"/>
  <c r="F107" i="113"/>
  <c r="G107" i="113"/>
  <c r="I107" i="113"/>
  <c r="J107" i="113"/>
  <c r="K107" i="113"/>
  <c r="L107" i="113"/>
  <c r="M107" i="113"/>
  <c r="N107" i="113"/>
  <c r="O107" i="113"/>
  <c r="P107" i="113"/>
  <c r="Q107" i="113"/>
  <c r="S107" i="113"/>
  <c r="T107" i="113"/>
  <c r="U107" i="113"/>
  <c r="V107" i="113"/>
  <c r="A108" i="113"/>
  <c r="B108" i="113"/>
  <c r="C108" i="113"/>
  <c r="D108" i="113"/>
  <c r="E108" i="113"/>
  <c r="F108" i="113"/>
  <c r="G108" i="113"/>
  <c r="I108" i="113"/>
  <c r="J108" i="113"/>
  <c r="K108" i="113"/>
  <c r="L108" i="113"/>
  <c r="M108" i="113"/>
  <c r="N108" i="113"/>
  <c r="O108" i="113"/>
  <c r="P108" i="113"/>
  <c r="Q108" i="113"/>
  <c r="S108" i="113"/>
  <c r="T108" i="113"/>
  <c r="U108" i="113"/>
  <c r="V108" i="113"/>
  <c r="A109" i="113"/>
  <c r="B109" i="113"/>
  <c r="C109" i="113"/>
  <c r="D109" i="113"/>
  <c r="E109" i="113"/>
  <c r="F109" i="113"/>
  <c r="G109" i="113"/>
  <c r="I109" i="113"/>
  <c r="J109" i="113"/>
  <c r="K109" i="113"/>
  <c r="L109" i="113"/>
  <c r="M109" i="113"/>
  <c r="N109" i="113"/>
  <c r="O109" i="113"/>
  <c r="P109" i="113"/>
  <c r="Q109" i="113"/>
  <c r="S109" i="113"/>
  <c r="T109" i="113"/>
  <c r="U109" i="113"/>
  <c r="V109" i="113"/>
  <c r="A110" i="113"/>
  <c r="B110" i="113"/>
  <c r="C110" i="113"/>
  <c r="D110" i="113"/>
  <c r="E110" i="113"/>
  <c r="F110" i="113"/>
  <c r="G110" i="113"/>
  <c r="I110" i="113"/>
  <c r="J110" i="113"/>
  <c r="K110" i="113"/>
  <c r="L110" i="113"/>
  <c r="M110" i="113"/>
  <c r="N110" i="113"/>
  <c r="O110" i="113"/>
  <c r="P110" i="113"/>
  <c r="Q110" i="113"/>
  <c r="S110" i="113"/>
  <c r="T110" i="113"/>
  <c r="U110" i="113"/>
  <c r="V110" i="113"/>
  <c r="A111" i="113"/>
  <c r="B111" i="113"/>
  <c r="C111" i="113"/>
  <c r="D111" i="113"/>
  <c r="E111" i="113"/>
  <c r="F111" i="113"/>
  <c r="G111" i="113"/>
  <c r="I111" i="113"/>
  <c r="J111" i="113"/>
  <c r="K111" i="113"/>
  <c r="L111" i="113"/>
  <c r="M111" i="113"/>
  <c r="N111" i="113"/>
  <c r="O111" i="113"/>
  <c r="P111" i="113"/>
  <c r="Q111" i="113"/>
  <c r="S111" i="113"/>
  <c r="T111" i="113"/>
  <c r="U111" i="113"/>
  <c r="V111" i="113"/>
  <c r="A112" i="113"/>
  <c r="B112" i="113"/>
  <c r="C112" i="113"/>
  <c r="D112" i="113"/>
  <c r="E112" i="113"/>
  <c r="F112" i="113"/>
  <c r="G112" i="113"/>
  <c r="I112" i="113"/>
  <c r="J112" i="113"/>
  <c r="K112" i="113"/>
  <c r="L112" i="113"/>
  <c r="M112" i="113"/>
  <c r="N112" i="113"/>
  <c r="O112" i="113"/>
  <c r="P112" i="113"/>
  <c r="Q112" i="113"/>
  <c r="S112" i="113"/>
  <c r="T112" i="113"/>
  <c r="U112" i="113"/>
  <c r="V112" i="113"/>
  <c r="A113" i="113"/>
  <c r="B113" i="113"/>
  <c r="C113" i="113"/>
  <c r="D113" i="113"/>
  <c r="E113" i="113"/>
  <c r="F113" i="113"/>
  <c r="G113" i="113"/>
  <c r="I113" i="113"/>
  <c r="J113" i="113"/>
  <c r="K113" i="113"/>
  <c r="L113" i="113"/>
  <c r="M113" i="113"/>
  <c r="N113" i="113"/>
  <c r="O113" i="113"/>
  <c r="P113" i="113"/>
  <c r="Q113" i="113"/>
  <c r="S113" i="113"/>
  <c r="T113" i="113"/>
  <c r="U113" i="113"/>
  <c r="V113" i="113"/>
  <c r="A114" i="113"/>
  <c r="B114" i="113"/>
  <c r="C114" i="113"/>
  <c r="D114" i="113"/>
  <c r="E114" i="113"/>
  <c r="F114" i="113"/>
  <c r="G114" i="113"/>
  <c r="I114" i="113"/>
  <c r="J114" i="113"/>
  <c r="K114" i="113"/>
  <c r="L114" i="113"/>
  <c r="M114" i="113"/>
  <c r="N114" i="113"/>
  <c r="O114" i="113"/>
  <c r="P114" i="113"/>
  <c r="Q114" i="113"/>
  <c r="S114" i="113"/>
  <c r="T114" i="113"/>
  <c r="U114" i="113"/>
  <c r="V114" i="113"/>
  <c r="A115" i="113"/>
  <c r="B115" i="113"/>
  <c r="C115" i="113"/>
  <c r="D115" i="113"/>
  <c r="E115" i="113"/>
  <c r="F115" i="113"/>
  <c r="G115" i="113"/>
  <c r="I115" i="113"/>
  <c r="J115" i="113"/>
  <c r="K115" i="113"/>
  <c r="L115" i="113"/>
  <c r="M115" i="113"/>
  <c r="N115" i="113"/>
  <c r="O115" i="113"/>
  <c r="P115" i="113"/>
  <c r="Q115" i="113"/>
  <c r="S115" i="113"/>
  <c r="T115" i="113"/>
  <c r="U115" i="113"/>
  <c r="V115" i="113"/>
  <c r="A116" i="113"/>
  <c r="B116" i="113"/>
  <c r="C116" i="113"/>
  <c r="D116" i="113"/>
  <c r="E116" i="113"/>
  <c r="F116" i="113"/>
  <c r="G116" i="113"/>
  <c r="I116" i="113"/>
  <c r="J116" i="113"/>
  <c r="K116" i="113"/>
  <c r="L116" i="113"/>
  <c r="M116" i="113"/>
  <c r="N116" i="113"/>
  <c r="O116" i="113"/>
  <c r="P116" i="113"/>
  <c r="Q116" i="113"/>
  <c r="S116" i="113"/>
  <c r="T116" i="113"/>
  <c r="U116" i="113"/>
  <c r="V116" i="113"/>
  <c r="A117" i="113"/>
  <c r="B117" i="113"/>
  <c r="C117" i="113"/>
  <c r="D117" i="113"/>
  <c r="E117" i="113"/>
  <c r="F117" i="113"/>
  <c r="G117" i="113"/>
  <c r="I117" i="113"/>
  <c r="J117" i="113"/>
  <c r="K117" i="113"/>
  <c r="L117" i="113"/>
  <c r="M117" i="113"/>
  <c r="N117" i="113"/>
  <c r="O117" i="113"/>
  <c r="P117" i="113"/>
  <c r="Q117" i="113"/>
  <c r="S117" i="113"/>
  <c r="T117" i="113"/>
  <c r="U117" i="113"/>
  <c r="V117" i="113"/>
  <c r="A118" i="113"/>
  <c r="B118" i="113"/>
  <c r="C118" i="113"/>
  <c r="D118" i="113"/>
  <c r="E118" i="113"/>
  <c r="F118" i="113"/>
  <c r="G118" i="113"/>
  <c r="I118" i="113"/>
  <c r="J118" i="113"/>
  <c r="K118" i="113"/>
  <c r="L118" i="113"/>
  <c r="M118" i="113"/>
  <c r="N118" i="113"/>
  <c r="O118" i="113"/>
  <c r="P118" i="113"/>
  <c r="Q118" i="113"/>
  <c r="S118" i="113"/>
  <c r="T118" i="113"/>
  <c r="U118" i="113"/>
  <c r="V118" i="113"/>
  <c r="A119" i="113"/>
  <c r="B119" i="113"/>
  <c r="C119" i="113"/>
  <c r="D119" i="113"/>
  <c r="E119" i="113"/>
  <c r="F119" i="113"/>
  <c r="G119" i="113"/>
  <c r="I119" i="113"/>
  <c r="J119" i="113"/>
  <c r="K119" i="113"/>
  <c r="L119" i="113"/>
  <c r="M119" i="113"/>
  <c r="N119" i="113"/>
  <c r="O119" i="113"/>
  <c r="P119" i="113"/>
  <c r="Q119" i="113"/>
  <c r="S119" i="113"/>
  <c r="T119" i="113"/>
  <c r="U119" i="113"/>
  <c r="V119" i="113"/>
  <c r="A120" i="113"/>
  <c r="B120" i="113"/>
  <c r="C120" i="113"/>
  <c r="D120" i="113"/>
  <c r="E120" i="113"/>
  <c r="F120" i="113"/>
  <c r="G120" i="113"/>
  <c r="I120" i="113"/>
  <c r="J120" i="113"/>
  <c r="K120" i="113"/>
  <c r="L120" i="113"/>
  <c r="M120" i="113"/>
  <c r="N120" i="113"/>
  <c r="O120" i="113"/>
  <c r="P120" i="113"/>
  <c r="Q120" i="113"/>
  <c r="S120" i="113"/>
  <c r="T120" i="113"/>
  <c r="U120" i="113"/>
  <c r="V120" i="113"/>
  <c r="A121" i="113"/>
  <c r="B121" i="113"/>
  <c r="C121" i="113"/>
  <c r="D121" i="113"/>
  <c r="E121" i="113"/>
  <c r="F121" i="113"/>
  <c r="G121" i="113"/>
  <c r="I121" i="113"/>
  <c r="J121" i="113"/>
  <c r="K121" i="113"/>
  <c r="L121" i="113"/>
  <c r="M121" i="113"/>
  <c r="N121" i="113"/>
  <c r="O121" i="113"/>
  <c r="P121" i="113"/>
  <c r="Q121" i="113"/>
  <c r="S121" i="113"/>
  <c r="T121" i="113"/>
  <c r="U121" i="113"/>
  <c r="V121" i="113"/>
  <c r="A122" i="113"/>
  <c r="B122" i="113"/>
  <c r="C122" i="113"/>
  <c r="D122" i="113"/>
  <c r="E122" i="113"/>
  <c r="F122" i="113"/>
  <c r="G122" i="113"/>
  <c r="I122" i="113"/>
  <c r="J122" i="113"/>
  <c r="K122" i="113"/>
  <c r="L122" i="113"/>
  <c r="M122" i="113"/>
  <c r="N122" i="113"/>
  <c r="O122" i="113"/>
  <c r="P122" i="113"/>
  <c r="Q122" i="113"/>
  <c r="S122" i="113"/>
  <c r="T122" i="113"/>
  <c r="U122" i="113"/>
  <c r="V122" i="113"/>
  <c r="A123" i="113"/>
  <c r="B123" i="113"/>
  <c r="C123" i="113"/>
  <c r="D123" i="113"/>
  <c r="E123" i="113"/>
  <c r="F123" i="113"/>
  <c r="G123" i="113"/>
  <c r="I123" i="113"/>
  <c r="J123" i="113"/>
  <c r="K123" i="113"/>
  <c r="L123" i="113"/>
  <c r="M123" i="113"/>
  <c r="N123" i="113"/>
  <c r="O123" i="113"/>
  <c r="P123" i="113"/>
  <c r="Q123" i="113"/>
  <c r="S123" i="113"/>
  <c r="T123" i="113"/>
  <c r="U123" i="113"/>
  <c r="V123" i="113"/>
  <c r="A124" i="113"/>
  <c r="D124" i="113"/>
  <c r="F124" i="113"/>
  <c r="G124" i="113"/>
  <c r="I124" i="113"/>
  <c r="K124" i="113"/>
  <c r="P124" i="113"/>
  <c r="Q124" i="113"/>
  <c r="S124" i="113"/>
  <c r="T124" i="113"/>
  <c r="U124" i="113"/>
  <c r="V124" i="113"/>
  <c r="A125" i="113"/>
  <c r="B125" i="113"/>
  <c r="C125" i="113"/>
  <c r="D125" i="113"/>
  <c r="E125" i="113"/>
  <c r="F125" i="113"/>
  <c r="G125" i="113"/>
  <c r="I125" i="113"/>
  <c r="J125" i="113"/>
  <c r="K125" i="113"/>
  <c r="L125" i="113"/>
  <c r="M125" i="113"/>
  <c r="N125" i="113"/>
  <c r="O125" i="113"/>
  <c r="P125" i="113"/>
  <c r="Q125" i="113"/>
  <c r="S125" i="113"/>
  <c r="T125" i="113"/>
  <c r="U125" i="113"/>
  <c r="V125" i="113"/>
  <c r="A126" i="113"/>
  <c r="B126" i="113"/>
  <c r="C126" i="113"/>
  <c r="D126" i="113"/>
  <c r="E126" i="113"/>
  <c r="F126" i="113"/>
  <c r="G126" i="113"/>
  <c r="I126" i="113"/>
  <c r="J126" i="113"/>
  <c r="K126" i="113"/>
  <c r="L126" i="113"/>
  <c r="M126" i="113"/>
  <c r="N126" i="113"/>
  <c r="O126" i="113"/>
  <c r="P126" i="113"/>
  <c r="Q126" i="113"/>
  <c r="S126" i="113"/>
  <c r="T126" i="113"/>
  <c r="U126" i="113"/>
  <c r="V126" i="113"/>
  <c r="A127" i="113"/>
  <c r="B127" i="113"/>
  <c r="C127" i="113"/>
  <c r="D127" i="113"/>
  <c r="E127" i="113"/>
  <c r="F127" i="113"/>
  <c r="G127" i="113"/>
  <c r="I127" i="113"/>
  <c r="J127" i="113"/>
  <c r="K127" i="113"/>
  <c r="L127" i="113"/>
  <c r="M127" i="113"/>
  <c r="N127" i="113"/>
  <c r="O127" i="113"/>
  <c r="P127" i="113"/>
  <c r="Q127" i="113"/>
  <c r="S127" i="113"/>
  <c r="T127" i="113"/>
  <c r="U127" i="113"/>
  <c r="V127" i="113"/>
  <c r="A128" i="113"/>
  <c r="B128" i="113"/>
  <c r="C128" i="113"/>
  <c r="D128" i="113"/>
  <c r="E128" i="113"/>
  <c r="F128" i="113"/>
  <c r="G128" i="113"/>
  <c r="I128" i="113"/>
  <c r="J128" i="113"/>
  <c r="K128" i="113"/>
  <c r="L128" i="113"/>
  <c r="M128" i="113"/>
  <c r="N128" i="113"/>
  <c r="O128" i="113"/>
  <c r="P128" i="113"/>
  <c r="Q128" i="113"/>
  <c r="S128" i="113"/>
  <c r="T128" i="113"/>
  <c r="U128" i="113"/>
  <c r="V128" i="113"/>
  <c r="A129" i="113"/>
  <c r="B129" i="113"/>
  <c r="C129" i="113"/>
  <c r="D129" i="113"/>
  <c r="E129" i="113"/>
  <c r="F129" i="113"/>
  <c r="G129" i="113"/>
  <c r="I129" i="113"/>
  <c r="J129" i="113"/>
  <c r="K129" i="113"/>
  <c r="L129" i="113"/>
  <c r="M129" i="113"/>
  <c r="N129" i="113"/>
  <c r="O129" i="113"/>
  <c r="P129" i="113"/>
  <c r="Q129" i="113"/>
  <c r="S129" i="113"/>
  <c r="T129" i="113"/>
  <c r="U129" i="113"/>
  <c r="V129" i="113"/>
  <c r="A130" i="113"/>
  <c r="B130" i="113"/>
  <c r="C130" i="113"/>
  <c r="D130" i="113"/>
  <c r="E130" i="113"/>
  <c r="F130" i="113"/>
  <c r="G130" i="113"/>
  <c r="I130" i="113"/>
  <c r="J130" i="113"/>
  <c r="K130" i="113"/>
  <c r="L130" i="113"/>
  <c r="M130" i="113"/>
  <c r="N130" i="113"/>
  <c r="O130" i="113"/>
  <c r="P130" i="113"/>
  <c r="Q130" i="113"/>
  <c r="S130" i="113"/>
  <c r="T130" i="113"/>
  <c r="U130" i="113"/>
  <c r="V130" i="113"/>
  <c r="A131" i="113"/>
  <c r="B131" i="113"/>
  <c r="C131" i="113"/>
  <c r="D131" i="113"/>
  <c r="E131" i="113"/>
  <c r="F131" i="113"/>
  <c r="G131" i="113"/>
  <c r="I131" i="113"/>
  <c r="J131" i="113"/>
  <c r="K131" i="113"/>
  <c r="L131" i="113"/>
  <c r="M131" i="113"/>
  <c r="N131" i="113"/>
  <c r="O131" i="113"/>
  <c r="P131" i="113"/>
  <c r="Q131" i="113"/>
  <c r="S131" i="113"/>
  <c r="T131" i="113"/>
  <c r="U131" i="113"/>
  <c r="V131" i="113"/>
  <c r="A132" i="113"/>
  <c r="B132" i="113"/>
  <c r="C132" i="113"/>
  <c r="D132" i="113"/>
  <c r="E132" i="113"/>
  <c r="F132" i="113"/>
  <c r="G132" i="113"/>
  <c r="I132" i="113"/>
  <c r="J132" i="113"/>
  <c r="K132" i="113"/>
  <c r="L132" i="113"/>
  <c r="M132" i="113"/>
  <c r="N132" i="113"/>
  <c r="O132" i="113"/>
  <c r="P132" i="113"/>
  <c r="Q132" i="113"/>
  <c r="S132" i="113"/>
  <c r="T132" i="113"/>
  <c r="U132" i="113"/>
  <c r="V132" i="113"/>
  <c r="A133" i="113"/>
  <c r="B133" i="113"/>
  <c r="C133" i="113"/>
  <c r="D133" i="113"/>
  <c r="E133" i="113"/>
  <c r="F133" i="113"/>
  <c r="G133" i="113"/>
  <c r="I133" i="113"/>
  <c r="J133" i="113"/>
  <c r="K133" i="113"/>
  <c r="L133" i="113"/>
  <c r="M133" i="113"/>
  <c r="N133" i="113"/>
  <c r="O133" i="113"/>
  <c r="P133" i="113"/>
  <c r="Q133" i="113"/>
  <c r="S133" i="113"/>
  <c r="T133" i="113"/>
  <c r="U133" i="113"/>
  <c r="V133" i="113"/>
  <c r="A134" i="113"/>
  <c r="B134" i="113"/>
  <c r="C134" i="113"/>
  <c r="D134" i="113"/>
  <c r="E134" i="113"/>
  <c r="F134" i="113"/>
  <c r="G134" i="113"/>
  <c r="I134" i="113"/>
  <c r="J134" i="113"/>
  <c r="K134" i="113"/>
  <c r="L134" i="113"/>
  <c r="M134" i="113"/>
  <c r="N134" i="113"/>
  <c r="O134" i="113"/>
  <c r="P134" i="113"/>
  <c r="Q134" i="113"/>
  <c r="S134" i="113"/>
  <c r="T134" i="113"/>
  <c r="U134" i="113"/>
  <c r="V134" i="113"/>
  <c r="A135" i="113"/>
  <c r="B135" i="113"/>
  <c r="C135" i="113"/>
  <c r="D135" i="113"/>
  <c r="E135" i="113"/>
  <c r="F135" i="113"/>
  <c r="G135" i="113"/>
  <c r="I135" i="113"/>
  <c r="J135" i="113"/>
  <c r="K135" i="113"/>
  <c r="L135" i="113"/>
  <c r="M135" i="113"/>
  <c r="N135" i="113"/>
  <c r="O135" i="113"/>
  <c r="P135" i="113"/>
  <c r="Q135" i="113"/>
  <c r="S135" i="113"/>
  <c r="T135" i="113"/>
  <c r="U135" i="113"/>
  <c r="V135" i="113"/>
  <c r="A136" i="113"/>
  <c r="B136" i="113"/>
  <c r="C136" i="113"/>
  <c r="D136" i="113"/>
  <c r="E136" i="113"/>
  <c r="F136" i="113"/>
  <c r="G136" i="113"/>
  <c r="I136" i="113"/>
  <c r="J136" i="113"/>
  <c r="K136" i="113"/>
  <c r="L136" i="113"/>
  <c r="M136" i="113"/>
  <c r="N136" i="113"/>
  <c r="O136" i="113"/>
  <c r="P136" i="113"/>
  <c r="Q136" i="113"/>
  <c r="S136" i="113"/>
  <c r="T136" i="113"/>
  <c r="U136" i="113"/>
  <c r="V136" i="113"/>
  <c r="A137" i="113"/>
  <c r="B137" i="113"/>
  <c r="C137" i="113"/>
  <c r="D137" i="113"/>
  <c r="E137" i="113"/>
  <c r="F137" i="113"/>
  <c r="G137" i="113"/>
  <c r="I137" i="113"/>
  <c r="J137" i="113"/>
  <c r="K137" i="113"/>
  <c r="L137" i="113"/>
  <c r="M137" i="113"/>
  <c r="N137" i="113"/>
  <c r="O137" i="113"/>
  <c r="P137" i="113"/>
  <c r="Q137" i="113"/>
  <c r="S137" i="113"/>
  <c r="T137" i="113"/>
  <c r="U137" i="113"/>
  <c r="V137" i="113"/>
  <c r="A138" i="113"/>
  <c r="B138" i="113"/>
  <c r="C138" i="113"/>
  <c r="D138" i="113"/>
  <c r="E138" i="113"/>
  <c r="F138" i="113"/>
  <c r="G138" i="113"/>
  <c r="I138" i="113"/>
  <c r="J138" i="113"/>
  <c r="K138" i="113"/>
  <c r="L138" i="113"/>
  <c r="M138" i="113"/>
  <c r="N138" i="113"/>
  <c r="O138" i="113"/>
  <c r="P138" i="113"/>
  <c r="Q138" i="113"/>
  <c r="S138" i="113"/>
  <c r="T138" i="113"/>
  <c r="U138" i="113"/>
  <c r="V138" i="113"/>
  <c r="A139" i="113"/>
  <c r="B139" i="113"/>
  <c r="C139" i="113"/>
  <c r="D139" i="113"/>
  <c r="E139" i="113"/>
  <c r="F139" i="113"/>
  <c r="G139" i="113"/>
  <c r="I139" i="113"/>
  <c r="J139" i="113"/>
  <c r="K139" i="113"/>
  <c r="L139" i="113"/>
  <c r="M139" i="113"/>
  <c r="N139" i="113"/>
  <c r="O139" i="113"/>
  <c r="P139" i="113"/>
  <c r="Q139" i="113"/>
  <c r="S139" i="113"/>
  <c r="T139" i="113"/>
  <c r="U139" i="113"/>
  <c r="V139" i="113"/>
  <c r="A140" i="113"/>
  <c r="B140" i="113"/>
  <c r="C140" i="113"/>
  <c r="D140" i="113"/>
  <c r="E140" i="113"/>
  <c r="F140" i="113"/>
  <c r="G140" i="113"/>
  <c r="I140" i="113"/>
  <c r="J140" i="113"/>
  <c r="K140" i="113"/>
  <c r="L140" i="113"/>
  <c r="M140" i="113"/>
  <c r="N140" i="113"/>
  <c r="O140" i="113"/>
  <c r="P140" i="113"/>
  <c r="Q140" i="113"/>
  <c r="S140" i="113"/>
  <c r="T140" i="113"/>
  <c r="U140" i="113"/>
  <c r="V140" i="113"/>
  <c r="A141" i="113"/>
  <c r="B141" i="113"/>
  <c r="C141" i="113"/>
  <c r="D141" i="113"/>
  <c r="E141" i="113"/>
  <c r="F141" i="113"/>
  <c r="G141" i="113"/>
  <c r="I141" i="113"/>
  <c r="J141" i="113"/>
  <c r="K141" i="113"/>
  <c r="L141" i="113"/>
  <c r="M141" i="113"/>
  <c r="N141" i="113"/>
  <c r="O141" i="113"/>
  <c r="P141" i="113"/>
  <c r="Q141" i="113"/>
  <c r="S141" i="113"/>
  <c r="T141" i="113"/>
  <c r="U141" i="113"/>
  <c r="V141" i="113"/>
  <c r="A142" i="113"/>
  <c r="B142" i="113"/>
  <c r="C142" i="113"/>
  <c r="D142" i="113"/>
  <c r="E142" i="113"/>
  <c r="F142" i="113"/>
  <c r="G142" i="113"/>
  <c r="I142" i="113"/>
  <c r="J142" i="113"/>
  <c r="K142" i="113"/>
  <c r="L142" i="113"/>
  <c r="M142" i="113"/>
  <c r="N142" i="113"/>
  <c r="O142" i="113"/>
  <c r="P142" i="113"/>
  <c r="Q142" i="113"/>
  <c r="S142" i="113"/>
  <c r="T142" i="113"/>
  <c r="U142" i="113"/>
  <c r="V142" i="113"/>
  <c r="A143" i="113"/>
  <c r="B143" i="113"/>
  <c r="C143" i="113"/>
  <c r="D143" i="113"/>
  <c r="E143" i="113"/>
  <c r="F143" i="113"/>
  <c r="G143" i="113"/>
  <c r="I143" i="113"/>
  <c r="J143" i="113"/>
  <c r="K143" i="113"/>
  <c r="L143" i="113"/>
  <c r="M143" i="113"/>
  <c r="N143" i="113"/>
  <c r="O143" i="113"/>
  <c r="P143" i="113"/>
  <c r="Q143" i="113"/>
  <c r="S143" i="113"/>
  <c r="T143" i="113"/>
  <c r="U143" i="113"/>
  <c r="V143" i="113"/>
  <c r="A144" i="113"/>
  <c r="B144" i="113"/>
  <c r="C144" i="113"/>
  <c r="D144" i="113"/>
  <c r="E144" i="113"/>
  <c r="F144" i="113"/>
  <c r="G144" i="113"/>
  <c r="I144" i="113"/>
  <c r="J144" i="113"/>
  <c r="K144" i="113"/>
  <c r="L144" i="113"/>
  <c r="M144" i="113"/>
  <c r="N144" i="113"/>
  <c r="O144" i="113"/>
  <c r="P144" i="113"/>
  <c r="Q144" i="113"/>
  <c r="S144" i="113"/>
  <c r="T144" i="113"/>
  <c r="U144" i="113"/>
  <c r="V144" i="113"/>
  <c r="A145" i="113"/>
  <c r="B145" i="113"/>
  <c r="C145" i="113"/>
  <c r="D145" i="113"/>
  <c r="E145" i="113"/>
  <c r="F145" i="113"/>
  <c r="G145" i="113"/>
  <c r="I145" i="113"/>
  <c r="J145" i="113"/>
  <c r="K145" i="113"/>
  <c r="L145" i="113"/>
  <c r="M145" i="113"/>
  <c r="N145" i="113"/>
  <c r="O145" i="113"/>
  <c r="P145" i="113"/>
  <c r="Q145" i="113"/>
  <c r="S145" i="113"/>
  <c r="T145" i="113"/>
  <c r="U145" i="113"/>
  <c r="V145" i="113"/>
  <c r="A146" i="113"/>
  <c r="B146" i="113"/>
  <c r="C146" i="113"/>
  <c r="D146" i="113"/>
  <c r="E146" i="113"/>
  <c r="F146" i="113"/>
  <c r="G146" i="113"/>
  <c r="I146" i="113"/>
  <c r="J146" i="113"/>
  <c r="K146" i="113"/>
  <c r="L146" i="113"/>
  <c r="M146" i="113"/>
  <c r="N146" i="113"/>
  <c r="O146" i="113"/>
  <c r="P146" i="113"/>
  <c r="Q146" i="113"/>
  <c r="S146" i="113"/>
  <c r="T146" i="113"/>
  <c r="U146" i="113"/>
  <c r="V146" i="113"/>
  <c r="A147" i="113"/>
  <c r="B147" i="113"/>
  <c r="C147" i="113"/>
  <c r="D147" i="113"/>
  <c r="E147" i="113"/>
  <c r="F147" i="113"/>
  <c r="G147" i="113"/>
  <c r="I147" i="113"/>
  <c r="J147" i="113"/>
  <c r="K147" i="113"/>
  <c r="L147" i="113"/>
  <c r="M147" i="113"/>
  <c r="N147" i="113"/>
  <c r="O147" i="113"/>
  <c r="P147" i="113"/>
  <c r="Q147" i="113"/>
  <c r="S147" i="113"/>
  <c r="T147" i="113"/>
  <c r="U147" i="113"/>
  <c r="V147" i="113"/>
  <c r="A148" i="113"/>
  <c r="B148" i="113"/>
  <c r="C148" i="113"/>
  <c r="D148" i="113"/>
  <c r="E148" i="113"/>
  <c r="F148" i="113"/>
  <c r="G148" i="113"/>
  <c r="I148" i="113"/>
  <c r="J148" i="113"/>
  <c r="K148" i="113"/>
  <c r="L148" i="113"/>
  <c r="M148" i="113"/>
  <c r="N148" i="113"/>
  <c r="O148" i="113"/>
  <c r="P148" i="113"/>
  <c r="Q148" i="113"/>
  <c r="S148" i="113"/>
  <c r="T148" i="113"/>
  <c r="U148" i="113"/>
  <c r="V148" i="113"/>
  <c r="A149" i="113"/>
  <c r="B149" i="113"/>
  <c r="C149" i="113"/>
  <c r="D149" i="113"/>
  <c r="E149" i="113"/>
  <c r="F149" i="113"/>
  <c r="G149" i="113"/>
  <c r="I149" i="113"/>
  <c r="J149" i="113"/>
  <c r="K149" i="113"/>
  <c r="L149" i="113"/>
  <c r="M149" i="113"/>
  <c r="N149" i="113"/>
  <c r="O149" i="113"/>
  <c r="P149" i="113"/>
  <c r="Q149" i="113"/>
  <c r="S149" i="113"/>
  <c r="T149" i="113"/>
  <c r="U149" i="113"/>
  <c r="V149" i="113"/>
  <c r="A150" i="113"/>
  <c r="B150" i="113"/>
  <c r="C150" i="113"/>
  <c r="D150" i="113"/>
  <c r="E150" i="113"/>
  <c r="F150" i="113"/>
  <c r="G150" i="113"/>
  <c r="I150" i="113"/>
  <c r="J150" i="113"/>
  <c r="K150" i="113"/>
  <c r="L150" i="113"/>
  <c r="M150" i="113"/>
  <c r="N150" i="113"/>
  <c r="O150" i="113"/>
  <c r="P150" i="113"/>
  <c r="Q150" i="113"/>
  <c r="S150" i="113"/>
  <c r="T150" i="113"/>
  <c r="U150" i="113"/>
  <c r="V150" i="113"/>
  <c r="A151" i="113"/>
  <c r="B151" i="113"/>
  <c r="C151" i="113"/>
  <c r="D151" i="113"/>
  <c r="E151" i="113"/>
  <c r="F151" i="113"/>
  <c r="G151" i="113"/>
  <c r="I151" i="113"/>
  <c r="J151" i="113"/>
  <c r="K151" i="113"/>
  <c r="L151" i="113"/>
  <c r="M151" i="113"/>
  <c r="N151" i="113"/>
  <c r="O151" i="113"/>
  <c r="P151" i="113"/>
  <c r="Q151" i="113"/>
  <c r="S151" i="113"/>
  <c r="T151" i="113"/>
  <c r="U151" i="113"/>
  <c r="V151" i="113"/>
  <c r="A152" i="113"/>
  <c r="B152" i="113"/>
  <c r="C152" i="113"/>
  <c r="D152" i="113"/>
  <c r="E152" i="113"/>
  <c r="F152" i="113"/>
  <c r="G152" i="113"/>
  <c r="I152" i="113"/>
  <c r="J152" i="113"/>
  <c r="K152" i="113"/>
  <c r="L152" i="113"/>
  <c r="M152" i="113"/>
  <c r="N152" i="113"/>
  <c r="O152" i="113"/>
  <c r="P152" i="113"/>
  <c r="Q152" i="113"/>
  <c r="S152" i="113"/>
  <c r="T152" i="113"/>
  <c r="U152" i="113"/>
  <c r="V152" i="113"/>
  <c r="A153" i="113"/>
  <c r="B153" i="113"/>
  <c r="C153" i="113"/>
  <c r="D153" i="113"/>
  <c r="E153" i="113"/>
  <c r="F153" i="113"/>
  <c r="G153" i="113"/>
  <c r="I153" i="113"/>
  <c r="J153" i="113"/>
  <c r="K153" i="113"/>
  <c r="L153" i="113"/>
  <c r="M153" i="113"/>
  <c r="N153" i="113"/>
  <c r="O153" i="113"/>
  <c r="P153" i="113"/>
  <c r="Q153" i="113"/>
  <c r="S153" i="113"/>
  <c r="T153" i="113"/>
  <c r="U153" i="113"/>
  <c r="V153" i="113"/>
  <c r="A154" i="113"/>
  <c r="B154" i="113"/>
  <c r="C154" i="113"/>
  <c r="D154" i="113"/>
  <c r="E154" i="113"/>
  <c r="F154" i="113"/>
  <c r="G154" i="113"/>
  <c r="I154" i="113"/>
  <c r="J154" i="113"/>
  <c r="K154" i="113"/>
  <c r="L154" i="113"/>
  <c r="M154" i="113"/>
  <c r="N154" i="113"/>
  <c r="O154" i="113"/>
  <c r="P154" i="113"/>
  <c r="Q154" i="113"/>
  <c r="S154" i="113"/>
  <c r="T154" i="113"/>
  <c r="U154" i="113"/>
  <c r="V154" i="113"/>
  <c r="A155" i="113"/>
  <c r="B155" i="113"/>
  <c r="C155" i="113"/>
  <c r="D155" i="113"/>
  <c r="E155" i="113"/>
  <c r="F155" i="113"/>
  <c r="G155" i="113"/>
  <c r="I155" i="113"/>
  <c r="J155" i="113"/>
  <c r="K155" i="113"/>
  <c r="L155" i="113"/>
  <c r="M155" i="113"/>
  <c r="N155" i="113"/>
  <c r="O155" i="113"/>
  <c r="P155" i="113"/>
  <c r="Q155" i="113"/>
  <c r="S155" i="113"/>
  <c r="T155" i="113"/>
  <c r="U155" i="113"/>
  <c r="V155" i="113"/>
  <c r="A156" i="113"/>
  <c r="B156" i="113"/>
  <c r="C156" i="113"/>
  <c r="D156" i="113"/>
  <c r="E156" i="113"/>
  <c r="F156" i="113"/>
  <c r="G156" i="113"/>
  <c r="I156" i="113"/>
  <c r="J156" i="113"/>
  <c r="K156" i="113"/>
  <c r="L156" i="113"/>
  <c r="M156" i="113"/>
  <c r="N156" i="113"/>
  <c r="O156" i="113"/>
  <c r="P156" i="113"/>
  <c r="Q156" i="113"/>
  <c r="S156" i="113"/>
  <c r="T156" i="113"/>
  <c r="U156" i="113"/>
  <c r="V156" i="113"/>
  <c r="A157" i="113"/>
  <c r="B157" i="113"/>
  <c r="C157" i="113"/>
  <c r="D157" i="113"/>
  <c r="E157" i="113"/>
  <c r="F157" i="113"/>
  <c r="G157" i="113"/>
  <c r="I157" i="113"/>
  <c r="J157" i="113"/>
  <c r="K157" i="113"/>
  <c r="L157" i="113"/>
  <c r="M157" i="113"/>
  <c r="N157" i="113"/>
  <c r="O157" i="113"/>
  <c r="P157" i="113"/>
  <c r="Q157" i="113"/>
  <c r="S157" i="113"/>
  <c r="T157" i="113"/>
  <c r="U157" i="113"/>
  <c r="V157" i="113"/>
  <c r="A158" i="113"/>
  <c r="B158" i="113"/>
  <c r="C158" i="113"/>
  <c r="D158" i="113"/>
  <c r="E158" i="113"/>
  <c r="F158" i="113"/>
  <c r="G158" i="113"/>
  <c r="I158" i="113"/>
  <c r="J158" i="113"/>
  <c r="K158" i="113"/>
  <c r="L158" i="113"/>
  <c r="M158" i="113"/>
  <c r="N158" i="113"/>
  <c r="O158" i="113"/>
  <c r="P158" i="113"/>
  <c r="Q158" i="113"/>
  <c r="S158" i="113"/>
  <c r="T158" i="113"/>
  <c r="U158" i="113"/>
  <c r="V158" i="113"/>
  <c r="A159" i="113"/>
  <c r="B159" i="113"/>
  <c r="C159" i="113"/>
  <c r="D159" i="113"/>
  <c r="E159" i="113"/>
  <c r="F159" i="113"/>
  <c r="G159" i="113"/>
  <c r="I159" i="113"/>
  <c r="J159" i="113"/>
  <c r="K159" i="113"/>
  <c r="L159" i="113"/>
  <c r="M159" i="113"/>
  <c r="N159" i="113"/>
  <c r="O159" i="113"/>
  <c r="P159" i="113"/>
  <c r="Q159" i="113"/>
  <c r="S159" i="113"/>
  <c r="T159" i="113"/>
  <c r="U159" i="113"/>
  <c r="V159" i="113"/>
  <c r="A160" i="113"/>
  <c r="B160" i="113"/>
  <c r="C160" i="113"/>
  <c r="D160" i="113"/>
  <c r="E160" i="113"/>
  <c r="F160" i="113"/>
  <c r="G160" i="113"/>
  <c r="I160" i="113"/>
  <c r="J160" i="113"/>
  <c r="K160" i="113"/>
  <c r="L160" i="113"/>
  <c r="M160" i="113"/>
  <c r="N160" i="113"/>
  <c r="O160" i="113"/>
  <c r="P160" i="113"/>
  <c r="Q160" i="113"/>
  <c r="S160" i="113"/>
  <c r="T160" i="113"/>
  <c r="U160" i="113"/>
  <c r="V160" i="113"/>
  <c r="A161" i="113"/>
  <c r="B161" i="113"/>
  <c r="C161" i="113"/>
  <c r="D161" i="113"/>
  <c r="E161" i="113"/>
  <c r="F161" i="113"/>
  <c r="G161" i="113"/>
  <c r="I161" i="113"/>
  <c r="J161" i="113"/>
  <c r="K161" i="113"/>
  <c r="L161" i="113"/>
  <c r="M161" i="113"/>
  <c r="N161" i="113"/>
  <c r="O161" i="113"/>
  <c r="P161" i="113"/>
  <c r="Q161" i="113"/>
  <c r="S161" i="113"/>
  <c r="T161" i="113"/>
  <c r="U161" i="113"/>
  <c r="V161" i="113"/>
  <c r="A162" i="113"/>
  <c r="B162" i="113"/>
  <c r="C162" i="113"/>
  <c r="D162" i="113"/>
  <c r="E162" i="113"/>
  <c r="F162" i="113"/>
  <c r="G162" i="113"/>
  <c r="I162" i="113"/>
  <c r="J162" i="113"/>
  <c r="K162" i="113"/>
  <c r="L162" i="113"/>
  <c r="M162" i="113"/>
  <c r="N162" i="113"/>
  <c r="O162" i="113"/>
  <c r="P162" i="113"/>
  <c r="Q162" i="113"/>
  <c r="S162" i="113"/>
  <c r="T162" i="113"/>
  <c r="U162" i="113"/>
  <c r="V162" i="113"/>
  <c r="A163" i="113"/>
  <c r="B163" i="113"/>
  <c r="C163" i="113"/>
  <c r="D163" i="113"/>
  <c r="E163" i="113"/>
  <c r="F163" i="113"/>
  <c r="G163" i="113"/>
  <c r="I163" i="113"/>
  <c r="J163" i="113"/>
  <c r="K163" i="113"/>
  <c r="L163" i="113"/>
  <c r="M163" i="113"/>
  <c r="N163" i="113"/>
  <c r="O163" i="113"/>
  <c r="P163" i="113"/>
  <c r="Q163" i="113"/>
  <c r="S163" i="113"/>
  <c r="T163" i="113"/>
  <c r="U163" i="113"/>
  <c r="V163" i="113"/>
  <c r="A164" i="113"/>
  <c r="B164" i="113"/>
  <c r="C164" i="113"/>
  <c r="D164" i="113"/>
  <c r="E164" i="113"/>
  <c r="F164" i="113"/>
  <c r="G164" i="113"/>
  <c r="I164" i="113"/>
  <c r="J164" i="113"/>
  <c r="K164" i="113"/>
  <c r="L164" i="113"/>
  <c r="M164" i="113"/>
  <c r="N164" i="113"/>
  <c r="O164" i="113"/>
  <c r="P164" i="113"/>
  <c r="Q164" i="113"/>
  <c r="S164" i="113"/>
  <c r="T164" i="113"/>
  <c r="U164" i="113"/>
  <c r="V164" i="113"/>
  <c r="A165" i="113"/>
  <c r="B165" i="113"/>
  <c r="C165" i="113"/>
  <c r="D165" i="113"/>
  <c r="E165" i="113"/>
  <c r="F165" i="113"/>
  <c r="G165" i="113"/>
  <c r="I165" i="113"/>
  <c r="J165" i="113"/>
  <c r="K165" i="113"/>
  <c r="L165" i="113"/>
  <c r="M165" i="113"/>
  <c r="N165" i="113"/>
  <c r="O165" i="113"/>
  <c r="P165" i="113"/>
  <c r="Q165" i="113"/>
  <c r="S165" i="113"/>
  <c r="T165" i="113"/>
  <c r="U165" i="113"/>
  <c r="V165" i="113"/>
  <c r="A166" i="113"/>
  <c r="B166" i="113"/>
  <c r="C166" i="113"/>
  <c r="D166" i="113"/>
  <c r="E166" i="113"/>
  <c r="F166" i="113"/>
  <c r="G166" i="113"/>
  <c r="I166" i="113"/>
  <c r="J166" i="113"/>
  <c r="K166" i="113"/>
  <c r="L166" i="113"/>
  <c r="M166" i="113"/>
  <c r="N166" i="113"/>
  <c r="O166" i="113"/>
  <c r="P166" i="113"/>
  <c r="Q166" i="113"/>
  <c r="S166" i="113"/>
  <c r="T166" i="113"/>
  <c r="U166" i="113"/>
  <c r="V166" i="113"/>
  <c r="A167" i="113"/>
  <c r="B167" i="113"/>
  <c r="C167" i="113"/>
  <c r="D167" i="113"/>
  <c r="E167" i="113"/>
  <c r="F167" i="113"/>
  <c r="G167" i="113"/>
  <c r="I167" i="113"/>
  <c r="J167" i="113"/>
  <c r="K167" i="113"/>
  <c r="L167" i="113"/>
  <c r="M167" i="113"/>
  <c r="N167" i="113"/>
  <c r="O167" i="113"/>
  <c r="P167" i="113"/>
  <c r="Q167" i="113"/>
  <c r="S167" i="113"/>
  <c r="T167" i="113"/>
  <c r="U167" i="113"/>
  <c r="V167" i="113"/>
  <c r="A168" i="113"/>
  <c r="B168" i="113"/>
  <c r="C168" i="113"/>
  <c r="D168" i="113"/>
  <c r="E168" i="113"/>
  <c r="F168" i="113"/>
  <c r="G168" i="113"/>
  <c r="I168" i="113"/>
  <c r="J168" i="113"/>
  <c r="K168" i="113"/>
  <c r="L168" i="113"/>
  <c r="M168" i="113"/>
  <c r="N168" i="113"/>
  <c r="O168" i="113"/>
  <c r="P168" i="113"/>
  <c r="Q168" i="113"/>
  <c r="S168" i="113"/>
  <c r="T168" i="113"/>
  <c r="U168" i="113"/>
  <c r="V168" i="113"/>
  <c r="A169" i="113"/>
  <c r="B169" i="113"/>
  <c r="C169" i="113"/>
  <c r="D169" i="113"/>
  <c r="E169" i="113"/>
  <c r="F169" i="113"/>
  <c r="G169" i="113"/>
  <c r="I169" i="113"/>
  <c r="J169" i="113"/>
  <c r="K169" i="113"/>
  <c r="L169" i="113"/>
  <c r="M169" i="113"/>
  <c r="N169" i="113"/>
  <c r="O169" i="113"/>
  <c r="P169" i="113"/>
  <c r="Q169" i="113"/>
  <c r="S169" i="113"/>
  <c r="T169" i="113"/>
  <c r="U169" i="113"/>
  <c r="V169" i="113"/>
  <c r="A170" i="113"/>
  <c r="B170" i="113"/>
  <c r="C170" i="113"/>
  <c r="D170" i="113"/>
  <c r="E170" i="113"/>
  <c r="F170" i="113"/>
  <c r="G170" i="113"/>
  <c r="I170" i="113"/>
  <c r="J170" i="113"/>
  <c r="K170" i="113"/>
  <c r="L170" i="113"/>
  <c r="M170" i="113"/>
  <c r="N170" i="113"/>
  <c r="O170" i="113"/>
  <c r="P170" i="113"/>
  <c r="Q170" i="113"/>
  <c r="S170" i="113"/>
  <c r="T170" i="113"/>
  <c r="U170" i="113"/>
  <c r="V170" i="113"/>
  <c r="A171" i="113"/>
  <c r="B171" i="113"/>
  <c r="C171" i="113"/>
  <c r="D171" i="113"/>
  <c r="E171" i="113"/>
  <c r="F171" i="113"/>
  <c r="G171" i="113"/>
  <c r="I171" i="113"/>
  <c r="J171" i="113"/>
  <c r="K171" i="113"/>
  <c r="L171" i="113"/>
  <c r="M171" i="113"/>
  <c r="N171" i="113"/>
  <c r="O171" i="113"/>
  <c r="P171" i="113"/>
  <c r="Q171" i="113"/>
  <c r="S171" i="113"/>
  <c r="T171" i="113"/>
  <c r="U171" i="113"/>
  <c r="V171" i="113"/>
  <c r="A172" i="113"/>
  <c r="B172" i="113"/>
  <c r="C172" i="113"/>
  <c r="D172" i="113"/>
  <c r="E172" i="113"/>
  <c r="F172" i="113"/>
  <c r="G172" i="113"/>
  <c r="I172" i="113"/>
  <c r="J172" i="113"/>
  <c r="K172" i="113"/>
  <c r="L172" i="113"/>
  <c r="M172" i="113"/>
  <c r="N172" i="113"/>
  <c r="O172" i="113"/>
  <c r="P172" i="113"/>
  <c r="Q172" i="113"/>
  <c r="S172" i="113"/>
  <c r="T172" i="113"/>
  <c r="U172" i="113"/>
  <c r="V172" i="113"/>
  <c r="A3" i="112"/>
  <c r="B3" i="112"/>
  <c r="C3" i="112"/>
  <c r="D3" i="112"/>
  <c r="E3" i="112"/>
  <c r="F3" i="112"/>
  <c r="G3" i="112"/>
  <c r="I3" i="112"/>
  <c r="J3" i="112"/>
  <c r="K3" i="112"/>
  <c r="L3" i="112"/>
  <c r="M3" i="112"/>
  <c r="N3" i="112"/>
  <c r="O3" i="112"/>
  <c r="P3" i="112"/>
  <c r="Q3" i="112"/>
  <c r="S3" i="112"/>
  <c r="T3" i="112"/>
  <c r="U3" i="112"/>
  <c r="V3" i="112"/>
  <c r="A4" i="112"/>
  <c r="B4" i="112"/>
  <c r="C4" i="112"/>
  <c r="D4" i="112"/>
  <c r="E4" i="112"/>
  <c r="F4" i="112"/>
  <c r="G4" i="112"/>
  <c r="I4" i="112"/>
  <c r="K4" i="112"/>
  <c r="L4" i="112"/>
  <c r="M4" i="112"/>
  <c r="N4" i="112"/>
  <c r="O4" i="112"/>
  <c r="P4" i="112"/>
  <c r="Q4" i="112"/>
  <c r="S4" i="112"/>
  <c r="T4" i="112"/>
  <c r="U4" i="112"/>
  <c r="V4" i="112"/>
  <c r="A5" i="112"/>
  <c r="C5" i="112"/>
  <c r="D5" i="112"/>
  <c r="E5" i="112"/>
  <c r="F5" i="112"/>
  <c r="G5" i="112"/>
  <c r="I5" i="112"/>
  <c r="J5" i="112"/>
  <c r="K5" i="112"/>
  <c r="L5" i="112"/>
  <c r="M5" i="112"/>
  <c r="N5" i="112"/>
  <c r="O5" i="112"/>
  <c r="P5" i="112"/>
  <c r="Q5" i="112"/>
  <c r="S5" i="112"/>
  <c r="T5" i="112"/>
  <c r="U5" i="112"/>
  <c r="V5" i="112"/>
  <c r="A6" i="112"/>
  <c r="B6" i="112"/>
  <c r="C6" i="112"/>
  <c r="D6" i="112"/>
  <c r="E6" i="112"/>
  <c r="F6" i="112"/>
  <c r="G6" i="112"/>
  <c r="I6" i="112"/>
  <c r="J6" i="112"/>
  <c r="K6" i="112"/>
  <c r="L6" i="112"/>
  <c r="M6" i="112"/>
  <c r="N6" i="112"/>
  <c r="O6" i="112"/>
  <c r="P6" i="112"/>
  <c r="Q6" i="112"/>
  <c r="S6" i="112"/>
  <c r="T6" i="112"/>
  <c r="U6" i="112"/>
  <c r="V6" i="112"/>
  <c r="A7" i="112"/>
  <c r="B7" i="112"/>
  <c r="C7" i="112"/>
  <c r="D7" i="112"/>
  <c r="E7" i="112"/>
  <c r="F7" i="112"/>
  <c r="G7" i="112"/>
  <c r="I7" i="112"/>
  <c r="J7" i="112"/>
  <c r="K7" i="112"/>
  <c r="L7" i="112"/>
  <c r="M7" i="112"/>
  <c r="N7" i="112"/>
  <c r="O7" i="112"/>
  <c r="P7" i="112"/>
  <c r="Q7" i="112"/>
  <c r="S7" i="112"/>
  <c r="T7" i="112"/>
  <c r="U7" i="112"/>
  <c r="V7" i="112"/>
  <c r="A8" i="112"/>
  <c r="B8" i="112"/>
  <c r="C8" i="112"/>
  <c r="D8" i="112"/>
  <c r="E8" i="112"/>
  <c r="F8" i="112"/>
  <c r="G8" i="112"/>
  <c r="I8" i="112"/>
  <c r="K8" i="112"/>
  <c r="L8" i="112"/>
  <c r="M8" i="112"/>
  <c r="N8" i="112"/>
  <c r="O8" i="112"/>
  <c r="P8" i="112"/>
  <c r="Q8" i="112"/>
  <c r="S8" i="112"/>
  <c r="T8" i="112"/>
  <c r="U8" i="112"/>
  <c r="V8" i="112"/>
  <c r="A9" i="112"/>
  <c r="B9" i="112"/>
  <c r="C9" i="112"/>
  <c r="D9" i="112"/>
  <c r="E9" i="112"/>
  <c r="F9" i="112"/>
  <c r="G9" i="112"/>
  <c r="I9" i="112"/>
  <c r="J9" i="112"/>
  <c r="K9" i="112"/>
  <c r="L9" i="112"/>
  <c r="M9" i="112"/>
  <c r="N9" i="112"/>
  <c r="O9" i="112"/>
  <c r="P9" i="112"/>
  <c r="Q9" i="112"/>
  <c r="S9" i="112"/>
  <c r="T9" i="112"/>
  <c r="U9" i="112"/>
  <c r="V9" i="112"/>
  <c r="A10" i="112"/>
  <c r="B10" i="112"/>
  <c r="C10" i="112"/>
  <c r="D10" i="112"/>
  <c r="E10" i="112"/>
  <c r="F10" i="112"/>
  <c r="G10" i="112"/>
  <c r="I10" i="112"/>
  <c r="J10" i="112"/>
  <c r="K10" i="112"/>
  <c r="L10" i="112"/>
  <c r="M10" i="112"/>
  <c r="N10" i="112"/>
  <c r="O10" i="112"/>
  <c r="P10" i="112"/>
  <c r="Q10" i="112"/>
  <c r="S10" i="112"/>
  <c r="T10" i="112"/>
  <c r="U10" i="112"/>
  <c r="V10" i="112"/>
  <c r="A11" i="112"/>
  <c r="B11" i="112"/>
  <c r="C11" i="112"/>
  <c r="D11" i="112"/>
  <c r="E11" i="112"/>
  <c r="F11" i="112"/>
  <c r="G11" i="112"/>
  <c r="I11" i="112"/>
  <c r="J11" i="112"/>
  <c r="K11" i="112"/>
  <c r="L11" i="112"/>
  <c r="M11" i="112"/>
  <c r="N11" i="112"/>
  <c r="O11" i="112"/>
  <c r="P11" i="112"/>
  <c r="Q11" i="112"/>
  <c r="S11" i="112"/>
  <c r="T11" i="112"/>
  <c r="U11" i="112"/>
  <c r="V11" i="112"/>
  <c r="A12" i="112"/>
  <c r="B12" i="112"/>
  <c r="C12" i="112"/>
  <c r="D12" i="112"/>
  <c r="E12" i="112"/>
  <c r="F12" i="112"/>
  <c r="G12" i="112"/>
  <c r="I12" i="112"/>
  <c r="J12" i="112"/>
  <c r="K12" i="112"/>
  <c r="L12" i="112"/>
  <c r="M12" i="112"/>
  <c r="N12" i="112"/>
  <c r="O12" i="112"/>
  <c r="P12" i="112"/>
  <c r="Q12" i="112"/>
  <c r="S12" i="112"/>
  <c r="T12" i="112"/>
  <c r="U12" i="112"/>
  <c r="V12" i="112"/>
  <c r="A13" i="112"/>
  <c r="B13" i="112"/>
  <c r="C13" i="112"/>
  <c r="D13" i="112"/>
  <c r="E13" i="112"/>
  <c r="F13" i="112"/>
  <c r="G13" i="112"/>
  <c r="I13" i="112"/>
  <c r="J13" i="112"/>
  <c r="K13" i="112"/>
  <c r="L13" i="112"/>
  <c r="M13" i="112"/>
  <c r="N13" i="112"/>
  <c r="O13" i="112"/>
  <c r="P13" i="112"/>
  <c r="Q13" i="112"/>
  <c r="S13" i="112"/>
  <c r="T13" i="112"/>
  <c r="U13" i="112"/>
  <c r="V13" i="112"/>
  <c r="A14" i="112"/>
  <c r="B14" i="112"/>
  <c r="C14" i="112"/>
  <c r="D14" i="112"/>
  <c r="E14" i="112"/>
  <c r="F14" i="112"/>
  <c r="G14" i="112"/>
  <c r="I14" i="112"/>
  <c r="J14" i="112"/>
  <c r="K14" i="112"/>
  <c r="L14" i="112"/>
  <c r="M14" i="112"/>
  <c r="N14" i="112"/>
  <c r="O14" i="112"/>
  <c r="P14" i="112"/>
  <c r="Q14" i="112"/>
  <c r="S14" i="112"/>
  <c r="T14" i="112"/>
  <c r="U14" i="112"/>
  <c r="V14" i="112"/>
  <c r="A15" i="112"/>
  <c r="B15" i="112"/>
  <c r="C15" i="112"/>
  <c r="D15" i="112"/>
  <c r="E15" i="112"/>
  <c r="F15" i="112"/>
  <c r="G15" i="112"/>
  <c r="I15" i="112"/>
  <c r="J15" i="112"/>
  <c r="K15" i="112"/>
  <c r="L15" i="112"/>
  <c r="M15" i="112"/>
  <c r="N15" i="112"/>
  <c r="O15" i="112"/>
  <c r="P15" i="112"/>
  <c r="Q15" i="112"/>
  <c r="S15" i="112"/>
  <c r="T15" i="112"/>
  <c r="U15" i="112"/>
  <c r="V15" i="112"/>
  <c r="A16" i="112"/>
  <c r="B16" i="112"/>
  <c r="C16" i="112"/>
  <c r="D16" i="112"/>
  <c r="E16" i="112"/>
  <c r="F16" i="112"/>
  <c r="G16" i="112"/>
  <c r="I16" i="112"/>
  <c r="J16" i="112"/>
  <c r="K16" i="112"/>
  <c r="L16" i="112"/>
  <c r="M16" i="112"/>
  <c r="N16" i="112"/>
  <c r="O16" i="112"/>
  <c r="P16" i="112"/>
  <c r="Q16" i="112"/>
  <c r="S16" i="112"/>
  <c r="T16" i="112"/>
  <c r="U16" i="112"/>
  <c r="V16" i="112"/>
  <c r="A17" i="112"/>
  <c r="B17" i="112"/>
  <c r="C17" i="112"/>
  <c r="D17" i="112"/>
  <c r="E17" i="112"/>
  <c r="F17" i="112"/>
  <c r="G17" i="112"/>
  <c r="I17" i="112"/>
  <c r="K17" i="112"/>
  <c r="L17" i="112"/>
  <c r="M17" i="112"/>
  <c r="N17" i="112"/>
  <c r="O17" i="112"/>
  <c r="P17" i="112"/>
  <c r="Q17" i="112"/>
  <c r="S17" i="112"/>
  <c r="T17" i="112"/>
  <c r="U17" i="112"/>
  <c r="V17" i="112"/>
  <c r="A18" i="112"/>
  <c r="B18" i="112"/>
  <c r="C18" i="112"/>
  <c r="D18" i="112"/>
  <c r="E18" i="112"/>
  <c r="F18" i="112"/>
  <c r="G18" i="112"/>
  <c r="I18" i="112"/>
  <c r="J18" i="112"/>
  <c r="K18" i="112"/>
  <c r="L18" i="112"/>
  <c r="M18" i="112"/>
  <c r="N18" i="112"/>
  <c r="O18" i="112"/>
  <c r="P18" i="112"/>
  <c r="Q18" i="112"/>
  <c r="S18" i="112"/>
  <c r="T18" i="112"/>
  <c r="U18" i="112"/>
  <c r="V18" i="112"/>
  <c r="A19" i="112"/>
  <c r="B19" i="112"/>
  <c r="C19" i="112"/>
  <c r="D19" i="112"/>
  <c r="E19" i="112"/>
  <c r="F19" i="112"/>
  <c r="G19" i="112"/>
  <c r="I19" i="112"/>
  <c r="J19" i="112"/>
  <c r="K19" i="112"/>
  <c r="L19" i="112"/>
  <c r="M19" i="112"/>
  <c r="N19" i="112"/>
  <c r="O19" i="112"/>
  <c r="P19" i="112"/>
  <c r="Q19" i="112"/>
  <c r="S19" i="112"/>
  <c r="T19" i="112"/>
  <c r="U19" i="112"/>
  <c r="V19" i="112"/>
  <c r="A20" i="112"/>
  <c r="B20" i="112"/>
  <c r="C20" i="112"/>
  <c r="D20" i="112"/>
  <c r="E20" i="112"/>
  <c r="F20" i="112"/>
  <c r="G20" i="112"/>
  <c r="I20" i="112"/>
  <c r="K20" i="112"/>
  <c r="L20" i="112"/>
  <c r="M20" i="112"/>
  <c r="N20" i="112"/>
  <c r="O20" i="112"/>
  <c r="P20" i="112"/>
  <c r="Q20" i="112"/>
  <c r="S20" i="112"/>
  <c r="T20" i="112"/>
  <c r="U20" i="112"/>
  <c r="V20" i="112"/>
  <c r="A21" i="112"/>
  <c r="B21" i="112"/>
  <c r="C21" i="112"/>
  <c r="D21" i="112"/>
  <c r="E21" i="112"/>
  <c r="F21" i="112"/>
  <c r="G21" i="112"/>
  <c r="I21" i="112"/>
  <c r="J21" i="112"/>
  <c r="K21" i="112"/>
  <c r="L21" i="112"/>
  <c r="M21" i="112"/>
  <c r="N21" i="112"/>
  <c r="O21" i="112"/>
  <c r="P21" i="112"/>
  <c r="Q21" i="112"/>
  <c r="S21" i="112"/>
  <c r="T21" i="112"/>
  <c r="U21" i="112"/>
  <c r="V21" i="112"/>
  <c r="A22" i="112"/>
  <c r="B22" i="112"/>
  <c r="C22" i="112"/>
  <c r="D22" i="112"/>
  <c r="E22" i="112"/>
  <c r="F22" i="112"/>
  <c r="G22" i="112"/>
  <c r="I22" i="112"/>
  <c r="J22" i="112"/>
  <c r="K22" i="112"/>
  <c r="L22" i="112"/>
  <c r="M22" i="112"/>
  <c r="N22" i="112"/>
  <c r="O22" i="112"/>
  <c r="P22" i="112"/>
  <c r="Q22" i="112"/>
  <c r="S22" i="112"/>
  <c r="T22" i="112"/>
  <c r="U22" i="112"/>
  <c r="V22" i="112"/>
  <c r="A23" i="112"/>
  <c r="B23" i="112"/>
  <c r="C23" i="112"/>
  <c r="D23" i="112"/>
  <c r="E23" i="112"/>
  <c r="F23" i="112"/>
  <c r="G23" i="112"/>
  <c r="I23" i="112"/>
  <c r="J23" i="112"/>
  <c r="K23" i="112"/>
  <c r="L23" i="112"/>
  <c r="M23" i="112"/>
  <c r="N23" i="112"/>
  <c r="O23" i="112"/>
  <c r="P23" i="112"/>
  <c r="Q23" i="112"/>
  <c r="S23" i="112"/>
  <c r="T23" i="112"/>
  <c r="U23" i="112"/>
  <c r="V23" i="112"/>
  <c r="A24" i="112"/>
  <c r="B24" i="112"/>
  <c r="C24" i="112"/>
  <c r="D24" i="112"/>
  <c r="E24" i="112"/>
  <c r="F24" i="112"/>
  <c r="G24" i="112"/>
  <c r="I24" i="112"/>
  <c r="J24" i="112"/>
  <c r="K24" i="112"/>
  <c r="L24" i="112"/>
  <c r="M24" i="112"/>
  <c r="N24" i="112"/>
  <c r="O24" i="112"/>
  <c r="P24" i="112"/>
  <c r="Q24" i="112"/>
  <c r="S24" i="112"/>
  <c r="T24" i="112"/>
  <c r="U24" i="112"/>
  <c r="V24" i="112"/>
  <c r="A25" i="112"/>
  <c r="B25" i="112"/>
  <c r="C25" i="112"/>
  <c r="D25" i="112"/>
  <c r="E25" i="112"/>
  <c r="F25" i="112"/>
  <c r="G25" i="112"/>
  <c r="I25" i="112"/>
  <c r="J25" i="112"/>
  <c r="K25" i="112"/>
  <c r="L25" i="112"/>
  <c r="M25" i="112"/>
  <c r="N25" i="112"/>
  <c r="O25" i="112"/>
  <c r="P25" i="112"/>
  <c r="Q25" i="112"/>
  <c r="S25" i="112"/>
  <c r="T25" i="112"/>
  <c r="U25" i="112"/>
  <c r="V25" i="112"/>
  <c r="A26" i="112"/>
  <c r="B26" i="112"/>
  <c r="C26" i="112"/>
  <c r="D26" i="112"/>
  <c r="E26" i="112"/>
  <c r="F26" i="112"/>
  <c r="G26" i="112"/>
  <c r="I26" i="112"/>
  <c r="J26" i="112"/>
  <c r="K26" i="112"/>
  <c r="L26" i="112"/>
  <c r="M26" i="112"/>
  <c r="N26" i="112"/>
  <c r="O26" i="112"/>
  <c r="P26" i="112"/>
  <c r="Q26" i="112"/>
  <c r="S26" i="112"/>
  <c r="T26" i="112"/>
  <c r="U26" i="112"/>
  <c r="V26" i="112"/>
  <c r="A27" i="112"/>
  <c r="B27" i="112"/>
  <c r="C27" i="112"/>
  <c r="D27" i="112"/>
  <c r="E27" i="112"/>
  <c r="F27" i="112"/>
  <c r="G27" i="112"/>
  <c r="I27" i="112"/>
  <c r="J27" i="112"/>
  <c r="K27" i="112"/>
  <c r="L27" i="112"/>
  <c r="M27" i="112"/>
  <c r="N27" i="112"/>
  <c r="O27" i="112"/>
  <c r="P27" i="112"/>
  <c r="Q27" i="112"/>
  <c r="S27" i="112"/>
  <c r="T27" i="112"/>
  <c r="U27" i="112"/>
  <c r="V27" i="112"/>
  <c r="A28" i="112"/>
  <c r="B28" i="112"/>
  <c r="C28" i="112"/>
  <c r="D28" i="112"/>
  <c r="E28" i="112"/>
  <c r="F28" i="112"/>
  <c r="G28" i="112"/>
  <c r="I28" i="112"/>
  <c r="J28" i="112"/>
  <c r="K28" i="112"/>
  <c r="L28" i="112"/>
  <c r="M28" i="112"/>
  <c r="N28" i="112"/>
  <c r="O28" i="112"/>
  <c r="P28" i="112"/>
  <c r="Q28" i="112"/>
  <c r="S28" i="112"/>
  <c r="T28" i="112"/>
  <c r="U28" i="112"/>
  <c r="V28" i="112"/>
  <c r="A29" i="112"/>
  <c r="B29" i="112"/>
  <c r="C29" i="112"/>
  <c r="D29" i="112"/>
  <c r="E29" i="112"/>
  <c r="F29" i="112"/>
  <c r="G29" i="112"/>
  <c r="I29" i="112"/>
  <c r="J29" i="112"/>
  <c r="K29" i="112"/>
  <c r="L29" i="112"/>
  <c r="M29" i="112"/>
  <c r="N29" i="112"/>
  <c r="O29" i="112"/>
  <c r="P29" i="112"/>
  <c r="Q29" i="112"/>
  <c r="S29" i="112"/>
  <c r="T29" i="112"/>
  <c r="U29" i="112"/>
  <c r="V29" i="112"/>
  <c r="A30" i="112"/>
  <c r="B30" i="112"/>
  <c r="C30" i="112"/>
  <c r="D30" i="112"/>
  <c r="E30" i="112"/>
  <c r="F30" i="112"/>
  <c r="G30" i="112"/>
  <c r="I30" i="112"/>
  <c r="J30" i="112"/>
  <c r="K30" i="112"/>
  <c r="L30" i="112"/>
  <c r="M30" i="112"/>
  <c r="N30" i="112"/>
  <c r="O30" i="112"/>
  <c r="P30" i="112"/>
  <c r="Q30" i="112"/>
  <c r="S30" i="112"/>
  <c r="T30" i="112"/>
  <c r="U30" i="112"/>
  <c r="V30" i="112"/>
  <c r="A31" i="112"/>
  <c r="B31" i="112"/>
  <c r="C31" i="112"/>
  <c r="D31" i="112"/>
  <c r="E31" i="112"/>
  <c r="F31" i="112"/>
  <c r="G31" i="112"/>
  <c r="I31" i="112"/>
  <c r="J31" i="112"/>
  <c r="K31" i="112"/>
  <c r="L31" i="112"/>
  <c r="M31" i="112"/>
  <c r="N31" i="112"/>
  <c r="O31" i="112"/>
  <c r="P31" i="112"/>
  <c r="Q31" i="112"/>
  <c r="S31" i="112"/>
  <c r="T31" i="112"/>
  <c r="U31" i="112"/>
  <c r="V31" i="112"/>
  <c r="A32" i="112"/>
  <c r="B32" i="112"/>
  <c r="C32" i="112"/>
  <c r="D32" i="112"/>
  <c r="E32" i="112"/>
  <c r="F32" i="112"/>
  <c r="G32" i="112"/>
  <c r="I32" i="112"/>
  <c r="J32" i="112"/>
  <c r="K32" i="112"/>
  <c r="L32" i="112"/>
  <c r="M32" i="112"/>
  <c r="N32" i="112"/>
  <c r="O32" i="112"/>
  <c r="P32" i="112"/>
  <c r="Q32" i="112"/>
  <c r="S32" i="112"/>
  <c r="T32" i="112"/>
  <c r="U32" i="112"/>
  <c r="V32" i="112"/>
  <c r="A33" i="112"/>
  <c r="B33" i="112"/>
  <c r="C33" i="112"/>
  <c r="D33" i="112"/>
  <c r="E33" i="112"/>
  <c r="F33" i="112"/>
  <c r="G33" i="112"/>
  <c r="I33" i="112"/>
  <c r="J33" i="112"/>
  <c r="K33" i="112"/>
  <c r="L33" i="112"/>
  <c r="M33" i="112"/>
  <c r="N33" i="112"/>
  <c r="O33" i="112"/>
  <c r="P33" i="112"/>
  <c r="Q33" i="112"/>
  <c r="S33" i="112"/>
  <c r="T33" i="112"/>
  <c r="U33" i="112"/>
  <c r="V33" i="112"/>
  <c r="A34" i="112"/>
  <c r="B34" i="112"/>
  <c r="C34" i="112"/>
  <c r="D34" i="112"/>
  <c r="E34" i="112"/>
  <c r="F34" i="112"/>
  <c r="G34" i="112"/>
  <c r="I34" i="112"/>
  <c r="J34" i="112"/>
  <c r="K34" i="112"/>
  <c r="L34" i="112"/>
  <c r="M34" i="112"/>
  <c r="N34" i="112"/>
  <c r="O34" i="112"/>
  <c r="P34" i="112"/>
  <c r="Q34" i="112"/>
  <c r="S34" i="112"/>
  <c r="T34" i="112"/>
  <c r="U34" i="112"/>
  <c r="V34" i="112"/>
  <c r="A35" i="112"/>
  <c r="B35" i="112"/>
  <c r="C35" i="112"/>
  <c r="D35" i="112"/>
  <c r="E35" i="112"/>
  <c r="F35" i="112"/>
  <c r="G35" i="112"/>
  <c r="I35" i="112"/>
  <c r="J35" i="112"/>
  <c r="K35" i="112"/>
  <c r="L35" i="112"/>
  <c r="M35" i="112"/>
  <c r="N35" i="112"/>
  <c r="O35" i="112"/>
  <c r="P35" i="112"/>
  <c r="Q35" i="112"/>
  <c r="S35" i="112"/>
  <c r="T35" i="112"/>
  <c r="U35" i="112"/>
  <c r="V35" i="112"/>
  <c r="A36" i="112"/>
  <c r="B36" i="112"/>
  <c r="C36" i="112"/>
  <c r="D36" i="112"/>
  <c r="E36" i="112"/>
  <c r="F36" i="112"/>
  <c r="G36" i="112"/>
  <c r="I36" i="112"/>
  <c r="J36" i="112"/>
  <c r="K36" i="112"/>
  <c r="L36" i="112"/>
  <c r="M36" i="112"/>
  <c r="N36" i="112"/>
  <c r="O36" i="112"/>
  <c r="P36" i="112"/>
  <c r="Q36" i="112"/>
  <c r="S36" i="112"/>
  <c r="T36" i="112"/>
  <c r="U36" i="112"/>
  <c r="V36" i="112"/>
  <c r="A37" i="112"/>
  <c r="B37" i="112"/>
  <c r="C37" i="112"/>
  <c r="D37" i="112"/>
  <c r="E37" i="112"/>
  <c r="F37" i="112"/>
  <c r="G37" i="112"/>
  <c r="I37" i="112"/>
  <c r="J37" i="112"/>
  <c r="K37" i="112"/>
  <c r="L37" i="112"/>
  <c r="M37" i="112"/>
  <c r="N37" i="112"/>
  <c r="O37" i="112"/>
  <c r="P37" i="112"/>
  <c r="Q37" i="112"/>
  <c r="S37" i="112"/>
  <c r="T37" i="112"/>
  <c r="U37" i="112"/>
  <c r="V37" i="112"/>
  <c r="A38" i="112"/>
  <c r="B38" i="112"/>
  <c r="C38" i="112"/>
  <c r="D38" i="112"/>
  <c r="E38" i="112"/>
  <c r="F38" i="112"/>
  <c r="G38" i="112"/>
  <c r="I38" i="112"/>
  <c r="J38" i="112"/>
  <c r="K38" i="112"/>
  <c r="L38" i="112"/>
  <c r="M38" i="112"/>
  <c r="N38" i="112"/>
  <c r="O38" i="112"/>
  <c r="P38" i="112"/>
  <c r="Q38" i="112"/>
  <c r="S38" i="112"/>
  <c r="T38" i="112"/>
  <c r="U38" i="112"/>
  <c r="V38" i="112"/>
  <c r="A39" i="112"/>
  <c r="B39" i="112"/>
  <c r="C39" i="112"/>
  <c r="D39" i="112"/>
  <c r="E39" i="112"/>
  <c r="F39" i="112"/>
  <c r="G39" i="112"/>
  <c r="I39" i="112"/>
  <c r="J39" i="112"/>
  <c r="K39" i="112"/>
  <c r="L39" i="112"/>
  <c r="M39" i="112"/>
  <c r="N39" i="112"/>
  <c r="O39" i="112"/>
  <c r="P39" i="112"/>
  <c r="Q39" i="112"/>
  <c r="S39" i="112"/>
  <c r="T39" i="112"/>
  <c r="U39" i="112"/>
  <c r="V39" i="112"/>
  <c r="A40" i="112"/>
  <c r="B40" i="112"/>
  <c r="C40" i="112"/>
  <c r="D40" i="112"/>
  <c r="E40" i="112"/>
  <c r="F40" i="112"/>
  <c r="G40" i="112"/>
  <c r="I40" i="112"/>
  <c r="J40" i="112"/>
  <c r="K40" i="112"/>
  <c r="L40" i="112"/>
  <c r="M40" i="112"/>
  <c r="N40" i="112"/>
  <c r="O40" i="112"/>
  <c r="P40" i="112"/>
  <c r="Q40" i="112"/>
  <c r="S40" i="112"/>
  <c r="T40" i="112"/>
  <c r="U40" i="112"/>
  <c r="V40" i="112"/>
  <c r="A41" i="112"/>
  <c r="B41" i="112"/>
  <c r="C41" i="112"/>
  <c r="D41" i="112"/>
  <c r="E41" i="112"/>
  <c r="F41" i="112"/>
  <c r="G41" i="112"/>
  <c r="I41" i="112"/>
  <c r="J41" i="112"/>
  <c r="K41" i="112"/>
  <c r="L41" i="112"/>
  <c r="M41" i="112"/>
  <c r="N41" i="112"/>
  <c r="O41" i="112"/>
  <c r="P41" i="112"/>
  <c r="Q41" i="112"/>
  <c r="S41" i="112"/>
  <c r="T41" i="112"/>
  <c r="U41" i="112"/>
  <c r="V41" i="112"/>
  <c r="A42" i="112"/>
  <c r="B42" i="112"/>
  <c r="C42" i="112"/>
  <c r="D42" i="112"/>
  <c r="E42" i="112"/>
  <c r="F42" i="112"/>
  <c r="G42" i="112"/>
  <c r="I42" i="112"/>
  <c r="J42" i="112"/>
  <c r="K42" i="112"/>
  <c r="L42" i="112"/>
  <c r="M42" i="112"/>
  <c r="N42" i="112"/>
  <c r="O42" i="112"/>
  <c r="P42" i="112"/>
  <c r="Q42" i="112"/>
  <c r="S42" i="112"/>
  <c r="T42" i="112"/>
  <c r="U42" i="112"/>
  <c r="V42" i="112"/>
  <c r="A43" i="112"/>
  <c r="B43" i="112"/>
  <c r="C43" i="112"/>
  <c r="D43" i="112"/>
  <c r="E43" i="112"/>
  <c r="F43" i="112"/>
  <c r="G43" i="112"/>
  <c r="I43" i="112"/>
  <c r="J43" i="112"/>
  <c r="K43" i="112"/>
  <c r="L43" i="112"/>
  <c r="M43" i="112"/>
  <c r="N43" i="112"/>
  <c r="O43" i="112"/>
  <c r="P43" i="112"/>
  <c r="Q43" i="112"/>
  <c r="S43" i="112"/>
  <c r="T43" i="112"/>
  <c r="U43" i="112"/>
  <c r="V43" i="112"/>
  <c r="A44" i="112"/>
  <c r="B44" i="112"/>
  <c r="C44" i="112"/>
  <c r="D44" i="112"/>
  <c r="E44" i="112"/>
  <c r="F44" i="112"/>
  <c r="G44" i="112"/>
  <c r="I44" i="112"/>
  <c r="J44" i="112"/>
  <c r="K44" i="112"/>
  <c r="L44" i="112"/>
  <c r="M44" i="112"/>
  <c r="N44" i="112"/>
  <c r="O44" i="112"/>
  <c r="P44" i="112"/>
  <c r="Q44" i="112"/>
  <c r="S44" i="112"/>
  <c r="T44" i="112"/>
  <c r="U44" i="112"/>
  <c r="V44" i="112"/>
  <c r="A45" i="112"/>
  <c r="B45" i="112"/>
  <c r="C45" i="112"/>
  <c r="D45" i="112"/>
  <c r="E45" i="112"/>
  <c r="F45" i="112"/>
  <c r="G45" i="112"/>
  <c r="I45" i="112"/>
  <c r="J45" i="112"/>
  <c r="K45" i="112"/>
  <c r="L45" i="112"/>
  <c r="M45" i="112"/>
  <c r="N45" i="112"/>
  <c r="O45" i="112"/>
  <c r="P45" i="112"/>
  <c r="Q45" i="112"/>
  <c r="S45" i="112"/>
  <c r="T45" i="112"/>
  <c r="U45" i="112"/>
  <c r="V45" i="112"/>
  <c r="A46" i="112"/>
  <c r="B46" i="112"/>
  <c r="C46" i="112"/>
  <c r="D46" i="112"/>
  <c r="E46" i="112"/>
  <c r="F46" i="112"/>
  <c r="G46" i="112"/>
  <c r="I46" i="112"/>
  <c r="J46" i="112"/>
  <c r="K46" i="112"/>
  <c r="L46" i="112"/>
  <c r="M46" i="112"/>
  <c r="N46" i="112"/>
  <c r="O46" i="112"/>
  <c r="P46" i="112"/>
  <c r="Q46" i="112"/>
  <c r="S46" i="112"/>
  <c r="T46" i="112"/>
  <c r="U46" i="112"/>
  <c r="V46" i="112"/>
  <c r="A47" i="112"/>
  <c r="B47" i="112"/>
  <c r="C47" i="112"/>
  <c r="D47" i="112"/>
  <c r="E47" i="112"/>
  <c r="F47" i="112"/>
  <c r="G47" i="112"/>
  <c r="I47" i="112"/>
  <c r="J47" i="112"/>
  <c r="K47" i="112"/>
  <c r="L47" i="112"/>
  <c r="M47" i="112"/>
  <c r="N47" i="112"/>
  <c r="O47" i="112"/>
  <c r="P47" i="112"/>
  <c r="Q47" i="112"/>
  <c r="S47" i="112"/>
  <c r="T47" i="112"/>
  <c r="U47" i="112"/>
  <c r="V47" i="112"/>
  <c r="A48" i="112"/>
  <c r="B48" i="112"/>
  <c r="C48" i="112"/>
  <c r="D48" i="112"/>
  <c r="E48" i="112"/>
  <c r="F48" i="112"/>
  <c r="G48" i="112"/>
  <c r="I48" i="112"/>
  <c r="J48" i="112"/>
  <c r="K48" i="112"/>
  <c r="L48" i="112"/>
  <c r="M48" i="112"/>
  <c r="N48" i="112"/>
  <c r="O48" i="112"/>
  <c r="P48" i="112"/>
  <c r="Q48" i="112"/>
  <c r="S48" i="112"/>
  <c r="T48" i="112"/>
  <c r="U48" i="112"/>
  <c r="V48" i="112"/>
  <c r="A49" i="112"/>
  <c r="B49" i="112"/>
  <c r="C49" i="112"/>
  <c r="D49" i="112"/>
  <c r="E49" i="112"/>
  <c r="F49" i="112"/>
  <c r="G49" i="112"/>
  <c r="I49" i="112"/>
  <c r="J49" i="112"/>
  <c r="K49" i="112"/>
  <c r="L49" i="112"/>
  <c r="M49" i="112"/>
  <c r="N49" i="112"/>
  <c r="O49" i="112"/>
  <c r="P49" i="112"/>
  <c r="Q49" i="112"/>
  <c r="S49" i="112"/>
  <c r="T49" i="112"/>
  <c r="U49" i="112"/>
  <c r="V49" i="112"/>
  <c r="A50" i="112"/>
  <c r="B50" i="112"/>
  <c r="C50" i="112"/>
  <c r="D50" i="112"/>
  <c r="E50" i="112"/>
  <c r="F50" i="112"/>
  <c r="G50" i="112"/>
  <c r="I50" i="112"/>
  <c r="J50" i="112"/>
  <c r="K50" i="112"/>
  <c r="L50" i="112"/>
  <c r="M50" i="112"/>
  <c r="N50" i="112"/>
  <c r="O50" i="112"/>
  <c r="P50" i="112"/>
  <c r="Q50" i="112"/>
  <c r="S50" i="112"/>
  <c r="T50" i="112"/>
  <c r="U50" i="112"/>
  <c r="V50" i="112"/>
  <c r="A51" i="112"/>
  <c r="B51" i="112"/>
  <c r="C51" i="112"/>
  <c r="D51" i="112"/>
  <c r="E51" i="112"/>
  <c r="F51" i="112"/>
  <c r="G51" i="112"/>
  <c r="I51" i="112"/>
  <c r="J51" i="112"/>
  <c r="K51" i="112"/>
  <c r="L51" i="112"/>
  <c r="M51" i="112"/>
  <c r="N51" i="112"/>
  <c r="O51" i="112"/>
  <c r="P51" i="112"/>
  <c r="Q51" i="112"/>
  <c r="S51" i="112"/>
  <c r="T51" i="112"/>
  <c r="U51" i="112"/>
  <c r="V51" i="112"/>
  <c r="A52" i="112"/>
  <c r="B52" i="112"/>
  <c r="C52" i="112"/>
  <c r="D52" i="112"/>
  <c r="E52" i="112"/>
  <c r="F52" i="112"/>
  <c r="G52" i="112"/>
  <c r="I52" i="112"/>
  <c r="J52" i="112"/>
  <c r="K52" i="112"/>
  <c r="L52" i="112"/>
  <c r="M52" i="112"/>
  <c r="N52" i="112"/>
  <c r="O52" i="112"/>
  <c r="P52" i="112"/>
  <c r="Q52" i="112"/>
  <c r="S52" i="112"/>
  <c r="T52" i="112"/>
  <c r="U52" i="112"/>
  <c r="V52" i="112"/>
  <c r="A53" i="112"/>
  <c r="B53" i="112"/>
  <c r="C53" i="112"/>
  <c r="D53" i="112"/>
  <c r="E53" i="112"/>
  <c r="F53" i="112"/>
  <c r="G53" i="112"/>
  <c r="I53" i="112"/>
  <c r="J53" i="112"/>
  <c r="K53" i="112"/>
  <c r="L53" i="112"/>
  <c r="M53" i="112"/>
  <c r="N53" i="112"/>
  <c r="O53" i="112"/>
  <c r="P53" i="112"/>
  <c r="Q53" i="112"/>
  <c r="S53" i="112"/>
  <c r="T53" i="112"/>
  <c r="U53" i="112"/>
  <c r="V53" i="112"/>
  <c r="A54" i="112"/>
  <c r="B54" i="112"/>
  <c r="C54" i="112"/>
  <c r="D54" i="112"/>
  <c r="E54" i="112"/>
  <c r="F54" i="112"/>
  <c r="G54" i="112"/>
  <c r="I54" i="112"/>
  <c r="J54" i="112"/>
  <c r="K54" i="112"/>
  <c r="L54" i="112"/>
  <c r="M54" i="112"/>
  <c r="N54" i="112"/>
  <c r="O54" i="112"/>
  <c r="P54" i="112"/>
  <c r="Q54" i="112"/>
  <c r="S54" i="112"/>
  <c r="T54" i="112"/>
  <c r="U54" i="112"/>
  <c r="V54" i="112"/>
  <c r="A55" i="112"/>
  <c r="B55" i="112"/>
  <c r="C55" i="112"/>
  <c r="D55" i="112"/>
  <c r="E55" i="112"/>
  <c r="F55" i="112"/>
  <c r="G55" i="112"/>
  <c r="I55" i="112"/>
  <c r="J55" i="112"/>
  <c r="K55" i="112"/>
  <c r="L55" i="112"/>
  <c r="M55" i="112"/>
  <c r="N55" i="112"/>
  <c r="O55" i="112"/>
  <c r="P55" i="112"/>
  <c r="Q55" i="112"/>
  <c r="S55" i="112"/>
  <c r="T55" i="112"/>
  <c r="U55" i="112"/>
  <c r="V55" i="112"/>
  <c r="A56" i="112"/>
  <c r="B56" i="112"/>
  <c r="C56" i="112"/>
  <c r="D56" i="112"/>
  <c r="E56" i="112"/>
  <c r="F56" i="112"/>
  <c r="G56" i="112"/>
  <c r="I56" i="112"/>
  <c r="J56" i="112"/>
  <c r="K56" i="112"/>
  <c r="L56" i="112"/>
  <c r="M56" i="112"/>
  <c r="N56" i="112"/>
  <c r="O56" i="112"/>
  <c r="P56" i="112"/>
  <c r="Q56" i="112"/>
  <c r="S56" i="112"/>
  <c r="T56" i="112"/>
  <c r="U56" i="112"/>
  <c r="V56" i="112"/>
  <c r="A57" i="112"/>
  <c r="B57" i="112"/>
  <c r="C57" i="112"/>
  <c r="D57" i="112"/>
  <c r="E57" i="112"/>
  <c r="F57" i="112"/>
  <c r="G57" i="112"/>
  <c r="I57" i="112"/>
  <c r="J57" i="112"/>
  <c r="K57" i="112"/>
  <c r="L57" i="112"/>
  <c r="M57" i="112"/>
  <c r="N57" i="112"/>
  <c r="O57" i="112"/>
  <c r="P57" i="112"/>
  <c r="Q57" i="112"/>
  <c r="S57" i="112"/>
  <c r="T57" i="112"/>
  <c r="U57" i="112"/>
  <c r="V57" i="112"/>
  <c r="A58" i="112"/>
  <c r="B58" i="112"/>
  <c r="C58" i="112"/>
  <c r="D58" i="112"/>
  <c r="E58" i="112"/>
  <c r="F58" i="112"/>
  <c r="G58" i="112"/>
  <c r="I58" i="112"/>
  <c r="J58" i="112"/>
  <c r="K58" i="112"/>
  <c r="L58" i="112"/>
  <c r="M58" i="112"/>
  <c r="N58" i="112"/>
  <c r="O58" i="112"/>
  <c r="P58" i="112"/>
  <c r="Q58" i="112"/>
  <c r="S58" i="112"/>
  <c r="T58" i="112"/>
  <c r="U58" i="112"/>
  <c r="V58" i="112"/>
  <c r="A59" i="112"/>
  <c r="D59" i="112"/>
  <c r="E59" i="112"/>
  <c r="F59" i="112"/>
  <c r="G59" i="112"/>
  <c r="I59" i="112"/>
  <c r="K59" i="112"/>
  <c r="P59" i="112"/>
  <c r="Q59" i="112"/>
  <c r="S59" i="112"/>
  <c r="T59" i="112"/>
  <c r="U59" i="112"/>
  <c r="V59" i="112"/>
  <c r="A60" i="112"/>
  <c r="A61" i="112"/>
  <c r="B61" i="112"/>
  <c r="C61" i="112"/>
  <c r="D61" i="112"/>
  <c r="E61" i="112"/>
  <c r="F61" i="112"/>
  <c r="G61" i="112"/>
  <c r="I61" i="112"/>
  <c r="J61" i="112"/>
  <c r="K61" i="112"/>
  <c r="L61" i="112"/>
  <c r="M61" i="112"/>
  <c r="N61" i="112"/>
  <c r="O61" i="112"/>
  <c r="P61" i="112"/>
  <c r="Q61" i="112"/>
  <c r="S61" i="112"/>
  <c r="T61" i="112"/>
  <c r="U61" i="112"/>
  <c r="V61" i="112"/>
  <c r="A62" i="112"/>
  <c r="B62" i="112"/>
  <c r="C62" i="112"/>
  <c r="D62" i="112"/>
  <c r="E62" i="112"/>
  <c r="F62" i="112"/>
  <c r="G62" i="112"/>
  <c r="I62" i="112"/>
  <c r="J62" i="112"/>
  <c r="K62" i="112"/>
  <c r="L62" i="112"/>
  <c r="M62" i="112"/>
  <c r="N62" i="112"/>
  <c r="O62" i="112"/>
  <c r="P62" i="112"/>
  <c r="Q62" i="112"/>
  <c r="S62" i="112"/>
  <c r="T62" i="112"/>
  <c r="U62" i="112"/>
  <c r="V62" i="112"/>
  <c r="A63" i="112"/>
  <c r="B63" i="112"/>
  <c r="C63" i="112"/>
  <c r="D63" i="112"/>
  <c r="E63" i="112"/>
  <c r="F63" i="112"/>
  <c r="G63" i="112"/>
  <c r="I63" i="112"/>
  <c r="J63" i="112"/>
  <c r="K63" i="112"/>
  <c r="L63" i="112"/>
  <c r="M63" i="112"/>
  <c r="N63" i="112"/>
  <c r="O63" i="112"/>
  <c r="P63" i="112"/>
  <c r="Q63" i="112"/>
  <c r="S63" i="112"/>
  <c r="T63" i="112"/>
  <c r="U63" i="112"/>
  <c r="V63" i="112"/>
  <c r="A64" i="112"/>
  <c r="B64" i="112"/>
  <c r="C64" i="112"/>
  <c r="D64" i="112"/>
  <c r="E64" i="112"/>
  <c r="F64" i="112"/>
  <c r="G64" i="112"/>
  <c r="I64" i="112"/>
  <c r="J64" i="112"/>
  <c r="K64" i="112"/>
  <c r="L64" i="112"/>
  <c r="M64" i="112"/>
  <c r="N64" i="112"/>
  <c r="O64" i="112"/>
  <c r="P64" i="112"/>
  <c r="Q64" i="112"/>
  <c r="S64" i="112"/>
  <c r="T64" i="112"/>
  <c r="U64" i="112"/>
  <c r="V64" i="112"/>
  <c r="A65" i="112"/>
  <c r="B65" i="112"/>
  <c r="C65" i="112"/>
  <c r="D65" i="112"/>
  <c r="E65" i="112"/>
  <c r="F65" i="112"/>
  <c r="G65" i="112"/>
  <c r="I65" i="112"/>
  <c r="J65" i="112"/>
  <c r="K65" i="112"/>
  <c r="L65" i="112"/>
  <c r="M65" i="112"/>
  <c r="N65" i="112"/>
  <c r="O65" i="112"/>
  <c r="P65" i="112"/>
  <c r="Q65" i="112"/>
  <c r="S65" i="112"/>
  <c r="T65" i="112"/>
  <c r="U65" i="112"/>
  <c r="V65" i="112"/>
  <c r="A66" i="112"/>
  <c r="B66" i="112"/>
  <c r="C66" i="112"/>
  <c r="D66" i="112"/>
  <c r="E66" i="112"/>
  <c r="F66" i="112"/>
  <c r="G66" i="112"/>
  <c r="I66" i="112"/>
  <c r="J66" i="112"/>
  <c r="K66" i="112"/>
  <c r="L66" i="112"/>
  <c r="M66" i="112"/>
  <c r="N66" i="112"/>
  <c r="O66" i="112"/>
  <c r="P66" i="112"/>
  <c r="Q66" i="112"/>
  <c r="S66" i="112"/>
  <c r="T66" i="112"/>
  <c r="U66" i="112"/>
  <c r="V66" i="112"/>
  <c r="A67" i="112"/>
  <c r="B67" i="112"/>
  <c r="C67" i="112"/>
  <c r="D67" i="112"/>
  <c r="E67" i="112"/>
  <c r="F67" i="112"/>
  <c r="G67" i="112"/>
  <c r="I67" i="112"/>
  <c r="J67" i="112"/>
  <c r="K67" i="112"/>
  <c r="L67" i="112"/>
  <c r="M67" i="112"/>
  <c r="N67" i="112"/>
  <c r="O67" i="112"/>
  <c r="P67" i="112"/>
  <c r="Q67" i="112"/>
  <c r="S67" i="112"/>
  <c r="T67" i="112"/>
  <c r="U67" i="112"/>
  <c r="V67" i="112"/>
  <c r="A68" i="112"/>
  <c r="B68" i="112"/>
  <c r="C68" i="112"/>
  <c r="D68" i="112"/>
  <c r="E68" i="112"/>
  <c r="F68" i="112"/>
  <c r="G68" i="112"/>
  <c r="I68" i="112"/>
  <c r="J68" i="112"/>
  <c r="K68" i="112"/>
  <c r="L68" i="112"/>
  <c r="M68" i="112"/>
  <c r="N68" i="112"/>
  <c r="O68" i="112"/>
  <c r="P68" i="112"/>
  <c r="Q68" i="112"/>
  <c r="S68" i="112"/>
  <c r="T68" i="112"/>
  <c r="U68" i="112"/>
  <c r="V68" i="112"/>
  <c r="A69" i="112"/>
  <c r="B69" i="112"/>
  <c r="C69" i="112"/>
  <c r="D69" i="112"/>
  <c r="E69" i="112"/>
  <c r="F69" i="112"/>
  <c r="G69" i="112"/>
  <c r="I69" i="112"/>
  <c r="J69" i="112"/>
  <c r="K69" i="112"/>
  <c r="L69" i="112"/>
  <c r="M69" i="112"/>
  <c r="N69" i="112"/>
  <c r="O69" i="112"/>
  <c r="P69" i="112"/>
  <c r="Q69" i="112"/>
  <c r="S69" i="112"/>
  <c r="T69" i="112"/>
  <c r="U69" i="112"/>
  <c r="V69" i="112"/>
  <c r="A70" i="112"/>
  <c r="B70" i="112"/>
  <c r="C70" i="112"/>
  <c r="D70" i="112"/>
  <c r="E70" i="112"/>
  <c r="F70" i="112"/>
  <c r="G70" i="112"/>
  <c r="I70" i="112"/>
  <c r="J70" i="112"/>
  <c r="K70" i="112"/>
  <c r="L70" i="112"/>
  <c r="M70" i="112"/>
  <c r="N70" i="112"/>
  <c r="O70" i="112"/>
  <c r="P70" i="112"/>
  <c r="Q70" i="112"/>
  <c r="S70" i="112"/>
  <c r="T70" i="112"/>
  <c r="U70" i="112"/>
  <c r="V70" i="112"/>
  <c r="A71" i="112"/>
  <c r="B71" i="112"/>
  <c r="C71" i="112"/>
  <c r="D71" i="112"/>
  <c r="E71" i="112"/>
  <c r="F71" i="112"/>
  <c r="G71" i="112"/>
  <c r="I71" i="112"/>
  <c r="J71" i="112"/>
  <c r="K71" i="112"/>
  <c r="L71" i="112"/>
  <c r="M71" i="112"/>
  <c r="N71" i="112"/>
  <c r="O71" i="112"/>
  <c r="P71" i="112"/>
  <c r="Q71" i="112"/>
  <c r="S71" i="112"/>
  <c r="T71" i="112"/>
  <c r="U71" i="112"/>
  <c r="V71" i="112"/>
  <c r="A72" i="112"/>
  <c r="B72" i="112"/>
  <c r="C72" i="112"/>
  <c r="D72" i="112"/>
  <c r="E72" i="112"/>
  <c r="F72" i="112"/>
  <c r="G72" i="112"/>
  <c r="I72" i="112"/>
  <c r="J72" i="112"/>
  <c r="K72" i="112"/>
  <c r="L72" i="112"/>
  <c r="M72" i="112"/>
  <c r="N72" i="112"/>
  <c r="O72" i="112"/>
  <c r="P72" i="112"/>
  <c r="Q72" i="112"/>
  <c r="S72" i="112"/>
  <c r="T72" i="112"/>
  <c r="U72" i="112"/>
  <c r="V72" i="112"/>
  <c r="A73" i="112"/>
  <c r="B73" i="112"/>
  <c r="C73" i="112"/>
  <c r="D73" i="112"/>
  <c r="E73" i="112"/>
  <c r="F73" i="112"/>
  <c r="G73" i="112"/>
  <c r="I73" i="112"/>
  <c r="J73" i="112"/>
  <c r="K73" i="112"/>
  <c r="L73" i="112"/>
  <c r="M73" i="112"/>
  <c r="N73" i="112"/>
  <c r="O73" i="112"/>
  <c r="P73" i="112"/>
  <c r="Q73" i="112"/>
  <c r="S73" i="112"/>
  <c r="T73" i="112"/>
  <c r="U73" i="112"/>
  <c r="V73" i="112"/>
  <c r="A74" i="112"/>
  <c r="B74" i="112"/>
  <c r="C74" i="112"/>
  <c r="D74" i="112"/>
  <c r="E74" i="112"/>
  <c r="F74" i="112"/>
  <c r="G74" i="112"/>
  <c r="I74" i="112"/>
  <c r="J74" i="112"/>
  <c r="K74" i="112"/>
  <c r="L74" i="112"/>
  <c r="M74" i="112"/>
  <c r="N74" i="112"/>
  <c r="O74" i="112"/>
  <c r="P74" i="112"/>
  <c r="Q74" i="112"/>
  <c r="S74" i="112"/>
  <c r="T74" i="112"/>
  <c r="U74" i="112"/>
  <c r="V74" i="112"/>
  <c r="A75" i="112"/>
  <c r="B75" i="112"/>
  <c r="C75" i="112"/>
  <c r="D75" i="112"/>
  <c r="E75" i="112"/>
  <c r="F75" i="112"/>
  <c r="G75" i="112"/>
  <c r="I75" i="112"/>
  <c r="J75" i="112"/>
  <c r="K75" i="112"/>
  <c r="L75" i="112"/>
  <c r="M75" i="112"/>
  <c r="N75" i="112"/>
  <c r="O75" i="112"/>
  <c r="P75" i="112"/>
  <c r="Q75" i="112"/>
  <c r="S75" i="112"/>
  <c r="T75" i="112"/>
  <c r="U75" i="112"/>
  <c r="V75" i="112"/>
  <c r="A76" i="112"/>
  <c r="B76" i="112"/>
  <c r="C76" i="112"/>
  <c r="D76" i="112"/>
  <c r="E76" i="112"/>
  <c r="F76" i="112"/>
  <c r="G76" i="112"/>
  <c r="I76" i="112"/>
  <c r="J76" i="112"/>
  <c r="K76" i="112"/>
  <c r="L76" i="112"/>
  <c r="M76" i="112"/>
  <c r="N76" i="112"/>
  <c r="O76" i="112"/>
  <c r="P76" i="112"/>
  <c r="Q76" i="112"/>
  <c r="S76" i="112"/>
  <c r="T76" i="112"/>
  <c r="U76" i="112"/>
  <c r="V76" i="112"/>
  <c r="A77" i="112"/>
  <c r="B77" i="112"/>
  <c r="C77" i="112"/>
  <c r="D77" i="112"/>
  <c r="E77" i="112"/>
  <c r="F77" i="112"/>
  <c r="G77" i="112"/>
  <c r="I77" i="112"/>
  <c r="J77" i="112"/>
  <c r="K77" i="112"/>
  <c r="L77" i="112"/>
  <c r="M77" i="112"/>
  <c r="N77" i="112"/>
  <c r="O77" i="112"/>
  <c r="P77" i="112"/>
  <c r="Q77" i="112"/>
  <c r="S77" i="112"/>
  <c r="T77" i="112"/>
  <c r="U77" i="112"/>
  <c r="V77" i="112"/>
  <c r="A78" i="112"/>
  <c r="B78" i="112"/>
  <c r="C78" i="112"/>
  <c r="D78" i="112"/>
  <c r="E78" i="112"/>
  <c r="F78" i="112"/>
  <c r="G78" i="112"/>
  <c r="I78" i="112"/>
  <c r="J78" i="112"/>
  <c r="K78" i="112"/>
  <c r="L78" i="112"/>
  <c r="M78" i="112"/>
  <c r="N78" i="112"/>
  <c r="O78" i="112"/>
  <c r="P78" i="112"/>
  <c r="Q78" i="112"/>
  <c r="S78" i="112"/>
  <c r="T78" i="112"/>
  <c r="U78" i="112"/>
  <c r="V78" i="112"/>
  <c r="A79" i="112"/>
  <c r="B79" i="112"/>
  <c r="C79" i="112"/>
  <c r="D79" i="112"/>
  <c r="E79" i="112"/>
  <c r="F79" i="112"/>
  <c r="G79" i="112"/>
  <c r="I79" i="112"/>
  <c r="J79" i="112"/>
  <c r="K79" i="112"/>
  <c r="L79" i="112"/>
  <c r="M79" i="112"/>
  <c r="N79" i="112"/>
  <c r="O79" i="112"/>
  <c r="P79" i="112"/>
  <c r="Q79" i="112"/>
  <c r="S79" i="112"/>
  <c r="T79" i="112"/>
  <c r="U79" i="112"/>
  <c r="V79" i="112"/>
  <c r="A80" i="112"/>
  <c r="B80" i="112"/>
  <c r="C80" i="112"/>
  <c r="D80" i="112"/>
  <c r="E80" i="112"/>
  <c r="F80" i="112"/>
  <c r="G80" i="112"/>
  <c r="I80" i="112"/>
  <c r="J80" i="112"/>
  <c r="K80" i="112"/>
  <c r="L80" i="112"/>
  <c r="M80" i="112"/>
  <c r="N80" i="112"/>
  <c r="O80" i="112"/>
  <c r="P80" i="112"/>
  <c r="Q80" i="112"/>
  <c r="S80" i="112"/>
  <c r="T80" i="112"/>
  <c r="U80" i="112"/>
  <c r="V80" i="112"/>
  <c r="A81" i="112"/>
  <c r="B81" i="112"/>
  <c r="C81" i="112"/>
  <c r="D81" i="112"/>
  <c r="E81" i="112"/>
  <c r="F81" i="112"/>
  <c r="G81" i="112"/>
  <c r="I81" i="112"/>
  <c r="J81" i="112"/>
  <c r="K81" i="112"/>
  <c r="L81" i="112"/>
  <c r="M81" i="112"/>
  <c r="N81" i="112"/>
  <c r="O81" i="112"/>
  <c r="P81" i="112"/>
  <c r="Q81" i="112"/>
  <c r="S81" i="112"/>
  <c r="T81" i="112"/>
  <c r="U81" i="112"/>
  <c r="V81" i="112"/>
  <c r="A82" i="112"/>
  <c r="B82" i="112"/>
  <c r="C82" i="112"/>
  <c r="D82" i="112"/>
  <c r="E82" i="112"/>
  <c r="F82" i="112"/>
  <c r="G82" i="112"/>
  <c r="I82" i="112"/>
  <c r="J82" i="112"/>
  <c r="K82" i="112"/>
  <c r="L82" i="112"/>
  <c r="M82" i="112"/>
  <c r="N82" i="112"/>
  <c r="O82" i="112"/>
  <c r="P82" i="112"/>
  <c r="Q82" i="112"/>
  <c r="S82" i="112"/>
  <c r="T82" i="112"/>
  <c r="U82" i="112"/>
  <c r="V82" i="112"/>
  <c r="A83" i="112"/>
  <c r="B83" i="112"/>
  <c r="C83" i="112"/>
  <c r="D83" i="112"/>
  <c r="E83" i="112"/>
  <c r="F83" i="112"/>
  <c r="G83" i="112"/>
  <c r="I83" i="112"/>
  <c r="J83" i="112"/>
  <c r="K83" i="112"/>
  <c r="L83" i="112"/>
  <c r="M83" i="112"/>
  <c r="N83" i="112"/>
  <c r="O83" i="112"/>
  <c r="P83" i="112"/>
  <c r="Q83" i="112"/>
  <c r="S83" i="112"/>
  <c r="T83" i="112"/>
  <c r="U83" i="112"/>
  <c r="V83" i="112"/>
  <c r="A84" i="112"/>
  <c r="B84" i="112"/>
  <c r="C84" i="112"/>
  <c r="D84" i="112"/>
  <c r="E84" i="112"/>
  <c r="F84" i="112"/>
  <c r="G84" i="112"/>
  <c r="I84" i="112"/>
  <c r="J84" i="112"/>
  <c r="K84" i="112"/>
  <c r="L84" i="112"/>
  <c r="M84" i="112"/>
  <c r="N84" i="112"/>
  <c r="O84" i="112"/>
  <c r="P84" i="112"/>
  <c r="Q84" i="112"/>
  <c r="S84" i="112"/>
  <c r="T84" i="112"/>
  <c r="U84" i="112"/>
  <c r="V84" i="112"/>
  <c r="A85" i="112"/>
  <c r="B85" i="112"/>
  <c r="C85" i="112"/>
  <c r="D85" i="112"/>
  <c r="E85" i="112"/>
  <c r="F85" i="112"/>
  <c r="G85" i="112"/>
  <c r="I85" i="112"/>
  <c r="J85" i="112"/>
  <c r="K85" i="112"/>
  <c r="L85" i="112"/>
  <c r="M85" i="112"/>
  <c r="N85" i="112"/>
  <c r="O85" i="112"/>
  <c r="P85" i="112"/>
  <c r="Q85" i="112"/>
  <c r="S85" i="112"/>
  <c r="T85" i="112"/>
  <c r="U85" i="112"/>
  <c r="V85" i="112"/>
  <c r="A86" i="112"/>
  <c r="B86" i="112"/>
  <c r="C86" i="112"/>
  <c r="D86" i="112"/>
  <c r="E86" i="112"/>
  <c r="F86" i="112"/>
  <c r="G86" i="112"/>
  <c r="I86" i="112"/>
  <c r="J86" i="112"/>
  <c r="K86" i="112"/>
  <c r="L86" i="112"/>
  <c r="M86" i="112"/>
  <c r="N86" i="112"/>
  <c r="O86" i="112"/>
  <c r="P86" i="112"/>
  <c r="Q86" i="112"/>
  <c r="S86" i="112"/>
  <c r="T86" i="112"/>
  <c r="U86" i="112"/>
  <c r="V86" i="112"/>
  <c r="A87" i="112"/>
  <c r="B87" i="112"/>
  <c r="C87" i="112"/>
  <c r="D87" i="112"/>
  <c r="E87" i="112"/>
  <c r="F87" i="112"/>
  <c r="G87" i="112"/>
  <c r="I87" i="112"/>
  <c r="J87" i="112"/>
  <c r="K87" i="112"/>
  <c r="L87" i="112"/>
  <c r="M87" i="112"/>
  <c r="N87" i="112"/>
  <c r="O87" i="112"/>
  <c r="P87" i="112"/>
  <c r="Q87" i="112"/>
  <c r="S87" i="112"/>
  <c r="T87" i="112"/>
  <c r="U87" i="112"/>
  <c r="V87" i="112"/>
  <c r="A88" i="112"/>
  <c r="B88" i="112"/>
  <c r="C88" i="112"/>
  <c r="D88" i="112"/>
  <c r="E88" i="112"/>
  <c r="F88" i="112"/>
  <c r="G88" i="112"/>
  <c r="I88" i="112"/>
  <c r="J88" i="112"/>
  <c r="K88" i="112"/>
  <c r="L88" i="112"/>
  <c r="M88" i="112"/>
  <c r="N88" i="112"/>
  <c r="O88" i="112"/>
  <c r="P88" i="112"/>
  <c r="Q88" i="112"/>
  <c r="S88" i="112"/>
  <c r="T88" i="112"/>
  <c r="U88" i="112"/>
  <c r="V88" i="112"/>
  <c r="A89" i="112"/>
  <c r="B89" i="112"/>
  <c r="C89" i="112"/>
  <c r="D89" i="112"/>
  <c r="E89" i="112"/>
  <c r="F89" i="112"/>
  <c r="G89" i="112"/>
  <c r="I89" i="112"/>
  <c r="J89" i="112"/>
  <c r="K89" i="112"/>
  <c r="L89" i="112"/>
  <c r="M89" i="112"/>
  <c r="N89" i="112"/>
  <c r="O89" i="112"/>
  <c r="P89" i="112"/>
  <c r="Q89" i="112"/>
  <c r="S89" i="112"/>
  <c r="T89" i="112"/>
  <c r="U89" i="112"/>
  <c r="V89" i="112"/>
  <c r="A90" i="112"/>
  <c r="B90" i="112"/>
  <c r="C90" i="112"/>
  <c r="D90" i="112"/>
  <c r="E90" i="112"/>
  <c r="F90" i="112"/>
  <c r="G90" i="112"/>
  <c r="I90" i="112"/>
  <c r="J90" i="112"/>
  <c r="K90" i="112"/>
  <c r="L90" i="112"/>
  <c r="M90" i="112"/>
  <c r="N90" i="112"/>
  <c r="O90" i="112"/>
  <c r="P90" i="112"/>
  <c r="Q90" i="112"/>
  <c r="S90" i="112"/>
  <c r="T90" i="112"/>
  <c r="U90" i="112"/>
  <c r="V90" i="112"/>
  <c r="A91" i="112"/>
  <c r="B91" i="112"/>
  <c r="C91" i="112"/>
  <c r="D91" i="112"/>
  <c r="E91" i="112"/>
  <c r="F91" i="112"/>
  <c r="G91" i="112"/>
  <c r="I91" i="112"/>
  <c r="J91" i="112"/>
  <c r="K91" i="112"/>
  <c r="L91" i="112"/>
  <c r="M91" i="112"/>
  <c r="N91" i="112"/>
  <c r="O91" i="112"/>
  <c r="P91" i="112"/>
  <c r="Q91" i="112"/>
  <c r="S91" i="112"/>
  <c r="T91" i="112"/>
  <c r="U91" i="112"/>
  <c r="V91" i="112"/>
  <c r="A92" i="112"/>
  <c r="B92" i="112"/>
  <c r="C92" i="112"/>
  <c r="D92" i="112"/>
  <c r="E92" i="112"/>
  <c r="F92" i="112"/>
  <c r="G92" i="112"/>
  <c r="I92" i="112"/>
  <c r="J92" i="112"/>
  <c r="K92" i="112"/>
  <c r="L92" i="112"/>
  <c r="M92" i="112"/>
  <c r="N92" i="112"/>
  <c r="O92" i="112"/>
  <c r="P92" i="112"/>
  <c r="Q92" i="112"/>
  <c r="S92" i="112"/>
  <c r="T92" i="112"/>
  <c r="U92" i="112"/>
  <c r="V92" i="112"/>
  <c r="A93" i="112"/>
  <c r="B93" i="112"/>
  <c r="C93" i="112"/>
  <c r="D93" i="112"/>
  <c r="E93" i="112"/>
  <c r="F93" i="112"/>
  <c r="G93" i="112"/>
  <c r="I93" i="112"/>
  <c r="J93" i="112"/>
  <c r="K93" i="112"/>
  <c r="L93" i="112"/>
  <c r="M93" i="112"/>
  <c r="N93" i="112"/>
  <c r="O93" i="112"/>
  <c r="P93" i="112"/>
  <c r="Q93" i="112"/>
  <c r="S93" i="112"/>
  <c r="T93" i="112"/>
  <c r="U93" i="112"/>
  <c r="V93" i="112"/>
  <c r="A94" i="112"/>
  <c r="B94" i="112"/>
  <c r="C94" i="112"/>
  <c r="D94" i="112"/>
  <c r="E94" i="112"/>
  <c r="F94" i="112"/>
  <c r="G94" i="112"/>
  <c r="I94" i="112"/>
  <c r="J94" i="112"/>
  <c r="K94" i="112"/>
  <c r="L94" i="112"/>
  <c r="M94" i="112"/>
  <c r="N94" i="112"/>
  <c r="O94" i="112"/>
  <c r="P94" i="112"/>
  <c r="Q94" i="112"/>
  <c r="S94" i="112"/>
  <c r="T94" i="112"/>
  <c r="U94" i="112"/>
  <c r="V94" i="112"/>
  <c r="A95" i="112"/>
  <c r="B95" i="112"/>
  <c r="C95" i="112"/>
  <c r="D95" i="112"/>
  <c r="E95" i="112"/>
  <c r="F95" i="112"/>
  <c r="G95" i="112"/>
  <c r="I95" i="112"/>
  <c r="J95" i="112"/>
  <c r="K95" i="112"/>
  <c r="L95" i="112"/>
  <c r="M95" i="112"/>
  <c r="N95" i="112"/>
  <c r="O95" i="112"/>
  <c r="P95" i="112"/>
  <c r="Q95" i="112"/>
  <c r="S95" i="112"/>
  <c r="T95" i="112"/>
  <c r="U95" i="112"/>
  <c r="V95" i="112"/>
  <c r="A96" i="112"/>
  <c r="B96" i="112"/>
  <c r="C96" i="112"/>
  <c r="D96" i="112"/>
  <c r="E96" i="112"/>
  <c r="F96" i="112"/>
  <c r="G96" i="112"/>
  <c r="I96" i="112"/>
  <c r="J96" i="112"/>
  <c r="K96" i="112"/>
  <c r="L96" i="112"/>
  <c r="M96" i="112"/>
  <c r="N96" i="112"/>
  <c r="O96" i="112"/>
  <c r="P96" i="112"/>
  <c r="Q96" i="112"/>
  <c r="S96" i="112"/>
  <c r="T96" i="112"/>
  <c r="U96" i="112"/>
  <c r="V96" i="112"/>
  <c r="A97" i="112"/>
  <c r="B97" i="112"/>
  <c r="C97" i="112"/>
  <c r="D97" i="112"/>
  <c r="E97" i="112"/>
  <c r="F97" i="112"/>
  <c r="G97" i="112"/>
  <c r="I97" i="112"/>
  <c r="J97" i="112"/>
  <c r="K97" i="112"/>
  <c r="L97" i="112"/>
  <c r="M97" i="112"/>
  <c r="N97" i="112"/>
  <c r="O97" i="112"/>
  <c r="P97" i="112"/>
  <c r="Q97" i="112"/>
  <c r="S97" i="112"/>
  <c r="T97" i="112"/>
  <c r="U97" i="112"/>
  <c r="V97" i="112"/>
  <c r="A98" i="112"/>
  <c r="B98" i="112"/>
  <c r="C98" i="112"/>
  <c r="D98" i="112"/>
  <c r="E98" i="112"/>
  <c r="F98" i="112"/>
  <c r="G98" i="112"/>
  <c r="I98" i="112"/>
  <c r="J98" i="112"/>
  <c r="K98" i="112"/>
  <c r="L98" i="112"/>
  <c r="M98" i="112"/>
  <c r="N98" i="112"/>
  <c r="O98" i="112"/>
  <c r="P98" i="112"/>
  <c r="Q98" i="112"/>
  <c r="S98" i="112"/>
  <c r="T98" i="112"/>
  <c r="U98" i="112"/>
  <c r="V98" i="112"/>
  <c r="A99" i="112"/>
  <c r="B99" i="112"/>
  <c r="C99" i="112"/>
  <c r="D99" i="112"/>
  <c r="E99" i="112"/>
  <c r="F99" i="112"/>
  <c r="G99" i="112"/>
  <c r="I99" i="112"/>
  <c r="J99" i="112"/>
  <c r="K99" i="112"/>
  <c r="L99" i="112"/>
  <c r="M99" i="112"/>
  <c r="N99" i="112"/>
  <c r="O99" i="112"/>
  <c r="P99" i="112"/>
  <c r="Q99" i="112"/>
  <c r="S99" i="112"/>
  <c r="T99" i="112"/>
  <c r="U99" i="112"/>
  <c r="V99" i="112"/>
  <c r="A100" i="112"/>
  <c r="B100" i="112"/>
  <c r="C100" i="112"/>
  <c r="D100" i="112"/>
  <c r="E100" i="112"/>
  <c r="F100" i="112"/>
  <c r="G100" i="112"/>
  <c r="I100" i="112"/>
  <c r="J100" i="112"/>
  <c r="K100" i="112"/>
  <c r="L100" i="112"/>
  <c r="M100" i="112"/>
  <c r="N100" i="112"/>
  <c r="O100" i="112"/>
  <c r="P100" i="112"/>
  <c r="Q100" i="112"/>
  <c r="S100" i="112"/>
  <c r="T100" i="112"/>
  <c r="U100" i="112"/>
  <c r="V100" i="112"/>
  <c r="A101" i="112"/>
  <c r="B101" i="112"/>
  <c r="C101" i="112"/>
  <c r="D101" i="112"/>
  <c r="E101" i="112"/>
  <c r="F101" i="112"/>
  <c r="G101" i="112"/>
  <c r="I101" i="112"/>
  <c r="J101" i="112"/>
  <c r="K101" i="112"/>
  <c r="L101" i="112"/>
  <c r="M101" i="112"/>
  <c r="N101" i="112"/>
  <c r="O101" i="112"/>
  <c r="P101" i="112"/>
  <c r="Q101" i="112"/>
  <c r="S101" i="112"/>
  <c r="T101" i="112"/>
  <c r="U101" i="112"/>
  <c r="V101" i="112"/>
  <c r="A102" i="112"/>
  <c r="B102" i="112"/>
  <c r="C102" i="112"/>
  <c r="D102" i="112"/>
  <c r="E102" i="112"/>
  <c r="F102" i="112"/>
  <c r="G102" i="112"/>
  <c r="I102" i="112"/>
  <c r="J102" i="112"/>
  <c r="K102" i="112"/>
  <c r="L102" i="112"/>
  <c r="M102" i="112"/>
  <c r="N102" i="112"/>
  <c r="O102" i="112"/>
  <c r="P102" i="112"/>
  <c r="Q102" i="112"/>
  <c r="S102" i="112"/>
  <c r="T102" i="112"/>
  <c r="U102" i="112"/>
  <c r="V102" i="112"/>
  <c r="A103" i="112"/>
  <c r="B103" i="112"/>
  <c r="C103" i="112"/>
  <c r="D103" i="112"/>
  <c r="E103" i="112"/>
  <c r="F103" i="112"/>
  <c r="G103" i="112"/>
  <c r="I103" i="112"/>
  <c r="J103" i="112"/>
  <c r="K103" i="112"/>
  <c r="L103" i="112"/>
  <c r="M103" i="112"/>
  <c r="N103" i="112"/>
  <c r="O103" i="112"/>
  <c r="P103" i="112"/>
  <c r="Q103" i="112"/>
  <c r="S103" i="112"/>
  <c r="T103" i="112"/>
  <c r="U103" i="112"/>
  <c r="V103" i="112"/>
  <c r="A104" i="112"/>
  <c r="B104" i="112"/>
  <c r="C104" i="112"/>
  <c r="D104" i="112"/>
  <c r="E104" i="112"/>
  <c r="F104" i="112"/>
  <c r="G104" i="112"/>
  <c r="I104" i="112"/>
  <c r="J104" i="112"/>
  <c r="K104" i="112"/>
  <c r="L104" i="112"/>
  <c r="M104" i="112"/>
  <c r="N104" i="112"/>
  <c r="O104" i="112"/>
  <c r="P104" i="112"/>
  <c r="Q104" i="112"/>
  <c r="S104" i="112"/>
  <c r="T104" i="112"/>
  <c r="U104" i="112"/>
  <c r="V104" i="112"/>
  <c r="A105" i="112"/>
  <c r="B105" i="112"/>
  <c r="C105" i="112"/>
  <c r="D105" i="112"/>
  <c r="E105" i="112"/>
  <c r="F105" i="112"/>
  <c r="G105" i="112"/>
  <c r="I105" i="112"/>
  <c r="J105" i="112"/>
  <c r="K105" i="112"/>
  <c r="L105" i="112"/>
  <c r="M105" i="112"/>
  <c r="N105" i="112"/>
  <c r="O105" i="112"/>
  <c r="P105" i="112"/>
  <c r="Q105" i="112"/>
  <c r="S105" i="112"/>
  <c r="T105" i="112"/>
  <c r="U105" i="112"/>
  <c r="V105" i="112"/>
  <c r="A106" i="112"/>
  <c r="B106" i="112"/>
  <c r="C106" i="112"/>
  <c r="D106" i="112"/>
  <c r="E106" i="112"/>
  <c r="F106" i="112"/>
  <c r="G106" i="112"/>
  <c r="I106" i="112"/>
  <c r="J106" i="112"/>
  <c r="K106" i="112"/>
  <c r="L106" i="112"/>
  <c r="M106" i="112"/>
  <c r="N106" i="112"/>
  <c r="O106" i="112"/>
  <c r="P106" i="112"/>
  <c r="Q106" i="112"/>
  <c r="S106" i="112"/>
  <c r="T106" i="112"/>
  <c r="U106" i="112"/>
  <c r="V106" i="112"/>
  <c r="A107" i="112"/>
  <c r="B107" i="112"/>
  <c r="C107" i="112"/>
  <c r="D107" i="112"/>
  <c r="E107" i="112"/>
  <c r="F107" i="112"/>
  <c r="G107" i="112"/>
  <c r="I107" i="112"/>
  <c r="J107" i="112"/>
  <c r="K107" i="112"/>
  <c r="L107" i="112"/>
  <c r="M107" i="112"/>
  <c r="N107" i="112"/>
  <c r="O107" i="112"/>
  <c r="P107" i="112"/>
  <c r="Q107" i="112"/>
  <c r="S107" i="112"/>
  <c r="T107" i="112"/>
  <c r="U107" i="112"/>
  <c r="V107" i="112"/>
  <c r="A108" i="112"/>
  <c r="B108" i="112"/>
  <c r="C108" i="112"/>
  <c r="D108" i="112"/>
  <c r="E108" i="112"/>
  <c r="F108" i="112"/>
  <c r="G108" i="112"/>
  <c r="I108" i="112"/>
  <c r="J108" i="112"/>
  <c r="K108" i="112"/>
  <c r="L108" i="112"/>
  <c r="M108" i="112"/>
  <c r="N108" i="112"/>
  <c r="O108" i="112"/>
  <c r="P108" i="112"/>
  <c r="Q108" i="112"/>
  <c r="S108" i="112"/>
  <c r="T108" i="112"/>
  <c r="U108" i="112"/>
  <c r="V108" i="112"/>
  <c r="A109" i="112"/>
  <c r="B109" i="112"/>
  <c r="C109" i="112"/>
  <c r="D109" i="112"/>
  <c r="E109" i="112"/>
  <c r="F109" i="112"/>
  <c r="G109" i="112"/>
  <c r="I109" i="112"/>
  <c r="J109" i="112"/>
  <c r="K109" i="112"/>
  <c r="L109" i="112"/>
  <c r="M109" i="112"/>
  <c r="N109" i="112"/>
  <c r="O109" i="112"/>
  <c r="P109" i="112"/>
  <c r="Q109" i="112"/>
  <c r="S109" i="112"/>
  <c r="T109" i="112"/>
  <c r="U109" i="112"/>
  <c r="V109" i="112"/>
  <c r="A110" i="112"/>
  <c r="B110" i="112"/>
  <c r="C110" i="112"/>
  <c r="D110" i="112"/>
  <c r="E110" i="112"/>
  <c r="F110" i="112"/>
  <c r="G110" i="112"/>
  <c r="I110" i="112"/>
  <c r="J110" i="112"/>
  <c r="K110" i="112"/>
  <c r="L110" i="112"/>
  <c r="M110" i="112"/>
  <c r="N110" i="112"/>
  <c r="O110" i="112"/>
  <c r="P110" i="112"/>
  <c r="Q110" i="112"/>
  <c r="S110" i="112"/>
  <c r="T110" i="112"/>
  <c r="U110" i="112"/>
  <c r="V110" i="112"/>
  <c r="A111" i="112"/>
  <c r="B111" i="112"/>
  <c r="C111" i="112"/>
  <c r="D111" i="112"/>
  <c r="E111" i="112"/>
  <c r="F111" i="112"/>
  <c r="G111" i="112"/>
  <c r="I111" i="112"/>
  <c r="J111" i="112"/>
  <c r="K111" i="112"/>
  <c r="L111" i="112"/>
  <c r="M111" i="112"/>
  <c r="N111" i="112"/>
  <c r="O111" i="112"/>
  <c r="P111" i="112"/>
  <c r="Q111" i="112"/>
  <c r="S111" i="112"/>
  <c r="T111" i="112"/>
  <c r="U111" i="112"/>
  <c r="V111" i="112"/>
  <c r="A112" i="112"/>
  <c r="B112" i="112"/>
  <c r="C112" i="112"/>
  <c r="D112" i="112"/>
  <c r="E112" i="112"/>
  <c r="F112" i="112"/>
  <c r="G112" i="112"/>
  <c r="I112" i="112"/>
  <c r="J112" i="112"/>
  <c r="K112" i="112"/>
  <c r="L112" i="112"/>
  <c r="M112" i="112"/>
  <c r="N112" i="112"/>
  <c r="O112" i="112"/>
  <c r="P112" i="112"/>
  <c r="Q112" i="112"/>
  <c r="S112" i="112"/>
  <c r="T112" i="112"/>
  <c r="U112" i="112"/>
  <c r="V112" i="112"/>
  <c r="A113" i="112"/>
  <c r="B113" i="112"/>
  <c r="C113" i="112"/>
  <c r="D113" i="112"/>
  <c r="E113" i="112"/>
  <c r="F113" i="112"/>
  <c r="G113" i="112"/>
  <c r="I113" i="112"/>
  <c r="J113" i="112"/>
  <c r="K113" i="112"/>
  <c r="L113" i="112"/>
  <c r="M113" i="112"/>
  <c r="N113" i="112"/>
  <c r="O113" i="112"/>
  <c r="P113" i="112"/>
  <c r="Q113" i="112"/>
  <c r="S113" i="112"/>
  <c r="T113" i="112"/>
  <c r="U113" i="112"/>
  <c r="V113" i="112"/>
  <c r="A114" i="112"/>
  <c r="B114" i="112"/>
  <c r="C114" i="112"/>
  <c r="D114" i="112"/>
  <c r="E114" i="112"/>
  <c r="F114" i="112"/>
  <c r="G114" i="112"/>
  <c r="I114" i="112"/>
  <c r="J114" i="112"/>
  <c r="K114" i="112"/>
  <c r="L114" i="112"/>
  <c r="M114" i="112"/>
  <c r="N114" i="112"/>
  <c r="O114" i="112"/>
  <c r="P114" i="112"/>
  <c r="Q114" i="112"/>
  <c r="S114" i="112"/>
  <c r="T114" i="112"/>
  <c r="U114" i="112"/>
  <c r="V114" i="112"/>
  <c r="A115" i="112"/>
  <c r="B115" i="112"/>
  <c r="C115" i="112"/>
  <c r="D115" i="112"/>
  <c r="E115" i="112"/>
  <c r="F115" i="112"/>
  <c r="G115" i="112"/>
  <c r="I115" i="112"/>
  <c r="J115" i="112"/>
  <c r="K115" i="112"/>
  <c r="L115" i="112"/>
  <c r="M115" i="112"/>
  <c r="N115" i="112"/>
  <c r="O115" i="112"/>
  <c r="P115" i="112"/>
  <c r="Q115" i="112"/>
  <c r="S115" i="112"/>
  <c r="T115" i="112"/>
  <c r="U115" i="112"/>
  <c r="V115" i="112"/>
  <c r="A116" i="112"/>
  <c r="B116" i="112"/>
  <c r="C116" i="112"/>
  <c r="D116" i="112"/>
  <c r="E116" i="112"/>
  <c r="F116" i="112"/>
  <c r="G116" i="112"/>
  <c r="I116" i="112"/>
  <c r="J116" i="112"/>
  <c r="K116" i="112"/>
  <c r="L116" i="112"/>
  <c r="M116" i="112"/>
  <c r="N116" i="112"/>
  <c r="O116" i="112"/>
  <c r="P116" i="112"/>
  <c r="Q116" i="112"/>
  <c r="S116" i="112"/>
  <c r="T116" i="112"/>
  <c r="U116" i="112"/>
  <c r="V116" i="112"/>
  <c r="A117" i="112"/>
  <c r="B117" i="112"/>
  <c r="C117" i="112"/>
  <c r="D117" i="112"/>
  <c r="E117" i="112"/>
  <c r="F117" i="112"/>
  <c r="G117" i="112"/>
  <c r="I117" i="112"/>
  <c r="J117" i="112"/>
  <c r="K117" i="112"/>
  <c r="L117" i="112"/>
  <c r="M117" i="112"/>
  <c r="N117" i="112"/>
  <c r="O117" i="112"/>
  <c r="P117" i="112"/>
  <c r="Q117" i="112"/>
  <c r="S117" i="112"/>
  <c r="T117" i="112"/>
  <c r="U117" i="112"/>
  <c r="V117" i="112"/>
  <c r="A118" i="112"/>
  <c r="B118" i="112"/>
  <c r="C118" i="112"/>
  <c r="D118" i="112"/>
  <c r="E118" i="112"/>
  <c r="F118" i="112"/>
  <c r="G118" i="112"/>
  <c r="I118" i="112"/>
  <c r="J118" i="112"/>
  <c r="K118" i="112"/>
  <c r="L118" i="112"/>
  <c r="M118" i="112"/>
  <c r="N118" i="112"/>
  <c r="O118" i="112"/>
  <c r="P118" i="112"/>
  <c r="Q118" i="112"/>
  <c r="S118" i="112"/>
  <c r="T118" i="112"/>
  <c r="U118" i="112"/>
  <c r="V118" i="112"/>
  <c r="A119" i="112"/>
  <c r="B119" i="112"/>
  <c r="C119" i="112"/>
  <c r="D119" i="112"/>
  <c r="E119" i="112"/>
  <c r="F119" i="112"/>
  <c r="G119" i="112"/>
  <c r="I119" i="112"/>
  <c r="J119" i="112"/>
  <c r="K119" i="112"/>
  <c r="L119" i="112"/>
  <c r="M119" i="112"/>
  <c r="N119" i="112"/>
  <c r="O119" i="112"/>
  <c r="P119" i="112"/>
  <c r="Q119" i="112"/>
  <c r="S119" i="112"/>
  <c r="T119" i="112"/>
  <c r="U119" i="112"/>
  <c r="V119" i="112"/>
  <c r="A120" i="112"/>
  <c r="B120" i="112"/>
  <c r="C120" i="112"/>
  <c r="D120" i="112"/>
  <c r="E120" i="112"/>
  <c r="F120" i="112"/>
  <c r="G120" i="112"/>
  <c r="I120" i="112"/>
  <c r="J120" i="112"/>
  <c r="K120" i="112"/>
  <c r="L120" i="112"/>
  <c r="M120" i="112"/>
  <c r="N120" i="112"/>
  <c r="O120" i="112"/>
  <c r="P120" i="112"/>
  <c r="Q120" i="112"/>
  <c r="S120" i="112"/>
  <c r="T120" i="112"/>
  <c r="U120" i="112"/>
  <c r="V120" i="112"/>
  <c r="A121" i="112"/>
  <c r="B121" i="112"/>
  <c r="C121" i="112"/>
  <c r="D121" i="112"/>
  <c r="E121" i="112"/>
  <c r="F121" i="112"/>
  <c r="G121" i="112"/>
  <c r="I121" i="112"/>
  <c r="J121" i="112"/>
  <c r="K121" i="112"/>
  <c r="L121" i="112"/>
  <c r="M121" i="112"/>
  <c r="N121" i="112"/>
  <c r="O121" i="112"/>
  <c r="P121" i="112"/>
  <c r="Q121" i="112"/>
  <c r="S121" i="112"/>
  <c r="T121" i="112"/>
  <c r="U121" i="112"/>
  <c r="V121" i="112"/>
  <c r="A122" i="112"/>
  <c r="B122" i="112"/>
  <c r="C122" i="112"/>
  <c r="D122" i="112"/>
  <c r="E122" i="112"/>
  <c r="F122" i="112"/>
  <c r="G122" i="112"/>
  <c r="I122" i="112"/>
  <c r="J122" i="112"/>
  <c r="K122" i="112"/>
  <c r="L122" i="112"/>
  <c r="M122" i="112"/>
  <c r="N122" i="112"/>
  <c r="O122" i="112"/>
  <c r="P122" i="112"/>
  <c r="Q122" i="112"/>
  <c r="S122" i="112"/>
  <c r="T122" i="112"/>
  <c r="U122" i="112"/>
  <c r="V122" i="112"/>
  <c r="A123" i="112"/>
  <c r="B123" i="112"/>
  <c r="C123" i="112"/>
  <c r="D123" i="112"/>
  <c r="E123" i="112"/>
  <c r="F123" i="112"/>
  <c r="G123" i="112"/>
  <c r="I123" i="112"/>
  <c r="J123" i="112"/>
  <c r="K123" i="112"/>
  <c r="L123" i="112"/>
  <c r="M123" i="112"/>
  <c r="N123" i="112"/>
  <c r="O123" i="112"/>
  <c r="P123" i="112"/>
  <c r="Q123" i="112"/>
  <c r="S123" i="112"/>
  <c r="T123" i="112"/>
  <c r="U123" i="112"/>
  <c r="V123" i="112"/>
  <c r="A124" i="112"/>
  <c r="D124" i="112"/>
  <c r="E124" i="112"/>
  <c r="F124" i="112"/>
  <c r="G124" i="112"/>
  <c r="I124" i="112"/>
  <c r="K124" i="112"/>
  <c r="P124" i="112"/>
  <c r="Q124" i="112"/>
  <c r="S124" i="112"/>
  <c r="T124" i="112"/>
  <c r="U124" i="112"/>
  <c r="V124" i="112"/>
  <c r="A125" i="112"/>
  <c r="B125" i="112"/>
  <c r="C125" i="112"/>
  <c r="D125" i="112"/>
  <c r="E125" i="112"/>
  <c r="F125" i="112"/>
  <c r="G125" i="112"/>
  <c r="I125" i="112"/>
  <c r="J125" i="112"/>
  <c r="K125" i="112"/>
  <c r="L125" i="112"/>
  <c r="M125" i="112"/>
  <c r="N125" i="112"/>
  <c r="O125" i="112"/>
  <c r="P125" i="112"/>
  <c r="Q125" i="112"/>
  <c r="S125" i="112"/>
  <c r="T125" i="112"/>
  <c r="U125" i="112"/>
  <c r="V125" i="112"/>
  <c r="A126" i="112"/>
  <c r="B126" i="112"/>
  <c r="C126" i="112"/>
  <c r="D126" i="112"/>
  <c r="E126" i="112"/>
  <c r="F126" i="112"/>
  <c r="G126" i="112"/>
  <c r="I126" i="112"/>
  <c r="J126" i="112"/>
  <c r="K126" i="112"/>
  <c r="L126" i="112"/>
  <c r="M126" i="112"/>
  <c r="N126" i="112"/>
  <c r="O126" i="112"/>
  <c r="P126" i="112"/>
  <c r="Q126" i="112"/>
  <c r="S126" i="112"/>
  <c r="T126" i="112"/>
  <c r="U126" i="112"/>
  <c r="V126" i="112"/>
  <c r="A127" i="112"/>
  <c r="B127" i="112"/>
  <c r="C127" i="112"/>
  <c r="D127" i="112"/>
  <c r="E127" i="112"/>
  <c r="F127" i="112"/>
  <c r="G127" i="112"/>
  <c r="I127" i="112"/>
  <c r="J127" i="112"/>
  <c r="K127" i="112"/>
  <c r="L127" i="112"/>
  <c r="M127" i="112"/>
  <c r="N127" i="112"/>
  <c r="O127" i="112"/>
  <c r="P127" i="112"/>
  <c r="Q127" i="112"/>
  <c r="S127" i="112"/>
  <c r="T127" i="112"/>
  <c r="U127" i="112"/>
  <c r="V127" i="112"/>
  <c r="A128" i="112"/>
  <c r="B128" i="112"/>
  <c r="C128" i="112"/>
  <c r="D128" i="112"/>
  <c r="E128" i="112"/>
  <c r="F128" i="112"/>
  <c r="G128" i="112"/>
  <c r="I128" i="112"/>
  <c r="J128" i="112"/>
  <c r="K128" i="112"/>
  <c r="L128" i="112"/>
  <c r="M128" i="112"/>
  <c r="N128" i="112"/>
  <c r="O128" i="112"/>
  <c r="P128" i="112"/>
  <c r="Q128" i="112"/>
  <c r="S128" i="112"/>
  <c r="T128" i="112"/>
  <c r="U128" i="112"/>
  <c r="V128" i="112"/>
  <c r="A129" i="112"/>
  <c r="B129" i="112"/>
  <c r="C129" i="112"/>
  <c r="D129" i="112"/>
  <c r="E129" i="112"/>
  <c r="F129" i="112"/>
  <c r="G129" i="112"/>
  <c r="I129" i="112"/>
  <c r="J129" i="112"/>
  <c r="K129" i="112"/>
  <c r="L129" i="112"/>
  <c r="M129" i="112"/>
  <c r="N129" i="112"/>
  <c r="O129" i="112"/>
  <c r="P129" i="112"/>
  <c r="Q129" i="112"/>
  <c r="S129" i="112"/>
  <c r="T129" i="112"/>
  <c r="U129" i="112"/>
  <c r="V129" i="112"/>
  <c r="A130" i="112"/>
  <c r="B130" i="112"/>
  <c r="C130" i="112"/>
  <c r="D130" i="112"/>
  <c r="E130" i="112"/>
  <c r="F130" i="112"/>
  <c r="G130" i="112"/>
  <c r="I130" i="112"/>
  <c r="J130" i="112"/>
  <c r="K130" i="112"/>
  <c r="L130" i="112"/>
  <c r="M130" i="112"/>
  <c r="N130" i="112"/>
  <c r="O130" i="112"/>
  <c r="P130" i="112"/>
  <c r="Q130" i="112"/>
  <c r="S130" i="112"/>
  <c r="T130" i="112"/>
  <c r="U130" i="112"/>
  <c r="V130" i="112"/>
  <c r="A131" i="112"/>
  <c r="B131" i="112"/>
  <c r="C131" i="112"/>
  <c r="D131" i="112"/>
  <c r="E131" i="112"/>
  <c r="F131" i="112"/>
  <c r="G131" i="112"/>
  <c r="I131" i="112"/>
  <c r="J131" i="112"/>
  <c r="K131" i="112"/>
  <c r="L131" i="112"/>
  <c r="M131" i="112"/>
  <c r="N131" i="112"/>
  <c r="O131" i="112"/>
  <c r="P131" i="112"/>
  <c r="Q131" i="112"/>
  <c r="S131" i="112"/>
  <c r="T131" i="112"/>
  <c r="U131" i="112"/>
  <c r="V131" i="112"/>
  <c r="A132" i="112"/>
  <c r="B132" i="112"/>
  <c r="C132" i="112"/>
  <c r="D132" i="112"/>
  <c r="E132" i="112"/>
  <c r="F132" i="112"/>
  <c r="G132" i="112"/>
  <c r="I132" i="112"/>
  <c r="J132" i="112"/>
  <c r="K132" i="112"/>
  <c r="L132" i="112"/>
  <c r="M132" i="112"/>
  <c r="N132" i="112"/>
  <c r="O132" i="112"/>
  <c r="P132" i="112"/>
  <c r="Q132" i="112"/>
  <c r="S132" i="112"/>
  <c r="T132" i="112"/>
  <c r="U132" i="112"/>
  <c r="V132" i="112"/>
  <c r="A133" i="112"/>
  <c r="B133" i="112"/>
  <c r="C133" i="112"/>
  <c r="D133" i="112"/>
  <c r="E133" i="112"/>
  <c r="F133" i="112"/>
  <c r="G133" i="112"/>
  <c r="I133" i="112"/>
  <c r="J133" i="112"/>
  <c r="K133" i="112"/>
  <c r="L133" i="112"/>
  <c r="M133" i="112"/>
  <c r="N133" i="112"/>
  <c r="O133" i="112"/>
  <c r="P133" i="112"/>
  <c r="Q133" i="112"/>
  <c r="S133" i="112"/>
  <c r="T133" i="112"/>
  <c r="U133" i="112"/>
  <c r="V133" i="112"/>
  <c r="A134" i="112"/>
  <c r="B134" i="112"/>
  <c r="C134" i="112"/>
  <c r="D134" i="112"/>
  <c r="E134" i="112"/>
  <c r="F134" i="112"/>
  <c r="G134" i="112"/>
  <c r="I134" i="112"/>
  <c r="J134" i="112"/>
  <c r="K134" i="112"/>
  <c r="L134" i="112"/>
  <c r="M134" i="112"/>
  <c r="N134" i="112"/>
  <c r="O134" i="112"/>
  <c r="P134" i="112"/>
  <c r="Q134" i="112"/>
  <c r="S134" i="112"/>
  <c r="T134" i="112"/>
  <c r="U134" i="112"/>
  <c r="V134" i="112"/>
  <c r="A135" i="112"/>
  <c r="B135" i="112"/>
  <c r="C135" i="112"/>
  <c r="D135" i="112"/>
  <c r="E135" i="112"/>
  <c r="F135" i="112"/>
  <c r="G135" i="112"/>
  <c r="I135" i="112"/>
  <c r="J135" i="112"/>
  <c r="K135" i="112"/>
  <c r="L135" i="112"/>
  <c r="M135" i="112"/>
  <c r="N135" i="112"/>
  <c r="O135" i="112"/>
  <c r="P135" i="112"/>
  <c r="Q135" i="112"/>
  <c r="S135" i="112"/>
  <c r="T135" i="112"/>
  <c r="U135" i="112"/>
  <c r="V135" i="112"/>
  <c r="A136" i="112"/>
  <c r="B136" i="112"/>
  <c r="C136" i="112"/>
  <c r="D136" i="112"/>
  <c r="E136" i="112"/>
  <c r="F136" i="112"/>
  <c r="G136" i="112"/>
  <c r="I136" i="112"/>
  <c r="J136" i="112"/>
  <c r="K136" i="112"/>
  <c r="L136" i="112"/>
  <c r="M136" i="112"/>
  <c r="N136" i="112"/>
  <c r="O136" i="112"/>
  <c r="P136" i="112"/>
  <c r="Q136" i="112"/>
  <c r="S136" i="112"/>
  <c r="T136" i="112"/>
  <c r="U136" i="112"/>
  <c r="V136" i="112"/>
  <c r="A137" i="112"/>
  <c r="B137" i="112"/>
  <c r="C137" i="112"/>
  <c r="D137" i="112"/>
  <c r="E137" i="112"/>
  <c r="F137" i="112"/>
  <c r="G137" i="112"/>
  <c r="I137" i="112"/>
  <c r="J137" i="112"/>
  <c r="K137" i="112"/>
  <c r="L137" i="112"/>
  <c r="M137" i="112"/>
  <c r="N137" i="112"/>
  <c r="O137" i="112"/>
  <c r="P137" i="112"/>
  <c r="Q137" i="112"/>
  <c r="S137" i="112"/>
  <c r="T137" i="112"/>
  <c r="U137" i="112"/>
  <c r="V137" i="112"/>
  <c r="A138" i="112"/>
  <c r="B138" i="112"/>
  <c r="C138" i="112"/>
  <c r="D138" i="112"/>
  <c r="E138" i="112"/>
  <c r="F138" i="112"/>
  <c r="G138" i="112"/>
  <c r="I138" i="112"/>
  <c r="J138" i="112"/>
  <c r="K138" i="112"/>
  <c r="L138" i="112"/>
  <c r="M138" i="112"/>
  <c r="N138" i="112"/>
  <c r="O138" i="112"/>
  <c r="P138" i="112"/>
  <c r="Q138" i="112"/>
  <c r="S138" i="112"/>
  <c r="T138" i="112"/>
  <c r="U138" i="112"/>
  <c r="V138" i="112"/>
  <c r="A139" i="112"/>
  <c r="B139" i="112"/>
  <c r="C139" i="112"/>
  <c r="D139" i="112"/>
  <c r="E139" i="112"/>
  <c r="F139" i="112"/>
  <c r="G139" i="112"/>
  <c r="I139" i="112"/>
  <c r="J139" i="112"/>
  <c r="K139" i="112"/>
  <c r="L139" i="112"/>
  <c r="M139" i="112"/>
  <c r="N139" i="112"/>
  <c r="O139" i="112"/>
  <c r="P139" i="112"/>
  <c r="Q139" i="112"/>
  <c r="S139" i="112"/>
  <c r="T139" i="112"/>
  <c r="U139" i="112"/>
  <c r="V139" i="112"/>
  <c r="A140" i="112"/>
  <c r="B140" i="112"/>
  <c r="C140" i="112"/>
  <c r="D140" i="112"/>
  <c r="E140" i="112"/>
  <c r="F140" i="112"/>
  <c r="G140" i="112"/>
  <c r="I140" i="112"/>
  <c r="J140" i="112"/>
  <c r="K140" i="112"/>
  <c r="L140" i="112"/>
  <c r="M140" i="112"/>
  <c r="N140" i="112"/>
  <c r="O140" i="112"/>
  <c r="P140" i="112"/>
  <c r="Q140" i="112"/>
  <c r="S140" i="112"/>
  <c r="T140" i="112"/>
  <c r="U140" i="112"/>
  <c r="V140" i="112"/>
  <c r="A141" i="112"/>
  <c r="B141" i="112"/>
  <c r="C141" i="112"/>
  <c r="D141" i="112"/>
  <c r="E141" i="112"/>
  <c r="F141" i="112"/>
  <c r="G141" i="112"/>
  <c r="I141" i="112"/>
  <c r="J141" i="112"/>
  <c r="K141" i="112"/>
  <c r="L141" i="112"/>
  <c r="M141" i="112"/>
  <c r="N141" i="112"/>
  <c r="O141" i="112"/>
  <c r="P141" i="112"/>
  <c r="Q141" i="112"/>
  <c r="S141" i="112"/>
  <c r="T141" i="112"/>
  <c r="U141" i="112"/>
  <c r="V141" i="112"/>
  <c r="A142" i="112"/>
  <c r="B142" i="112"/>
  <c r="C142" i="112"/>
  <c r="D142" i="112"/>
  <c r="E142" i="112"/>
  <c r="F142" i="112"/>
  <c r="G142" i="112"/>
  <c r="I142" i="112"/>
  <c r="J142" i="112"/>
  <c r="K142" i="112"/>
  <c r="L142" i="112"/>
  <c r="M142" i="112"/>
  <c r="N142" i="112"/>
  <c r="O142" i="112"/>
  <c r="P142" i="112"/>
  <c r="Q142" i="112"/>
  <c r="S142" i="112"/>
  <c r="T142" i="112"/>
  <c r="U142" i="112"/>
  <c r="V142" i="112"/>
  <c r="A143" i="112"/>
  <c r="B143" i="112"/>
  <c r="C143" i="112"/>
  <c r="D143" i="112"/>
  <c r="E143" i="112"/>
  <c r="F143" i="112"/>
  <c r="G143" i="112"/>
  <c r="I143" i="112"/>
  <c r="J143" i="112"/>
  <c r="K143" i="112"/>
  <c r="L143" i="112"/>
  <c r="M143" i="112"/>
  <c r="N143" i="112"/>
  <c r="O143" i="112"/>
  <c r="P143" i="112"/>
  <c r="Q143" i="112"/>
  <c r="S143" i="112"/>
  <c r="T143" i="112"/>
  <c r="U143" i="112"/>
  <c r="V143" i="112"/>
  <c r="A144" i="112"/>
  <c r="B144" i="112"/>
  <c r="C144" i="112"/>
  <c r="D144" i="112"/>
  <c r="E144" i="112"/>
  <c r="F144" i="112"/>
  <c r="G144" i="112"/>
  <c r="I144" i="112"/>
  <c r="J144" i="112"/>
  <c r="K144" i="112"/>
  <c r="L144" i="112"/>
  <c r="M144" i="112"/>
  <c r="N144" i="112"/>
  <c r="O144" i="112"/>
  <c r="P144" i="112"/>
  <c r="Q144" i="112"/>
  <c r="S144" i="112"/>
  <c r="T144" i="112"/>
  <c r="U144" i="112"/>
  <c r="V144" i="112"/>
  <c r="A145" i="112"/>
  <c r="B145" i="112"/>
  <c r="C145" i="112"/>
  <c r="D145" i="112"/>
  <c r="E145" i="112"/>
  <c r="F145" i="112"/>
  <c r="G145" i="112"/>
  <c r="I145" i="112"/>
  <c r="J145" i="112"/>
  <c r="K145" i="112"/>
  <c r="L145" i="112"/>
  <c r="M145" i="112"/>
  <c r="N145" i="112"/>
  <c r="O145" i="112"/>
  <c r="P145" i="112"/>
  <c r="Q145" i="112"/>
  <c r="S145" i="112"/>
  <c r="T145" i="112"/>
  <c r="U145" i="112"/>
  <c r="V145" i="112"/>
  <c r="A146" i="112"/>
  <c r="B146" i="112"/>
  <c r="C146" i="112"/>
  <c r="D146" i="112"/>
  <c r="E146" i="112"/>
  <c r="F146" i="112"/>
  <c r="G146" i="112"/>
  <c r="I146" i="112"/>
  <c r="J146" i="112"/>
  <c r="K146" i="112"/>
  <c r="L146" i="112"/>
  <c r="M146" i="112"/>
  <c r="N146" i="112"/>
  <c r="O146" i="112"/>
  <c r="P146" i="112"/>
  <c r="Q146" i="112"/>
  <c r="S146" i="112"/>
  <c r="T146" i="112"/>
  <c r="U146" i="112"/>
  <c r="V146" i="112"/>
  <c r="A147" i="112"/>
  <c r="B147" i="112"/>
  <c r="C147" i="112"/>
  <c r="D147" i="112"/>
  <c r="E147" i="112"/>
  <c r="F147" i="112"/>
  <c r="G147" i="112"/>
  <c r="I147" i="112"/>
  <c r="J147" i="112"/>
  <c r="K147" i="112"/>
  <c r="L147" i="112"/>
  <c r="M147" i="112"/>
  <c r="N147" i="112"/>
  <c r="O147" i="112"/>
  <c r="P147" i="112"/>
  <c r="Q147" i="112"/>
  <c r="S147" i="112"/>
  <c r="T147" i="112"/>
  <c r="U147" i="112"/>
  <c r="V147" i="112"/>
  <c r="A148" i="112"/>
  <c r="B148" i="112"/>
  <c r="C148" i="112"/>
  <c r="D148" i="112"/>
  <c r="E148" i="112"/>
  <c r="F148" i="112"/>
  <c r="G148" i="112"/>
  <c r="I148" i="112"/>
  <c r="J148" i="112"/>
  <c r="K148" i="112"/>
  <c r="L148" i="112"/>
  <c r="M148" i="112"/>
  <c r="N148" i="112"/>
  <c r="O148" i="112"/>
  <c r="P148" i="112"/>
  <c r="Q148" i="112"/>
  <c r="S148" i="112"/>
  <c r="T148" i="112"/>
  <c r="U148" i="112"/>
  <c r="V148" i="112"/>
  <c r="A149" i="112"/>
  <c r="B149" i="112"/>
  <c r="C149" i="112"/>
  <c r="D149" i="112"/>
  <c r="E149" i="112"/>
  <c r="F149" i="112"/>
  <c r="G149" i="112"/>
  <c r="I149" i="112"/>
  <c r="J149" i="112"/>
  <c r="K149" i="112"/>
  <c r="L149" i="112"/>
  <c r="M149" i="112"/>
  <c r="N149" i="112"/>
  <c r="O149" i="112"/>
  <c r="P149" i="112"/>
  <c r="Q149" i="112"/>
  <c r="S149" i="112"/>
  <c r="T149" i="112"/>
  <c r="U149" i="112"/>
  <c r="V149" i="112"/>
  <c r="A150" i="112"/>
  <c r="B150" i="112"/>
  <c r="C150" i="112"/>
  <c r="D150" i="112"/>
  <c r="E150" i="112"/>
  <c r="F150" i="112"/>
  <c r="G150" i="112"/>
  <c r="I150" i="112"/>
  <c r="J150" i="112"/>
  <c r="K150" i="112"/>
  <c r="L150" i="112"/>
  <c r="M150" i="112"/>
  <c r="N150" i="112"/>
  <c r="O150" i="112"/>
  <c r="P150" i="112"/>
  <c r="Q150" i="112"/>
  <c r="S150" i="112"/>
  <c r="T150" i="112"/>
  <c r="U150" i="112"/>
  <c r="V150" i="112"/>
  <c r="A151" i="112"/>
  <c r="B151" i="112"/>
  <c r="C151" i="112"/>
  <c r="D151" i="112"/>
  <c r="E151" i="112"/>
  <c r="F151" i="112"/>
  <c r="G151" i="112"/>
  <c r="I151" i="112"/>
  <c r="J151" i="112"/>
  <c r="K151" i="112"/>
  <c r="L151" i="112"/>
  <c r="M151" i="112"/>
  <c r="N151" i="112"/>
  <c r="O151" i="112"/>
  <c r="P151" i="112"/>
  <c r="Q151" i="112"/>
  <c r="S151" i="112"/>
  <c r="T151" i="112"/>
  <c r="U151" i="112"/>
  <c r="V151" i="112"/>
  <c r="A152" i="112"/>
  <c r="B152" i="112"/>
  <c r="C152" i="112"/>
  <c r="D152" i="112"/>
  <c r="E152" i="112"/>
  <c r="F152" i="112"/>
  <c r="G152" i="112"/>
  <c r="I152" i="112"/>
  <c r="J152" i="112"/>
  <c r="K152" i="112"/>
  <c r="L152" i="112"/>
  <c r="M152" i="112"/>
  <c r="N152" i="112"/>
  <c r="O152" i="112"/>
  <c r="P152" i="112"/>
  <c r="Q152" i="112"/>
  <c r="S152" i="112"/>
  <c r="T152" i="112"/>
  <c r="U152" i="112"/>
  <c r="V152" i="112"/>
  <c r="A153" i="112"/>
  <c r="B153" i="112"/>
  <c r="C153" i="112"/>
  <c r="D153" i="112"/>
  <c r="E153" i="112"/>
  <c r="F153" i="112"/>
  <c r="G153" i="112"/>
  <c r="I153" i="112"/>
  <c r="J153" i="112"/>
  <c r="K153" i="112"/>
  <c r="L153" i="112"/>
  <c r="M153" i="112"/>
  <c r="N153" i="112"/>
  <c r="O153" i="112"/>
  <c r="P153" i="112"/>
  <c r="Q153" i="112"/>
  <c r="S153" i="112"/>
  <c r="T153" i="112"/>
  <c r="U153" i="112"/>
  <c r="V153" i="112"/>
  <c r="A154" i="112"/>
  <c r="B154" i="112"/>
  <c r="C154" i="112"/>
  <c r="D154" i="112"/>
  <c r="E154" i="112"/>
  <c r="F154" i="112"/>
  <c r="G154" i="112"/>
  <c r="I154" i="112"/>
  <c r="J154" i="112"/>
  <c r="K154" i="112"/>
  <c r="L154" i="112"/>
  <c r="M154" i="112"/>
  <c r="N154" i="112"/>
  <c r="O154" i="112"/>
  <c r="P154" i="112"/>
  <c r="Q154" i="112"/>
  <c r="S154" i="112"/>
  <c r="T154" i="112"/>
  <c r="U154" i="112"/>
  <c r="V154" i="112"/>
  <c r="A155" i="112"/>
  <c r="B155" i="112"/>
  <c r="C155" i="112"/>
  <c r="D155" i="112"/>
  <c r="E155" i="112"/>
  <c r="F155" i="112"/>
  <c r="G155" i="112"/>
  <c r="I155" i="112"/>
  <c r="J155" i="112"/>
  <c r="K155" i="112"/>
  <c r="L155" i="112"/>
  <c r="M155" i="112"/>
  <c r="N155" i="112"/>
  <c r="O155" i="112"/>
  <c r="P155" i="112"/>
  <c r="Q155" i="112"/>
  <c r="S155" i="112"/>
  <c r="T155" i="112"/>
  <c r="U155" i="112"/>
  <c r="V155" i="112"/>
  <c r="A156" i="112"/>
  <c r="B156" i="112"/>
  <c r="C156" i="112"/>
  <c r="D156" i="112"/>
  <c r="E156" i="112"/>
  <c r="F156" i="112"/>
  <c r="G156" i="112"/>
  <c r="I156" i="112"/>
  <c r="J156" i="112"/>
  <c r="K156" i="112"/>
  <c r="L156" i="112"/>
  <c r="M156" i="112"/>
  <c r="N156" i="112"/>
  <c r="O156" i="112"/>
  <c r="P156" i="112"/>
  <c r="Q156" i="112"/>
  <c r="S156" i="112"/>
  <c r="T156" i="112"/>
  <c r="U156" i="112"/>
  <c r="V156" i="112"/>
  <c r="A157" i="112"/>
  <c r="B157" i="112"/>
  <c r="C157" i="112"/>
  <c r="D157" i="112"/>
  <c r="E157" i="112"/>
  <c r="F157" i="112"/>
  <c r="G157" i="112"/>
  <c r="I157" i="112"/>
  <c r="J157" i="112"/>
  <c r="K157" i="112"/>
  <c r="L157" i="112"/>
  <c r="M157" i="112"/>
  <c r="N157" i="112"/>
  <c r="O157" i="112"/>
  <c r="P157" i="112"/>
  <c r="Q157" i="112"/>
  <c r="S157" i="112"/>
  <c r="T157" i="112"/>
  <c r="U157" i="112"/>
  <c r="V157" i="112"/>
  <c r="A158" i="112"/>
  <c r="B158" i="112"/>
  <c r="C158" i="112"/>
  <c r="D158" i="112"/>
  <c r="E158" i="112"/>
  <c r="F158" i="112"/>
  <c r="G158" i="112"/>
  <c r="I158" i="112"/>
  <c r="J158" i="112"/>
  <c r="K158" i="112"/>
  <c r="L158" i="112"/>
  <c r="M158" i="112"/>
  <c r="N158" i="112"/>
  <c r="O158" i="112"/>
  <c r="P158" i="112"/>
  <c r="Q158" i="112"/>
  <c r="S158" i="112"/>
  <c r="T158" i="112"/>
  <c r="U158" i="112"/>
  <c r="V158" i="112"/>
  <c r="A159" i="112"/>
  <c r="B159" i="112"/>
  <c r="C159" i="112"/>
  <c r="D159" i="112"/>
  <c r="E159" i="112"/>
  <c r="F159" i="112"/>
  <c r="G159" i="112"/>
  <c r="I159" i="112"/>
  <c r="J159" i="112"/>
  <c r="K159" i="112"/>
  <c r="L159" i="112"/>
  <c r="M159" i="112"/>
  <c r="N159" i="112"/>
  <c r="O159" i="112"/>
  <c r="P159" i="112"/>
  <c r="Q159" i="112"/>
  <c r="S159" i="112"/>
  <c r="T159" i="112"/>
  <c r="U159" i="112"/>
  <c r="V159" i="112"/>
  <c r="A160" i="112"/>
  <c r="B160" i="112"/>
  <c r="C160" i="112"/>
  <c r="D160" i="112"/>
  <c r="E160" i="112"/>
  <c r="F160" i="112"/>
  <c r="G160" i="112"/>
  <c r="I160" i="112"/>
  <c r="J160" i="112"/>
  <c r="K160" i="112"/>
  <c r="L160" i="112"/>
  <c r="M160" i="112"/>
  <c r="N160" i="112"/>
  <c r="O160" i="112"/>
  <c r="P160" i="112"/>
  <c r="Q160" i="112"/>
  <c r="S160" i="112"/>
  <c r="T160" i="112"/>
  <c r="U160" i="112"/>
  <c r="V160" i="112"/>
  <c r="A161" i="112"/>
  <c r="B161" i="112"/>
  <c r="C161" i="112"/>
  <c r="D161" i="112"/>
  <c r="E161" i="112"/>
  <c r="F161" i="112"/>
  <c r="G161" i="112"/>
  <c r="I161" i="112"/>
  <c r="J161" i="112"/>
  <c r="K161" i="112"/>
  <c r="L161" i="112"/>
  <c r="M161" i="112"/>
  <c r="N161" i="112"/>
  <c r="O161" i="112"/>
  <c r="P161" i="112"/>
  <c r="Q161" i="112"/>
  <c r="S161" i="112"/>
  <c r="T161" i="112"/>
  <c r="U161" i="112"/>
  <c r="V161" i="112"/>
  <c r="A162" i="112"/>
  <c r="B162" i="112"/>
  <c r="C162" i="112"/>
  <c r="D162" i="112"/>
  <c r="E162" i="112"/>
  <c r="F162" i="112"/>
  <c r="G162" i="112"/>
  <c r="I162" i="112"/>
  <c r="J162" i="112"/>
  <c r="K162" i="112"/>
  <c r="L162" i="112"/>
  <c r="M162" i="112"/>
  <c r="N162" i="112"/>
  <c r="O162" i="112"/>
  <c r="P162" i="112"/>
  <c r="Q162" i="112"/>
  <c r="S162" i="112"/>
  <c r="T162" i="112"/>
  <c r="U162" i="112"/>
  <c r="V162" i="112"/>
  <c r="A163" i="112"/>
  <c r="B163" i="112"/>
  <c r="C163" i="112"/>
  <c r="D163" i="112"/>
  <c r="E163" i="112"/>
  <c r="F163" i="112"/>
  <c r="G163" i="112"/>
  <c r="I163" i="112"/>
  <c r="J163" i="112"/>
  <c r="K163" i="112"/>
  <c r="L163" i="112"/>
  <c r="M163" i="112"/>
  <c r="N163" i="112"/>
  <c r="O163" i="112"/>
  <c r="P163" i="112"/>
  <c r="Q163" i="112"/>
  <c r="S163" i="112"/>
  <c r="T163" i="112"/>
  <c r="U163" i="112"/>
  <c r="V163" i="112"/>
  <c r="A164" i="112"/>
  <c r="B164" i="112"/>
  <c r="C164" i="112"/>
  <c r="D164" i="112"/>
  <c r="E164" i="112"/>
  <c r="F164" i="112"/>
  <c r="G164" i="112"/>
  <c r="I164" i="112"/>
  <c r="J164" i="112"/>
  <c r="K164" i="112"/>
  <c r="L164" i="112"/>
  <c r="M164" i="112"/>
  <c r="N164" i="112"/>
  <c r="O164" i="112"/>
  <c r="P164" i="112"/>
  <c r="Q164" i="112"/>
  <c r="S164" i="112"/>
  <c r="T164" i="112"/>
  <c r="U164" i="112"/>
  <c r="V164" i="112"/>
  <c r="A165" i="112"/>
  <c r="B165" i="112"/>
  <c r="C165" i="112"/>
  <c r="D165" i="112"/>
  <c r="E165" i="112"/>
  <c r="F165" i="112"/>
  <c r="G165" i="112"/>
  <c r="I165" i="112"/>
  <c r="J165" i="112"/>
  <c r="K165" i="112"/>
  <c r="L165" i="112"/>
  <c r="M165" i="112"/>
  <c r="N165" i="112"/>
  <c r="O165" i="112"/>
  <c r="P165" i="112"/>
  <c r="Q165" i="112"/>
  <c r="S165" i="112"/>
  <c r="T165" i="112"/>
  <c r="U165" i="112"/>
  <c r="V165" i="112"/>
  <c r="A166" i="112"/>
  <c r="B166" i="112"/>
  <c r="C166" i="112"/>
  <c r="D166" i="112"/>
  <c r="E166" i="112"/>
  <c r="F166" i="112"/>
  <c r="G166" i="112"/>
  <c r="I166" i="112"/>
  <c r="J166" i="112"/>
  <c r="K166" i="112"/>
  <c r="L166" i="112"/>
  <c r="M166" i="112"/>
  <c r="N166" i="112"/>
  <c r="O166" i="112"/>
  <c r="P166" i="112"/>
  <c r="Q166" i="112"/>
  <c r="S166" i="112"/>
  <c r="T166" i="112"/>
  <c r="U166" i="112"/>
  <c r="V166" i="112"/>
  <c r="A167" i="112"/>
  <c r="B167" i="112"/>
  <c r="C167" i="112"/>
  <c r="D167" i="112"/>
  <c r="E167" i="112"/>
  <c r="F167" i="112"/>
  <c r="G167" i="112"/>
  <c r="I167" i="112"/>
  <c r="J167" i="112"/>
  <c r="K167" i="112"/>
  <c r="L167" i="112"/>
  <c r="M167" i="112"/>
  <c r="N167" i="112"/>
  <c r="O167" i="112"/>
  <c r="P167" i="112"/>
  <c r="Q167" i="112"/>
  <c r="S167" i="112"/>
  <c r="T167" i="112"/>
  <c r="U167" i="112"/>
  <c r="V167" i="112"/>
  <c r="A168" i="112"/>
  <c r="B168" i="112"/>
  <c r="C168" i="112"/>
  <c r="D168" i="112"/>
  <c r="E168" i="112"/>
  <c r="F168" i="112"/>
  <c r="G168" i="112"/>
  <c r="I168" i="112"/>
  <c r="J168" i="112"/>
  <c r="K168" i="112"/>
  <c r="L168" i="112"/>
  <c r="M168" i="112"/>
  <c r="N168" i="112"/>
  <c r="O168" i="112"/>
  <c r="P168" i="112"/>
  <c r="Q168" i="112"/>
  <c r="S168" i="112"/>
  <c r="T168" i="112"/>
  <c r="U168" i="112"/>
  <c r="V168" i="112"/>
  <c r="A169" i="112"/>
  <c r="B169" i="112"/>
  <c r="C169" i="112"/>
  <c r="D169" i="112"/>
  <c r="E169" i="112"/>
  <c r="F169" i="112"/>
  <c r="G169" i="112"/>
  <c r="I169" i="112"/>
  <c r="J169" i="112"/>
  <c r="K169" i="112"/>
  <c r="L169" i="112"/>
  <c r="M169" i="112"/>
  <c r="N169" i="112"/>
  <c r="O169" i="112"/>
  <c r="P169" i="112"/>
  <c r="Q169" i="112"/>
  <c r="S169" i="112"/>
  <c r="T169" i="112"/>
  <c r="U169" i="112"/>
  <c r="V169" i="112"/>
  <c r="A170" i="112"/>
  <c r="B170" i="112"/>
  <c r="C170" i="112"/>
  <c r="D170" i="112"/>
  <c r="E170" i="112"/>
  <c r="F170" i="112"/>
  <c r="G170" i="112"/>
  <c r="I170" i="112"/>
  <c r="J170" i="112"/>
  <c r="K170" i="112"/>
  <c r="L170" i="112"/>
  <c r="M170" i="112"/>
  <c r="N170" i="112"/>
  <c r="O170" i="112"/>
  <c r="P170" i="112"/>
  <c r="Q170" i="112"/>
  <c r="S170" i="112"/>
  <c r="T170" i="112"/>
  <c r="U170" i="112"/>
  <c r="V170" i="112"/>
  <c r="A171" i="112"/>
  <c r="G171" i="112"/>
  <c r="A172" i="112"/>
  <c r="B172" i="112"/>
  <c r="C172" i="112"/>
  <c r="D172" i="112"/>
  <c r="E172" i="112"/>
  <c r="F172" i="112"/>
  <c r="G172" i="112"/>
  <c r="I172" i="112"/>
  <c r="J172" i="112"/>
  <c r="K172" i="112"/>
  <c r="L172" i="112"/>
  <c r="M172" i="112"/>
  <c r="N172" i="112"/>
  <c r="O172" i="112"/>
  <c r="P172" i="112"/>
  <c r="Q172" i="112"/>
  <c r="S172" i="112"/>
  <c r="T172" i="112"/>
  <c r="U172" i="112"/>
  <c r="V172" i="112"/>
  <c r="A173" i="112"/>
  <c r="B173" i="112"/>
  <c r="C173" i="112"/>
  <c r="D173" i="112"/>
  <c r="E173" i="112"/>
  <c r="F173" i="112"/>
  <c r="G173" i="112"/>
  <c r="I173" i="112"/>
  <c r="J173" i="112"/>
  <c r="K173" i="112"/>
  <c r="L173" i="112"/>
  <c r="M173" i="112"/>
  <c r="N173" i="112"/>
  <c r="O173" i="112"/>
  <c r="P173" i="112"/>
  <c r="Q173" i="112"/>
  <c r="S173" i="112"/>
  <c r="T173" i="112"/>
  <c r="U173" i="112"/>
  <c r="V173" i="112"/>
  <c r="A3" i="111"/>
  <c r="B3" i="111"/>
  <c r="C3" i="111"/>
  <c r="D3" i="111"/>
  <c r="E3" i="111"/>
  <c r="F3" i="111"/>
  <c r="G3" i="111"/>
  <c r="I3" i="111"/>
  <c r="J3" i="111"/>
  <c r="K3" i="111"/>
  <c r="L3" i="111"/>
  <c r="M3" i="111"/>
  <c r="N3" i="111"/>
  <c r="O3" i="111"/>
  <c r="P3" i="111"/>
  <c r="Q3" i="111"/>
  <c r="S3" i="111"/>
  <c r="T3" i="111"/>
  <c r="U3" i="111"/>
  <c r="V3" i="111"/>
  <c r="A4" i="111"/>
  <c r="B4" i="111"/>
  <c r="C4" i="111"/>
  <c r="D4" i="111"/>
  <c r="E4" i="111"/>
  <c r="F4" i="111"/>
  <c r="G4" i="111"/>
  <c r="I4" i="111"/>
  <c r="K4" i="111"/>
  <c r="L4" i="111"/>
  <c r="M4" i="111"/>
  <c r="N4" i="111"/>
  <c r="O4" i="111"/>
  <c r="P4" i="111"/>
  <c r="Q4" i="111"/>
  <c r="S4" i="111"/>
  <c r="T4" i="111"/>
  <c r="U4" i="111"/>
  <c r="V4" i="111"/>
  <c r="A5" i="111"/>
  <c r="B5" i="111"/>
  <c r="C5" i="111"/>
  <c r="D5" i="111"/>
  <c r="E5" i="111"/>
  <c r="F5" i="111"/>
  <c r="G5" i="111"/>
  <c r="I5" i="111"/>
  <c r="J5" i="111"/>
  <c r="K5" i="111"/>
  <c r="L5" i="111"/>
  <c r="M5" i="111"/>
  <c r="N5" i="111"/>
  <c r="O5" i="111"/>
  <c r="P5" i="111"/>
  <c r="Q5" i="111"/>
  <c r="S5" i="111"/>
  <c r="T5" i="111"/>
  <c r="U5" i="111"/>
  <c r="V5" i="111"/>
  <c r="A6" i="111"/>
  <c r="C6" i="111"/>
  <c r="D6" i="111"/>
  <c r="E6" i="111"/>
  <c r="F6" i="111"/>
  <c r="G6" i="111"/>
  <c r="I6" i="111"/>
  <c r="J6" i="111"/>
  <c r="K6" i="111"/>
  <c r="L6" i="111"/>
  <c r="M6" i="111"/>
  <c r="N6" i="111"/>
  <c r="O6" i="111"/>
  <c r="P6" i="111"/>
  <c r="Q6" i="111"/>
  <c r="S6" i="111"/>
  <c r="T6" i="111"/>
  <c r="U6" i="111"/>
  <c r="V6" i="111"/>
  <c r="A7" i="111"/>
  <c r="B7" i="111"/>
  <c r="C7" i="111"/>
  <c r="D7" i="111"/>
  <c r="E7" i="111"/>
  <c r="F7" i="111"/>
  <c r="G7" i="111"/>
  <c r="I7" i="111"/>
  <c r="K7" i="111"/>
  <c r="L7" i="111"/>
  <c r="M7" i="111"/>
  <c r="N7" i="111"/>
  <c r="O7" i="111"/>
  <c r="P7" i="111"/>
  <c r="Q7" i="111"/>
  <c r="S7" i="111"/>
  <c r="T7" i="111"/>
  <c r="U7" i="111"/>
  <c r="V7" i="111"/>
  <c r="A8" i="111"/>
  <c r="B8" i="111"/>
  <c r="C8" i="111"/>
  <c r="D8" i="111"/>
  <c r="E8" i="111"/>
  <c r="F8" i="111"/>
  <c r="G8" i="111"/>
  <c r="I8" i="111"/>
  <c r="K8" i="111"/>
  <c r="L8" i="111"/>
  <c r="M8" i="111"/>
  <c r="N8" i="111"/>
  <c r="O8" i="111"/>
  <c r="P8" i="111"/>
  <c r="Q8" i="111"/>
  <c r="S8" i="111"/>
  <c r="T8" i="111"/>
  <c r="U8" i="111"/>
  <c r="V8" i="111"/>
  <c r="A9" i="111"/>
  <c r="B9" i="111"/>
  <c r="C9" i="111"/>
  <c r="D9" i="111"/>
  <c r="E9" i="111"/>
  <c r="F9" i="111"/>
  <c r="G9" i="111"/>
  <c r="I9" i="111"/>
  <c r="J9" i="111"/>
  <c r="K9" i="111"/>
  <c r="L9" i="111"/>
  <c r="M9" i="111"/>
  <c r="N9" i="111"/>
  <c r="O9" i="111"/>
  <c r="P9" i="111"/>
  <c r="Q9" i="111"/>
  <c r="S9" i="111"/>
  <c r="T9" i="111"/>
  <c r="U9" i="111"/>
  <c r="V9" i="111"/>
  <c r="A10" i="111"/>
  <c r="B10" i="111"/>
  <c r="C10" i="111"/>
  <c r="D10" i="111"/>
  <c r="E10" i="111"/>
  <c r="F10" i="111"/>
  <c r="G10" i="111"/>
  <c r="I10" i="111"/>
  <c r="J10" i="111"/>
  <c r="K10" i="111"/>
  <c r="L10" i="111"/>
  <c r="M10" i="111"/>
  <c r="N10" i="111"/>
  <c r="O10" i="111"/>
  <c r="P10" i="111"/>
  <c r="Q10" i="111"/>
  <c r="S10" i="111"/>
  <c r="T10" i="111"/>
  <c r="U10" i="111"/>
  <c r="V10" i="111"/>
  <c r="A11" i="111"/>
  <c r="B11" i="111"/>
  <c r="C11" i="111"/>
  <c r="D11" i="111"/>
  <c r="E11" i="111"/>
  <c r="F11" i="111"/>
  <c r="G11" i="111"/>
  <c r="I11" i="111"/>
  <c r="J11" i="111"/>
  <c r="K11" i="111"/>
  <c r="L11" i="111"/>
  <c r="M11" i="111"/>
  <c r="N11" i="111"/>
  <c r="O11" i="111"/>
  <c r="P11" i="111"/>
  <c r="Q11" i="111"/>
  <c r="S11" i="111"/>
  <c r="T11" i="111"/>
  <c r="U11" i="111"/>
  <c r="V11" i="111"/>
  <c r="A12" i="111"/>
  <c r="B12" i="111"/>
  <c r="C12" i="111"/>
  <c r="D12" i="111"/>
  <c r="E12" i="111"/>
  <c r="F12" i="111"/>
  <c r="G12" i="111"/>
  <c r="I12" i="111"/>
  <c r="J12" i="111"/>
  <c r="K12" i="111"/>
  <c r="L12" i="111"/>
  <c r="M12" i="111"/>
  <c r="N12" i="111"/>
  <c r="O12" i="111"/>
  <c r="P12" i="111"/>
  <c r="Q12" i="111"/>
  <c r="S12" i="111"/>
  <c r="T12" i="111"/>
  <c r="U12" i="111"/>
  <c r="V12" i="111"/>
  <c r="A13" i="111"/>
  <c r="B13" i="111"/>
  <c r="C13" i="111"/>
  <c r="D13" i="111"/>
  <c r="E13" i="111"/>
  <c r="F13" i="111"/>
  <c r="G13" i="111"/>
  <c r="I13" i="111"/>
  <c r="J13" i="111"/>
  <c r="K13" i="111"/>
  <c r="L13" i="111"/>
  <c r="M13" i="111"/>
  <c r="N13" i="111"/>
  <c r="O13" i="111"/>
  <c r="P13" i="111"/>
  <c r="Q13" i="111"/>
  <c r="S13" i="111"/>
  <c r="T13" i="111"/>
  <c r="U13" i="111"/>
  <c r="V13" i="111"/>
  <c r="A14" i="111"/>
  <c r="B14" i="111"/>
  <c r="C14" i="111"/>
  <c r="D14" i="111"/>
  <c r="E14" i="111"/>
  <c r="F14" i="111"/>
  <c r="G14" i="111"/>
  <c r="I14" i="111"/>
  <c r="J14" i="111"/>
  <c r="K14" i="111"/>
  <c r="L14" i="111"/>
  <c r="M14" i="111"/>
  <c r="N14" i="111"/>
  <c r="O14" i="111"/>
  <c r="P14" i="111"/>
  <c r="Q14" i="111"/>
  <c r="S14" i="111"/>
  <c r="T14" i="111"/>
  <c r="U14" i="111"/>
  <c r="V14" i="111"/>
  <c r="A15" i="111"/>
  <c r="B15" i="111"/>
  <c r="C15" i="111"/>
  <c r="D15" i="111"/>
  <c r="E15" i="111"/>
  <c r="F15" i="111"/>
  <c r="G15" i="111"/>
  <c r="I15" i="111"/>
  <c r="J15" i="111"/>
  <c r="K15" i="111"/>
  <c r="L15" i="111"/>
  <c r="M15" i="111"/>
  <c r="N15" i="111"/>
  <c r="O15" i="111"/>
  <c r="P15" i="111"/>
  <c r="Q15" i="111"/>
  <c r="S15" i="111"/>
  <c r="T15" i="111"/>
  <c r="U15" i="111"/>
  <c r="V15" i="111"/>
  <c r="A16" i="111"/>
  <c r="B16" i="111"/>
  <c r="C16" i="111"/>
  <c r="D16" i="111"/>
  <c r="E16" i="111"/>
  <c r="F16" i="111"/>
  <c r="G16" i="111"/>
  <c r="I16" i="111"/>
  <c r="J16" i="111"/>
  <c r="K16" i="111"/>
  <c r="L16" i="111"/>
  <c r="M16" i="111"/>
  <c r="N16" i="111"/>
  <c r="O16" i="111"/>
  <c r="P16" i="111"/>
  <c r="Q16" i="111"/>
  <c r="S16" i="111"/>
  <c r="T16" i="111"/>
  <c r="U16" i="111"/>
  <c r="V16" i="111"/>
  <c r="A17" i="111"/>
  <c r="B17" i="111"/>
  <c r="C17" i="111"/>
  <c r="D17" i="111"/>
  <c r="E17" i="111"/>
  <c r="F17" i="111"/>
  <c r="G17" i="111"/>
  <c r="I17" i="111"/>
  <c r="J17" i="111"/>
  <c r="K17" i="111"/>
  <c r="L17" i="111"/>
  <c r="M17" i="111"/>
  <c r="N17" i="111"/>
  <c r="O17" i="111"/>
  <c r="P17" i="111"/>
  <c r="Q17" i="111"/>
  <c r="S17" i="111"/>
  <c r="T17" i="111"/>
  <c r="U17" i="111"/>
  <c r="V17" i="111"/>
  <c r="A18" i="111"/>
  <c r="B18" i="111"/>
  <c r="C18" i="111"/>
  <c r="D18" i="111"/>
  <c r="E18" i="111"/>
  <c r="F18" i="111"/>
  <c r="G18" i="111"/>
  <c r="I18" i="111"/>
  <c r="J18" i="111"/>
  <c r="K18" i="111"/>
  <c r="L18" i="111"/>
  <c r="M18" i="111"/>
  <c r="N18" i="111"/>
  <c r="O18" i="111"/>
  <c r="P18" i="111"/>
  <c r="Q18" i="111"/>
  <c r="S18" i="111"/>
  <c r="T18" i="111"/>
  <c r="U18" i="111"/>
  <c r="V18" i="111"/>
  <c r="A19" i="111"/>
  <c r="B19" i="111"/>
  <c r="C19" i="111"/>
  <c r="D19" i="111"/>
  <c r="E19" i="111"/>
  <c r="F19" i="111"/>
  <c r="G19" i="111"/>
  <c r="I19" i="111"/>
  <c r="J19" i="111"/>
  <c r="K19" i="111"/>
  <c r="L19" i="111"/>
  <c r="M19" i="111"/>
  <c r="N19" i="111"/>
  <c r="O19" i="111"/>
  <c r="P19" i="111"/>
  <c r="Q19" i="111"/>
  <c r="S19" i="111"/>
  <c r="T19" i="111"/>
  <c r="U19" i="111"/>
  <c r="V19" i="111"/>
  <c r="A20" i="111"/>
  <c r="C20" i="111"/>
  <c r="D20" i="111"/>
  <c r="E20" i="111"/>
  <c r="F20" i="111"/>
  <c r="G20" i="111"/>
  <c r="I20" i="111"/>
  <c r="J20" i="111"/>
  <c r="K20" i="111"/>
  <c r="L20" i="111"/>
  <c r="M20" i="111"/>
  <c r="N20" i="111"/>
  <c r="O20" i="111"/>
  <c r="P20" i="111"/>
  <c r="Q20" i="111"/>
  <c r="S20" i="111"/>
  <c r="T20" i="111"/>
  <c r="U20" i="111"/>
  <c r="V20" i="111"/>
  <c r="A21" i="111"/>
  <c r="B21" i="111"/>
  <c r="C21" i="111"/>
  <c r="D21" i="111"/>
  <c r="E21" i="111"/>
  <c r="G21" i="111"/>
  <c r="I21" i="111"/>
  <c r="J21" i="111"/>
  <c r="K21" i="111"/>
  <c r="L21" i="111"/>
  <c r="M21" i="111"/>
  <c r="N21" i="111"/>
  <c r="O21" i="111"/>
  <c r="P21" i="111"/>
  <c r="Q21" i="111"/>
  <c r="S21" i="111"/>
  <c r="T21" i="111"/>
  <c r="U21" i="111"/>
  <c r="V21" i="111"/>
  <c r="A22" i="111"/>
  <c r="B22" i="111"/>
  <c r="C22" i="111"/>
  <c r="D22" i="111"/>
  <c r="E22" i="111"/>
  <c r="F22" i="111"/>
  <c r="G22" i="111"/>
  <c r="I22" i="111"/>
  <c r="J22" i="111"/>
  <c r="K22" i="111"/>
  <c r="L22" i="111"/>
  <c r="M22" i="111"/>
  <c r="N22" i="111"/>
  <c r="O22" i="111"/>
  <c r="P22" i="111"/>
  <c r="Q22" i="111"/>
  <c r="S22" i="111"/>
  <c r="T22" i="111"/>
  <c r="U22" i="111"/>
  <c r="V22" i="111"/>
  <c r="A23" i="111"/>
  <c r="B23" i="111"/>
  <c r="C23" i="111"/>
  <c r="D23" i="111"/>
  <c r="E23" i="111"/>
  <c r="F23" i="111"/>
  <c r="G23" i="111"/>
  <c r="I23" i="111"/>
  <c r="J23" i="111"/>
  <c r="K23" i="111"/>
  <c r="L23" i="111"/>
  <c r="M23" i="111"/>
  <c r="N23" i="111"/>
  <c r="O23" i="111"/>
  <c r="P23" i="111"/>
  <c r="Q23" i="111"/>
  <c r="S23" i="111"/>
  <c r="T23" i="111"/>
  <c r="U23" i="111"/>
  <c r="V23" i="111"/>
  <c r="A24" i="111"/>
  <c r="B24" i="111"/>
  <c r="C24" i="111"/>
  <c r="D24" i="111"/>
  <c r="E24" i="111"/>
  <c r="F24" i="111"/>
  <c r="G24" i="111"/>
  <c r="I24" i="111"/>
  <c r="J24" i="111"/>
  <c r="K24" i="111"/>
  <c r="L24" i="111"/>
  <c r="M24" i="111"/>
  <c r="N24" i="111"/>
  <c r="O24" i="111"/>
  <c r="P24" i="111"/>
  <c r="Q24" i="111"/>
  <c r="S24" i="111"/>
  <c r="T24" i="111"/>
  <c r="U24" i="111"/>
  <c r="V24" i="111"/>
  <c r="A25" i="111"/>
  <c r="B25" i="111"/>
  <c r="C25" i="111"/>
  <c r="D25" i="111"/>
  <c r="E25" i="111"/>
  <c r="F25" i="111"/>
  <c r="G25" i="111"/>
  <c r="I25" i="111"/>
  <c r="J25" i="111"/>
  <c r="K25" i="111"/>
  <c r="L25" i="111"/>
  <c r="M25" i="111"/>
  <c r="N25" i="111"/>
  <c r="O25" i="111"/>
  <c r="P25" i="111"/>
  <c r="Q25" i="111"/>
  <c r="S25" i="111"/>
  <c r="T25" i="111"/>
  <c r="U25" i="111"/>
  <c r="V25" i="111"/>
  <c r="A26" i="111"/>
  <c r="B26" i="111"/>
  <c r="C26" i="111"/>
  <c r="D26" i="111"/>
  <c r="E26" i="111"/>
  <c r="F26" i="111"/>
  <c r="G26" i="111"/>
  <c r="I26" i="111"/>
  <c r="J26" i="111"/>
  <c r="K26" i="111"/>
  <c r="L26" i="111"/>
  <c r="M26" i="111"/>
  <c r="N26" i="111"/>
  <c r="O26" i="111"/>
  <c r="P26" i="111"/>
  <c r="Q26" i="111"/>
  <c r="S26" i="111"/>
  <c r="T26" i="111"/>
  <c r="U26" i="111"/>
  <c r="V26" i="111"/>
  <c r="A27" i="111"/>
  <c r="B27" i="111"/>
  <c r="C27" i="111"/>
  <c r="D27" i="111"/>
  <c r="E27" i="111"/>
  <c r="F27" i="111"/>
  <c r="G27" i="111"/>
  <c r="I27" i="111"/>
  <c r="J27" i="111"/>
  <c r="K27" i="111"/>
  <c r="L27" i="111"/>
  <c r="M27" i="111"/>
  <c r="N27" i="111"/>
  <c r="O27" i="111"/>
  <c r="P27" i="111"/>
  <c r="Q27" i="111"/>
  <c r="S27" i="111"/>
  <c r="T27" i="111"/>
  <c r="U27" i="111"/>
  <c r="V27" i="111"/>
  <c r="A28" i="111"/>
  <c r="B28" i="111"/>
  <c r="C28" i="111"/>
  <c r="D28" i="111"/>
  <c r="E28" i="111"/>
  <c r="F28" i="111"/>
  <c r="G28" i="111"/>
  <c r="I28" i="111"/>
  <c r="J28" i="111"/>
  <c r="K28" i="111"/>
  <c r="L28" i="111"/>
  <c r="M28" i="111"/>
  <c r="N28" i="111"/>
  <c r="O28" i="111"/>
  <c r="P28" i="111"/>
  <c r="Q28" i="111"/>
  <c r="S28" i="111"/>
  <c r="T28" i="111"/>
  <c r="U28" i="111"/>
  <c r="V28" i="111"/>
  <c r="A29" i="111"/>
  <c r="B29" i="111"/>
  <c r="C29" i="111"/>
  <c r="D29" i="111"/>
  <c r="E29" i="111"/>
  <c r="F29" i="111"/>
  <c r="G29" i="111"/>
  <c r="I29" i="111"/>
  <c r="J29" i="111"/>
  <c r="K29" i="111"/>
  <c r="L29" i="111"/>
  <c r="M29" i="111"/>
  <c r="N29" i="111"/>
  <c r="O29" i="111"/>
  <c r="P29" i="111"/>
  <c r="Q29" i="111"/>
  <c r="S29" i="111"/>
  <c r="T29" i="111"/>
  <c r="U29" i="111"/>
  <c r="V29" i="111"/>
  <c r="A30" i="111"/>
  <c r="B30" i="111"/>
  <c r="C30" i="111"/>
  <c r="D30" i="111"/>
  <c r="E30" i="111"/>
  <c r="F30" i="111"/>
  <c r="G30" i="111"/>
  <c r="I30" i="111"/>
  <c r="J30" i="111"/>
  <c r="K30" i="111"/>
  <c r="L30" i="111"/>
  <c r="M30" i="111"/>
  <c r="N30" i="111"/>
  <c r="O30" i="111"/>
  <c r="P30" i="111"/>
  <c r="Q30" i="111"/>
  <c r="S30" i="111"/>
  <c r="T30" i="111"/>
  <c r="U30" i="111"/>
  <c r="V30" i="111"/>
  <c r="A31" i="111"/>
  <c r="B31" i="111"/>
  <c r="C31" i="111"/>
  <c r="D31" i="111"/>
  <c r="E31" i="111"/>
  <c r="F31" i="111"/>
  <c r="G31" i="111"/>
  <c r="I31" i="111"/>
  <c r="J31" i="111"/>
  <c r="K31" i="111"/>
  <c r="L31" i="111"/>
  <c r="M31" i="111"/>
  <c r="N31" i="111"/>
  <c r="O31" i="111"/>
  <c r="P31" i="111"/>
  <c r="Q31" i="111"/>
  <c r="S31" i="111"/>
  <c r="T31" i="111"/>
  <c r="U31" i="111"/>
  <c r="V31" i="111"/>
  <c r="A32" i="111"/>
  <c r="B32" i="111"/>
  <c r="C32" i="111"/>
  <c r="D32" i="111"/>
  <c r="E32" i="111"/>
  <c r="F32" i="111"/>
  <c r="G32" i="111"/>
  <c r="I32" i="111"/>
  <c r="J32" i="111"/>
  <c r="K32" i="111"/>
  <c r="L32" i="111"/>
  <c r="M32" i="111"/>
  <c r="N32" i="111"/>
  <c r="O32" i="111"/>
  <c r="P32" i="111"/>
  <c r="Q32" i="111"/>
  <c r="S32" i="111"/>
  <c r="T32" i="111"/>
  <c r="U32" i="111"/>
  <c r="V32" i="111"/>
  <c r="A33" i="111"/>
  <c r="B33" i="111"/>
  <c r="C33" i="111"/>
  <c r="D33" i="111"/>
  <c r="E33" i="111"/>
  <c r="F33" i="111"/>
  <c r="G33" i="111"/>
  <c r="I33" i="111"/>
  <c r="J33" i="111"/>
  <c r="K33" i="111"/>
  <c r="L33" i="111"/>
  <c r="M33" i="111"/>
  <c r="N33" i="111"/>
  <c r="O33" i="111"/>
  <c r="P33" i="111"/>
  <c r="Q33" i="111"/>
  <c r="S33" i="111"/>
  <c r="T33" i="111"/>
  <c r="U33" i="111"/>
  <c r="V33" i="111"/>
  <c r="A34" i="111"/>
  <c r="B34" i="111"/>
  <c r="C34" i="111"/>
  <c r="D34" i="111"/>
  <c r="E34" i="111"/>
  <c r="F34" i="111"/>
  <c r="G34" i="111"/>
  <c r="I34" i="111"/>
  <c r="J34" i="111"/>
  <c r="K34" i="111"/>
  <c r="L34" i="111"/>
  <c r="M34" i="111"/>
  <c r="N34" i="111"/>
  <c r="O34" i="111"/>
  <c r="P34" i="111"/>
  <c r="Q34" i="111"/>
  <c r="S34" i="111"/>
  <c r="T34" i="111"/>
  <c r="U34" i="111"/>
  <c r="V34" i="111"/>
  <c r="A35" i="111"/>
  <c r="B35" i="111"/>
  <c r="C35" i="111"/>
  <c r="D35" i="111"/>
  <c r="E35" i="111"/>
  <c r="F35" i="111"/>
  <c r="G35" i="111"/>
  <c r="I35" i="111"/>
  <c r="J35" i="111"/>
  <c r="K35" i="111"/>
  <c r="L35" i="111"/>
  <c r="M35" i="111"/>
  <c r="N35" i="111"/>
  <c r="O35" i="111"/>
  <c r="P35" i="111"/>
  <c r="Q35" i="111"/>
  <c r="S35" i="111"/>
  <c r="T35" i="111"/>
  <c r="U35" i="111"/>
  <c r="V35" i="111"/>
  <c r="A36" i="111"/>
  <c r="B36" i="111"/>
  <c r="C36" i="111"/>
  <c r="D36" i="111"/>
  <c r="E36" i="111"/>
  <c r="F36" i="111"/>
  <c r="G36" i="111"/>
  <c r="I36" i="111"/>
  <c r="J36" i="111"/>
  <c r="K36" i="111"/>
  <c r="L36" i="111"/>
  <c r="M36" i="111"/>
  <c r="N36" i="111"/>
  <c r="O36" i="111"/>
  <c r="P36" i="111"/>
  <c r="Q36" i="111"/>
  <c r="S36" i="111"/>
  <c r="T36" i="111"/>
  <c r="U36" i="111"/>
  <c r="V36" i="111"/>
  <c r="A37" i="111"/>
  <c r="B37" i="111"/>
  <c r="C37" i="111"/>
  <c r="D37" i="111"/>
  <c r="E37" i="111"/>
  <c r="F37" i="111"/>
  <c r="G37" i="111"/>
  <c r="I37" i="111"/>
  <c r="J37" i="111"/>
  <c r="K37" i="111"/>
  <c r="L37" i="111"/>
  <c r="M37" i="111"/>
  <c r="N37" i="111"/>
  <c r="O37" i="111"/>
  <c r="P37" i="111"/>
  <c r="Q37" i="111"/>
  <c r="S37" i="111"/>
  <c r="T37" i="111"/>
  <c r="U37" i="111"/>
  <c r="V37" i="111"/>
  <c r="A38" i="111"/>
  <c r="B38" i="111"/>
  <c r="C38" i="111"/>
  <c r="D38" i="111"/>
  <c r="E38" i="111"/>
  <c r="F38" i="111"/>
  <c r="G38" i="111"/>
  <c r="I38" i="111"/>
  <c r="J38" i="111"/>
  <c r="K38" i="111"/>
  <c r="L38" i="111"/>
  <c r="M38" i="111"/>
  <c r="N38" i="111"/>
  <c r="O38" i="111"/>
  <c r="P38" i="111"/>
  <c r="Q38" i="111"/>
  <c r="S38" i="111"/>
  <c r="T38" i="111"/>
  <c r="U38" i="111"/>
  <c r="V38" i="111"/>
  <c r="A39" i="111"/>
  <c r="B39" i="111"/>
  <c r="C39" i="111"/>
  <c r="D39" i="111"/>
  <c r="E39" i="111"/>
  <c r="F39" i="111"/>
  <c r="G39" i="111"/>
  <c r="I39" i="111"/>
  <c r="J39" i="111"/>
  <c r="K39" i="111"/>
  <c r="L39" i="111"/>
  <c r="M39" i="111"/>
  <c r="N39" i="111"/>
  <c r="O39" i="111"/>
  <c r="P39" i="111"/>
  <c r="Q39" i="111"/>
  <c r="S39" i="111"/>
  <c r="T39" i="111"/>
  <c r="U39" i="111"/>
  <c r="V39" i="111"/>
  <c r="A40" i="111"/>
  <c r="B40" i="111"/>
  <c r="C40" i="111"/>
  <c r="D40" i="111"/>
  <c r="E40" i="111"/>
  <c r="F40" i="111"/>
  <c r="G40" i="111"/>
  <c r="I40" i="111"/>
  <c r="J40" i="111"/>
  <c r="K40" i="111"/>
  <c r="L40" i="111"/>
  <c r="M40" i="111"/>
  <c r="N40" i="111"/>
  <c r="O40" i="111"/>
  <c r="P40" i="111"/>
  <c r="Q40" i="111"/>
  <c r="S40" i="111"/>
  <c r="T40" i="111"/>
  <c r="U40" i="111"/>
  <c r="V40" i="111"/>
  <c r="A41" i="111"/>
  <c r="B41" i="111"/>
  <c r="C41" i="111"/>
  <c r="D41" i="111"/>
  <c r="E41" i="111"/>
  <c r="F41" i="111"/>
  <c r="G41" i="111"/>
  <c r="I41" i="111"/>
  <c r="J41" i="111"/>
  <c r="K41" i="111"/>
  <c r="L41" i="111"/>
  <c r="M41" i="111"/>
  <c r="N41" i="111"/>
  <c r="O41" i="111"/>
  <c r="P41" i="111"/>
  <c r="Q41" i="111"/>
  <c r="S41" i="111"/>
  <c r="T41" i="111"/>
  <c r="U41" i="111"/>
  <c r="V41" i="111"/>
  <c r="A42" i="111"/>
  <c r="B42" i="111"/>
  <c r="C42" i="111"/>
  <c r="D42" i="111"/>
  <c r="E42" i="111"/>
  <c r="F42" i="111"/>
  <c r="G42" i="111"/>
  <c r="I42" i="111"/>
  <c r="J42" i="111"/>
  <c r="K42" i="111"/>
  <c r="L42" i="111"/>
  <c r="M42" i="111"/>
  <c r="N42" i="111"/>
  <c r="O42" i="111"/>
  <c r="P42" i="111"/>
  <c r="Q42" i="111"/>
  <c r="S42" i="111"/>
  <c r="T42" i="111"/>
  <c r="U42" i="111"/>
  <c r="V42" i="111"/>
  <c r="A43" i="111"/>
  <c r="B43" i="111"/>
  <c r="C43" i="111"/>
  <c r="D43" i="111"/>
  <c r="E43" i="111"/>
  <c r="F43" i="111"/>
  <c r="G43" i="111"/>
  <c r="I43" i="111"/>
  <c r="J43" i="111"/>
  <c r="K43" i="111"/>
  <c r="L43" i="111"/>
  <c r="M43" i="111"/>
  <c r="N43" i="111"/>
  <c r="O43" i="111"/>
  <c r="P43" i="111"/>
  <c r="Q43" i="111"/>
  <c r="S43" i="111"/>
  <c r="T43" i="111"/>
  <c r="U43" i="111"/>
  <c r="V43" i="111"/>
  <c r="A44" i="111"/>
  <c r="B44" i="111"/>
  <c r="C44" i="111"/>
  <c r="D44" i="111"/>
  <c r="E44" i="111"/>
  <c r="F44" i="111"/>
  <c r="G44" i="111"/>
  <c r="I44" i="111"/>
  <c r="J44" i="111"/>
  <c r="K44" i="111"/>
  <c r="L44" i="111"/>
  <c r="M44" i="111"/>
  <c r="N44" i="111"/>
  <c r="O44" i="111"/>
  <c r="P44" i="111"/>
  <c r="Q44" i="111"/>
  <c r="S44" i="111"/>
  <c r="T44" i="111"/>
  <c r="U44" i="111"/>
  <c r="V44" i="111"/>
  <c r="A45" i="111"/>
  <c r="B45" i="111"/>
  <c r="C45" i="111"/>
  <c r="D45" i="111"/>
  <c r="E45" i="111"/>
  <c r="F45" i="111"/>
  <c r="G45" i="111"/>
  <c r="I45" i="111"/>
  <c r="J45" i="111"/>
  <c r="K45" i="111"/>
  <c r="L45" i="111"/>
  <c r="M45" i="111"/>
  <c r="N45" i="111"/>
  <c r="O45" i="111"/>
  <c r="P45" i="111"/>
  <c r="Q45" i="111"/>
  <c r="S45" i="111"/>
  <c r="T45" i="111"/>
  <c r="U45" i="111"/>
  <c r="V45" i="111"/>
  <c r="A46" i="111"/>
  <c r="B46" i="111"/>
  <c r="C46" i="111"/>
  <c r="D46" i="111"/>
  <c r="E46" i="111"/>
  <c r="F46" i="111"/>
  <c r="G46" i="111"/>
  <c r="I46" i="111"/>
  <c r="J46" i="111"/>
  <c r="K46" i="111"/>
  <c r="L46" i="111"/>
  <c r="M46" i="111"/>
  <c r="N46" i="111"/>
  <c r="O46" i="111"/>
  <c r="P46" i="111"/>
  <c r="Q46" i="111"/>
  <c r="S46" i="111"/>
  <c r="T46" i="111"/>
  <c r="U46" i="111"/>
  <c r="V46" i="111"/>
  <c r="A47" i="111"/>
  <c r="B47" i="111"/>
  <c r="C47" i="111"/>
  <c r="D47" i="111"/>
  <c r="E47" i="111"/>
  <c r="F47" i="111"/>
  <c r="G47" i="111"/>
  <c r="I47" i="111"/>
  <c r="J47" i="111"/>
  <c r="K47" i="111"/>
  <c r="L47" i="111"/>
  <c r="M47" i="111"/>
  <c r="N47" i="111"/>
  <c r="O47" i="111"/>
  <c r="P47" i="111"/>
  <c r="Q47" i="111"/>
  <c r="S47" i="111"/>
  <c r="T47" i="111"/>
  <c r="U47" i="111"/>
  <c r="V47" i="111"/>
  <c r="A48" i="111"/>
  <c r="B48" i="111"/>
  <c r="C48" i="111"/>
  <c r="D48" i="111"/>
  <c r="E48" i="111"/>
  <c r="F48" i="111"/>
  <c r="G48" i="111"/>
  <c r="I48" i="111"/>
  <c r="J48" i="111"/>
  <c r="K48" i="111"/>
  <c r="L48" i="111"/>
  <c r="M48" i="111"/>
  <c r="N48" i="111"/>
  <c r="O48" i="111"/>
  <c r="P48" i="111"/>
  <c r="Q48" i="111"/>
  <c r="S48" i="111"/>
  <c r="T48" i="111"/>
  <c r="U48" i="111"/>
  <c r="V48" i="111"/>
  <c r="A49" i="111"/>
  <c r="B49" i="111"/>
  <c r="C49" i="111"/>
  <c r="D49" i="111"/>
  <c r="E49" i="111"/>
  <c r="F49" i="111"/>
  <c r="G49" i="111"/>
  <c r="I49" i="111"/>
  <c r="J49" i="111"/>
  <c r="K49" i="111"/>
  <c r="L49" i="111"/>
  <c r="M49" i="111"/>
  <c r="N49" i="111"/>
  <c r="O49" i="111"/>
  <c r="P49" i="111"/>
  <c r="Q49" i="111"/>
  <c r="S49" i="111"/>
  <c r="T49" i="111"/>
  <c r="U49" i="111"/>
  <c r="V49" i="111"/>
  <c r="A50" i="111"/>
  <c r="B50" i="111"/>
  <c r="C50" i="111"/>
  <c r="D50" i="111"/>
  <c r="E50" i="111"/>
  <c r="F50" i="111"/>
  <c r="G50" i="111"/>
  <c r="I50" i="111"/>
  <c r="J50" i="111"/>
  <c r="K50" i="111"/>
  <c r="L50" i="111"/>
  <c r="M50" i="111"/>
  <c r="N50" i="111"/>
  <c r="O50" i="111"/>
  <c r="P50" i="111"/>
  <c r="Q50" i="111"/>
  <c r="S50" i="111"/>
  <c r="T50" i="111"/>
  <c r="U50" i="111"/>
  <c r="V50" i="111"/>
  <c r="A51" i="111"/>
  <c r="B51" i="111"/>
  <c r="C51" i="111"/>
  <c r="D51" i="111"/>
  <c r="E51" i="111"/>
  <c r="F51" i="111"/>
  <c r="G51" i="111"/>
  <c r="I51" i="111"/>
  <c r="J51" i="111"/>
  <c r="K51" i="111"/>
  <c r="L51" i="111"/>
  <c r="M51" i="111"/>
  <c r="N51" i="111"/>
  <c r="O51" i="111"/>
  <c r="P51" i="111"/>
  <c r="Q51" i="111"/>
  <c r="S51" i="111"/>
  <c r="T51" i="111"/>
  <c r="U51" i="111"/>
  <c r="V51" i="111"/>
  <c r="A52" i="111"/>
  <c r="B52" i="111"/>
  <c r="C52" i="111"/>
  <c r="D52" i="111"/>
  <c r="E52" i="111"/>
  <c r="F52" i="111"/>
  <c r="G52" i="111"/>
  <c r="I52" i="111"/>
  <c r="J52" i="111"/>
  <c r="K52" i="111"/>
  <c r="L52" i="111"/>
  <c r="M52" i="111"/>
  <c r="N52" i="111"/>
  <c r="O52" i="111"/>
  <c r="P52" i="111"/>
  <c r="Q52" i="111"/>
  <c r="S52" i="111"/>
  <c r="T52" i="111"/>
  <c r="U52" i="111"/>
  <c r="V52" i="111"/>
  <c r="A53" i="111"/>
  <c r="B53" i="111"/>
  <c r="C53" i="111"/>
  <c r="D53" i="111"/>
  <c r="E53" i="111"/>
  <c r="F53" i="111"/>
  <c r="G53" i="111"/>
  <c r="I53" i="111"/>
  <c r="J53" i="111"/>
  <c r="K53" i="111"/>
  <c r="L53" i="111"/>
  <c r="M53" i="111"/>
  <c r="N53" i="111"/>
  <c r="O53" i="111"/>
  <c r="P53" i="111"/>
  <c r="Q53" i="111"/>
  <c r="S53" i="111"/>
  <c r="T53" i="111"/>
  <c r="U53" i="111"/>
  <c r="V53" i="111"/>
  <c r="A54" i="111"/>
  <c r="B54" i="111"/>
  <c r="C54" i="111"/>
  <c r="D54" i="111"/>
  <c r="E54" i="111"/>
  <c r="F54" i="111"/>
  <c r="G54" i="111"/>
  <c r="I54" i="111"/>
  <c r="J54" i="111"/>
  <c r="K54" i="111"/>
  <c r="L54" i="111"/>
  <c r="M54" i="111"/>
  <c r="N54" i="111"/>
  <c r="O54" i="111"/>
  <c r="P54" i="111"/>
  <c r="Q54" i="111"/>
  <c r="S54" i="111"/>
  <c r="T54" i="111"/>
  <c r="U54" i="111"/>
  <c r="V54" i="111"/>
  <c r="A55" i="111"/>
  <c r="B55" i="111"/>
  <c r="C55" i="111"/>
  <c r="D55" i="111"/>
  <c r="E55" i="111"/>
  <c r="F55" i="111"/>
  <c r="G55" i="111"/>
  <c r="I55" i="111"/>
  <c r="J55" i="111"/>
  <c r="K55" i="111"/>
  <c r="L55" i="111"/>
  <c r="M55" i="111"/>
  <c r="N55" i="111"/>
  <c r="O55" i="111"/>
  <c r="P55" i="111"/>
  <c r="Q55" i="111"/>
  <c r="S55" i="111"/>
  <c r="T55" i="111"/>
  <c r="U55" i="111"/>
  <c r="V55" i="111"/>
  <c r="A56" i="111"/>
  <c r="B56" i="111"/>
  <c r="C56" i="111"/>
  <c r="D56" i="111"/>
  <c r="E56" i="111"/>
  <c r="F56" i="111"/>
  <c r="G56" i="111"/>
  <c r="I56" i="111"/>
  <c r="J56" i="111"/>
  <c r="K56" i="111"/>
  <c r="L56" i="111"/>
  <c r="M56" i="111"/>
  <c r="N56" i="111"/>
  <c r="O56" i="111"/>
  <c r="P56" i="111"/>
  <c r="Q56" i="111"/>
  <c r="S56" i="111"/>
  <c r="T56" i="111"/>
  <c r="U56" i="111"/>
  <c r="V56" i="111"/>
  <c r="A57" i="111"/>
  <c r="B57" i="111"/>
  <c r="C57" i="111"/>
  <c r="D57" i="111"/>
  <c r="E57" i="111"/>
  <c r="F57" i="111"/>
  <c r="G57" i="111"/>
  <c r="I57" i="111"/>
  <c r="J57" i="111"/>
  <c r="K57" i="111"/>
  <c r="L57" i="111"/>
  <c r="M57" i="111"/>
  <c r="N57" i="111"/>
  <c r="O57" i="111"/>
  <c r="P57" i="111"/>
  <c r="Q57" i="111"/>
  <c r="S57" i="111"/>
  <c r="T57" i="111"/>
  <c r="U57" i="111"/>
  <c r="V57" i="111"/>
  <c r="A58" i="111"/>
  <c r="B58" i="111"/>
  <c r="C58" i="111"/>
  <c r="D58" i="111"/>
  <c r="E58" i="111"/>
  <c r="F58" i="111"/>
  <c r="G58" i="111"/>
  <c r="I58" i="111"/>
  <c r="J58" i="111"/>
  <c r="K58" i="111"/>
  <c r="L58" i="111"/>
  <c r="M58" i="111"/>
  <c r="N58" i="111"/>
  <c r="O58" i="111"/>
  <c r="P58" i="111"/>
  <c r="Q58" i="111"/>
  <c r="S58" i="111"/>
  <c r="T58" i="111"/>
  <c r="U58" i="111"/>
  <c r="V58" i="111"/>
  <c r="A59" i="111"/>
  <c r="D59" i="111"/>
  <c r="E59" i="111"/>
  <c r="F59" i="111"/>
  <c r="G59" i="111"/>
  <c r="I59" i="111"/>
  <c r="K59" i="111"/>
  <c r="P59" i="111"/>
  <c r="Q59" i="111"/>
  <c r="S59" i="111"/>
  <c r="T59" i="111"/>
  <c r="U59" i="111"/>
  <c r="V59" i="111"/>
  <c r="A60" i="111"/>
  <c r="D60" i="111"/>
  <c r="E60" i="111"/>
  <c r="F60" i="111"/>
  <c r="G60" i="111"/>
  <c r="I60" i="111"/>
  <c r="K60" i="111"/>
  <c r="P60" i="111"/>
  <c r="Q60" i="111"/>
  <c r="S60" i="111"/>
  <c r="T60" i="111"/>
  <c r="U60" i="111"/>
  <c r="V60" i="111"/>
  <c r="A61" i="111"/>
  <c r="B61" i="111"/>
  <c r="C61" i="111"/>
  <c r="D61" i="111"/>
  <c r="E61" i="111"/>
  <c r="F61" i="111"/>
  <c r="G61" i="111"/>
  <c r="I61" i="111"/>
  <c r="J61" i="111"/>
  <c r="K61" i="111"/>
  <c r="L61" i="111"/>
  <c r="M61" i="111"/>
  <c r="N61" i="111"/>
  <c r="O61" i="111"/>
  <c r="P61" i="111"/>
  <c r="Q61" i="111"/>
  <c r="S61" i="111"/>
  <c r="T61" i="111"/>
  <c r="U61" i="111"/>
  <c r="V61" i="111"/>
  <c r="A62" i="111"/>
  <c r="B62" i="111"/>
  <c r="C62" i="111"/>
  <c r="D62" i="111"/>
  <c r="E62" i="111"/>
  <c r="F62" i="111"/>
  <c r="G62" i="111"/>
  <c r="I62" i="111"/>
  <c r="J62" i="111"/>
  <c r="K62" i="111"/>
  <c r="L62" i="111"/>
  <c r="M62" i="111"/>
  <c r="N62" i="111"/>
  <c r="O62" i="111"/>
  <c r="P62" i="111"/>
  <c r="Q62" i="111"/>
  <c r="S62" i="111"/>
  <c r="T62" i="111"/>
  <c r="U62" i="111"/>
  <c r="V62" i="111"/>
  <c r="A63" i="111"/>
  <c r="B63" i="111"/>
  <c r="C63" i="111"/>
  <c r="D63" i="111"/>
  <c r="E63" i="111"/>
  <c r="F63" i="111"/>
  <c r="G63" i="111"/>
  <c r="I63" i="111"/>
  <c r="J63" i="111"/>
  <c r="K63" i="111"/>
  <c r="L63" i="111"/>
  <c r="M63" i="111"/>
  <c r="N63" i="111"/>
  <c r="O63" i="111"/>
  <c r="P63" i="111"/>
  <c r="Q63" i="111"/>
  <c r="S63" i="111"/>
  <c r="T63" i="111"/>
  <c r="U63" i="111"/>
  <c r="V63" i="111"/>
  <c r="A64" i="111"/>
  <c r="B64" i="111"/>
  <c r="C64" i="111"/>
  <c r="D64" i="111"/>
  <c r="E64" i="111"/>
  <c r="F64" i="111"/>
  <c r="G64" i="111"/>
  <c r="I64" i="111"/>
  <c r="J64" i="111"/>
  <c r="K64" i="111"/>
  <c r="L64" i="111"/>
  <c r="M64" i="111"/>
  <c r="N64" i="111"/>
  <c r="O64" i="111"/>
  <c r="P64" i="111"/>
  <c r="Q64" i="111"/>
  <c r="S64" i="111"/>
  <c r="T64" i="111"/>
  <c r="U64" i="111"/>
  <c r="V64" i="111"/>
  <c r="A65" i="111"/>
  <c r="B65" i="111"/>
  <c r="C65" i="111"/>
  <c r="D65" i="111"/>
  <c r="E65" i="111"/>
  <c r="F65" i="111"/>
  <c r="G65" i="111"/>
  <c r="I65" i="111"/>
  <c r="J65" i="111"/>
  <c r="K65" i="111"/>
  <c r="L65" i="111"/>
  <c r="M65" i="111"/>
  <c r="N65" i="111"/>
  <c r="O65" i="111"/>
  <c r="P65" i="111"/>
  <c r="Q65" i="111"/>
  <c r="S65" i="111"/>
  <c r="T65" i="111"/>
  <c r="U65" i="111"/>
  <c r="V65" i="111"/>
  <c r="A66" i="111"/>
  <c r="B66" i="111"/>
  <c r="C66" i="111"/>
  <c r="D66" i="111"/>
  <c r="E66" i="111"/>
  <c r="F66" i="111"/>
  <c r="G66" i="111"/>
  <c r="I66" i="111"/>
  <c r="J66" i="111"/>
  <c r="K66" i="111"/>
  <c r="L66" i="111"/>
  <c r="M66" i="111"/>
  <c r="N66" i="111"/>
  <c r="O66" i="111"/>
  <c r="P66" i="111"/>
  <c r="Q66" i="111"/>
  <c r="S66" i="111"/>
  <c r="T66" i="111"/>
  <c r="U66" i="111"/>
  <c r="V66" i="111"/>
  <c r="A67" i="111"/>
  <c r="B67" i="111"/>
  <c r="C67" i="111"/>
  <c r="D67" i="111"/>
  <c r="E67" i="111"/>
  <c r="F67" i="111"/>
  <c r="G67" i="111"/>
  <c r="I67" i="111"/>
  <c r="J67" i="111"/>
  <c r="K67" i="111"/>
  <c r="L67" i="111"/>
  <c r="M67" i="111"/>
  <c r="N67" i="111"/>
  <c r="O67" i="111"/>
  <c r="P67" i="111"/>
  <c r="Q67" i="111"/>
  <c r="S67" i="111"/>
  <c r="T67" i="111"/>
  <c r="U67" i="111"/>
  <c r="V67" i="111"/>
  <c r="A68" i="111"/>
  <c r="B68" i="111"/>
  <c r="C68" i="111"/>
  <c r="D68" i="111"/>
  <c r="E68" i="111"/>
  <c r="F68" i="111"/>
  <c r="G68" i="111"/>
  <c r="I68" i="111"/>
  <c r="J68" i="111"/>
  <c r="K68" i="111"/>
  <c r="L68" i="111"/>
  <c r="M68" i="111"/>
  <c r="N68" i="111"/>
  <c r="O68" i="111"/>
  <c r="P68" i="111"/>
  <c r="Q68" i="111"/>
  <c r="S68" i="111"/>
  <c r="T68" i="111"/>
  <c r="U68" i="111"/>
  <c r="V68" i="111"/>
  <c r="A69" i="111"/>
  <c r="B69" i="111"/>
  <c r="C69" i="111"/>
  <c r="D69" i="111"/>
  <c r="E69" i="111"/>
  <c r="F69" i="111"/>
  <c r="G69" i="111"/>
  <c r="I69" i="111"/>
  <c r="J69" i="111"/>
  <c r="K69" i="111"/>
  <c r="L69" i="111"/>
  <c r="M69" i="111"/>
  <c r="N69" i="111"/>
  <c r="O69" i="111"/>
  <c r="P69" i="111"/>
  <c r="Q69" i="111"/>
  <c r="S69" i="111"/>
  <c r="T69" i="111"/>
  <c r="U69" i="111"/>
  <c r="V69" i="111"/>
  <c r="A70" i="111"/>
  <c r="B70" i="111"/>
  <c r="C70" i="111"/>
  <c r="D70" i="111"/>
  <c r="E70" i="111"/>
  <c r="F70" i="111"/>
  <c r="G70" i="111"/>
  <c r="I70" i="111"/>
  <c r="J70" i="111"/>
  <c r="K70" i="111"/>
  <c r="L70" i="111"/>
  <c r="M70" i="111"/>
  <c r="N70" i="111"/>
  <c r="O70" i="111"/>
  <c r="P70" i="111"/>
  <c r="Q70" i="111"/>
  <c r="S70" i="111"/>
  <c r="T70" i="111"/>
  <c r="U70" i="111"/>
  <c r="V70" i="111"/>
  <c r="A71" i="111"/>
  <c r="B71" i="111"/>
  <c r="C71" i="111"/>
  <c r="D71" i="111"/>
  <c r="E71" i="111"/>
  <c r="F71" i="111"/>
  <c r="G71" i="111"/>
  <c r="I71" i="111"/>
  <c r="J71" i="111"/>
  <c r="K71" i="111"/>
  <c r="L71" i="111"/>
  <c r="M71" i="111"/>
  <c r="N71" i="111"/>
  <c r="O71" i="111"/>
  <c r="P71" i="111"/>
  <c r="Q71" i="111"/>
  <c r="S71" i="111"/>
  <c r="T71" i="111"/>
  <c r="U71" i="111"/>
  <c r="V71" i="111"/>
  <c r="A72" i="111"/>
  <c r="B72" i="111"/>
  <c r="C72" i="111"/>
  <c r="D72" i="111"/>
  <c r="E72" i="111"/>
  <c r="F72" i="111"/>
  <c r="G72" i="111"/>
  <c r="I72" i="111"/>
  <c r="J72" i="111"/>
  <c r="K72" i="111"/>
  <c r="L72" i="111"/>
  <c r="M72" i="111"/>
  <c r="N72" i="111"/>
  <c r="O72" i="111"/>
  <c r="P72" i="111"/>
  <c r="Q72" i="111"/>
  <c r="S72" i="111"/>
  <c r="T72" i="111"/>
  <c r="U72" i="111"/>
  <c r="V72" i="111"/>
  <c r="A73" i="111"/>
  <c r="B73" i="111"/>
  <c r="C73" i="111"/>
  <c r="D73" i="111"/>
  <c r="E73" i="111"/>
  <c r="F73" i="111"/>
  <c r="G73" i="111"/>
  <c r="I73" i="111"/>
  <c r="J73" i="111"/>
  <c r="K73" i="111"/>
  <c r="L73" i="111"/>
  <c r="M73" i="111"/>
  <c r="N73" i="111"/>
  <c r="O73" i="111"/>
  <c r="P73" i="111"/>
  <c r="Q73" i="111"/>
  <c r="S73" i="111"/>
  <c r="T73" i="111"/>
  <c r="U73" i="111"/>
  <c r="V73" i="111"/>
  <c r="A74" i="111"/>
  <c r="B74" i="111"/>
  <c r="C74" i="111"/>
  <c r="D74" i="111"/>
  <c r="E74" i="111"/>
  <c r="F74" i="111"/>
  <c r="G74" i="111"/>
  <c r="I74" i="111"/>
  <c r="J74" i="111"/>
  <c r="K74" i="111"/>
  <c r="L74" i="111"/>
  <c r="M74" i="111"/>
  <c r="N74" i="111"/>
  <c r="O74" i="111"/>
  <c r="P74" i="111"/>
  <c r="Q74" i="111"/>
  <c r="S74" i="111"/>
  <c r="T74" i="111"/>
  <c r="U74" i="111"/>
  <c r="V74" i="111"/>
  <c r="A75" i="111"/>
  <c r="B75" i="111"/>
  <c r="C75" i="111"/>
  <c r="D75" i="111"/>
  <c r="E75" i="111"/>
  <c r="F75" i="111"/>
  <c r="G75" i="111"/>
  <c r="I75" i="111"/>
  <c r="J75" i="111"/>
  <c r="K75" i="111"/>
  <c r="L75" i="111"/>
  <c r="M75" i="111"/>
  <c r="N75" i="111"/>
  <c r="O75" i="111"/>
  <c r="P75" i="111"/>
  <c r="Q75" i="111"/>
  <c r="S75" i="111"/>
  <c r="T75" i="111"/>
  <c r="U75" i="111"/>
  <c r="V75" i="111"/>
  <c r="A76" i="111"/>
  <c r="B76" i="111"/>
  <c r="C76" i="111"/>
  <c r="D76" i="111"/>
  <c r="E76" i="111"/>
  <c r="F76" i="111"/>
  <c r="G76" i="111"/>
  <c r="I76" i="111"/>
  <c r="J76" i="111"/>
  <c r="K76" i="111"/>
  <c r="L76" i="111"/>
  <c r="M76" i="111"/>
  <c r="N76" i="111"/>
  <c r="O76" i="111"/>
  <c r="P76" i="111"/>
  <c r="Q76" i="111"/>
  <c r="S76" i="111"/>
  <c r="T76" i="111"/>
  <c r="U76" i="111"/>
  <c r="V76" i="111"/>
  <c r="A77" i="111"/>
  <c r="B77" i="111"/>
  <c r="C77" i="111"/>
  <c r="D77" i="111"/>
  <c r="E77" i="111"/>
  <c r="F77" i="111"/>
  <c r="G77" i="111"/>
  <c r="I77" i="111"/>
  <c r="J77" i="111"/>
  <c r="K77" i="111"/>
  <c r="L77" i="111"/>
  <c r="M77" i="111"/>
  <c r="N77" i="111"/>
  <c r="O77" i="111"/>
  <c r="P77" i="111"/>
  <c r="Q77" i="111"/>
  <c r="S77" i="111"/>
  <c r="T77" i="111"/>
  <c r="U77" i="111"/>
  <c r="V77" i="111"/>
  <c r="A78" i="111"/>
  <c r="B78" i="111"/>
  <c r="C78" i="111"/>
  <c r="D78" i="111"/>
  <c r="E78" i="111"/>
  <c r="F78" i="111"/>
  <c r="G78" i="111"/>
  <c r="I78" i="111"/>
  <c r="J78" i="111"/>
  <c r="K78" i="111"/>
  <c r="L78" i="111"/>
  <c r="M78" i="111"/>
  <c r="N78" i="111"/>
  <c r="O78" i="111"/>
  <c r="P78" i="111"/>
  <c r="Q78" i="111"/>
  <c r="S78" i="111"/>
  <c r="T78" i="111"/>
  <c r="U78" i="111"/>
  <c r="V78" i="111"/>
  <c r="A79" i="111"/>
  <c r="B79" i="111"/>
  <c r="C79" i="111"/>
  <c r="D79" i="111"/>
  <c r="E79" i="111"/>
  <c r="F79" i="111"/>
  <c r="G79" i="111"/>
  <c r="I79" i="111"/>
  <c r="J79" i="111"/>
  <c r="K79" i="111"/>
  <c r="L79" i="111"/>
  <c r="M79" i="111"/>
  <c r="N79" i="111"/>
  <c r="O79" i="111"/>
  <c r="P79" i="111"/>
  <c r="Q79" i="111"/>
  <c r="S79" i="111"/>
  <c r="T79" i="111"/>
  <c r="U79" i="111"/>
  <c r="V79" i="111"/>
  <c r="A80" i="111"/>
  <c r="B80" i="111"/>
  <c r="C80" i="111"/>
  <c r="D80" i="111"/>
  <c r="E80" i="111"/>
  <c r="F80" i="111"/>
  <c r="G80" i="111"/>
  <c r="I80" i="111"/>
  <c r="J80" i="111"/>
  <c r="K80" i="111"/>
  <c r="L80" i="111"/>
  <c r="M80" i="111"/>
  <c r="N80" i="111"/>
  <c r="O80" i="111"/>
  <c r="P80" i="111"/>
  <c r="Q80" i="111"/>
  <c r="S80" i="111"/>
  <c r="T80" i="111"/>
  <c r="U80" i="111"/>
  <c r="V80" i="111"/>
  <c r="A81" i="111"/>
  <c r="B81" i="111"/>
  <c r="C81" i="111"/>
  <c r="D81" i="111"/>
  <c r="E81" i="111"/>
  <c r="F81" i="111"/>
  <c r="G81" i="111"/>
  <c r="I81" i="111"/>
  <c r="J81" i="111"/>
  <c r="K81" i="111"/>
  <c r="L81" i="111"/>
  <c r="M81" i="111"/>
  <c r="N81" i="111"/>
  <c r="O81" i="111"/>
  <c r="P81" i="111"/>
  <c r="Q81" i="111"/>
  <c r="S81" i="111"/>
  <c r="T81" i="111"/>
  <c r="U81" i="111"/>
  <c r="V81" i="111"/>
  <c r="A82" i="111"/>
  <c r="B82" i="111"/>
  <c r="C82" i="111"/>
  <c r="D82" i="111"/>
  <c r="E82" i="111"/>
  <c r="F82" i="111"/>
  <c r="G82" i="111"/>
  <c r="I82" i="111"/>
  <c r="J82" i="111"/>
  <c r="K82" i="111"/>
  <c r="L82" i="111"/>
  <c r="M82" i="111"/>
  <c r="N82" i="111"/>
  <c r="O82" i="111"/>
  <c r="P82" i="111"/>
  <c r="Q82" i="111"/>
  <c r="S82" i="111"/>
  <c r="T82" i="111"/>
  <c r="U82" i="111"/>
  <c r="V82" i="111"/>
  <c r="A83" i="111"/>
  <c r="B83" i="111"/>
  <c r="C83" i="111"/>
  <c r="D83" i="111"/>
  <c r="E83" i="111"/>
  <c r="F83" i="111"/>
  <c r="G83" i="111"/>
  <c r="I83" i="111"/>
  <c r="J83" i="111"/>
  <c r="K83" i="111"/>
  <c r="L83" i="111"/>
  <c r="M83" i="111"/>
  <c r="N83" i="111"/>
  <c r="O83" i="111"/>
  <c r="P83" i="111"/>
  <c r="Q83" i="111"/>
  <c r="S83" i="111"/>
  <c r="T83" i="111"/>
  <c r="U83" i="111"/>
  <c r="V83" i="111"/>
  <c r="A84" i="111"/>
  <c r="B84" i="111"/>
  <c r="C84" i="111"/>
  <c r="D84" i="111"/>
  <c r="E84" i="111"/>
  <c r="F84" i="111"/>
  <c r="G84" i="111"/>
  <c r="I84" i="111"/>
  <c r="J84" i="111"/>
  <c r="K84" i="111"/>
  <c r="L84" i="111"/>
  <c r="M84" i="111"/>
  <c r="N84" i="111"/>
  <c r="O84" i="111"/>
  <c r="P84" i="111"/>
  <c r="Q84" i="111"/>
  <c r="S84" i="111"/>
  <c r="T84" i="111"/>
  <c r="U84" i="111"/>
  <c r="V84" i="111"/>
  <c r="A85" i="111"/>
  <c r="B85" i="111"/>
  <c r="C85" i="111"/>
  <c r="D85" i="111"/>
  <c r="E85" i="111"/>
  <c r="F85" i="111"/>
  <c r="G85" i="111"/>
  <c r="I85" i="111"/>
  <c r="J85" i="111"/>
  <c r="K85" i="111"/>
  <c r="L85" i="111"/>
  <c r="M85" i="111"/>
  <c r="N85" i="111"/>
  <c r="O85" i="111"/>
  <c r="P85" i="111"/>
  <c r="Q85" i="111"/>
  <c r="S85" i="111"/>
  <c r="T85" i="111"/>
  <c r="U85" i="111"/>
  <c r="V85" i="111"/>
  <c r="A86" i="111"/>
  <c r="B86" i="111"/>
  <c r="C86" i="111"/>
  <c r="D86" i="111"/>
  <c r="E86" i="111"/>
  <c r="F86" i="111"/>
  <c r="G86" i="111"/>
  <c r="I86" i="111"/>
  <c r="J86" i="111"/>
  <c r="K86" i="111"/>
  <c r="L86" i="111"/>
  <c r="M86" i="111"/>
  <c r="N86" i="111"/>
  <c r="O86" i="111"/>
  <c r="P86" i="111"/>
  <c r="Q86" i="111"/>
  <c r="S86" i="111"/>
  <c r="T86" i="111"/>
  <c r="U86" i="111"/>
  <c r="V86" i="111"/>
  <c r="A87" i="111"/>
  <c r="B87" i="111"/>
  <c r="C87" i="111"/>
  <c r="D87" i="111"/>
  <c r="E87" i="111"/>
  <c r="F87" i="111"/>
  <c r="G87" i="111"/>
  <c r="I87" i="111"/>
  <c r="J87" i="111"/>
  <c r="K87" i="111"/>
  <c r="L87" i="111"/>
  <c r="M87" i="111"/>
  <c r="N87" i="111"/>
  <c r="O87" i="111"/>
  <c r="P87" i="111"/>
  <c r="Q87" i="111"/>
  <c r="S87" i="111"/>
  <c r="T87" i="111"/>
  <c r="U87" i="111"/>
  <c r="V87" i="111"/>
  <c r="A88" i="111"/>
  <c r="B88" i="111"/>
  <c r="C88" i="111"/>
  <c r="D88" i="111"/>
  <c r="E88" i="111"/>
  <c r="F88" i="111"/>
  <c r="G88" i="111"/>
  <c r="I88" i="111"/>
  <c r="J88" i="111"/>
  <c r="K88" i="111"/>
  <c r="L88" i="111"/>
  <c r="M88" i="111"/>
  <c r="N88" i="111"/>
  <c r="O88" i="111"/>
  <c r="P88" i="111"/>
  <c r="Q88" i="111"/>
  <c r="S88" i="111"/>
  <c r="T88" i="111"/>
  <c r="U88" i="111"/>
  <c r="V88" i="111"/>
  <c r="A89" i="111"/>
  <c r="B89" i="111"/>
  <c r="C89" i="111"/>
  <c r="D89" i="111"/>
  <c r="E89" i="111"/>
  <c r="F89" i="111"/>
  <c r="G89" i="111"/>
  <c r="I89" i="111"/>
  <c r="J89" i="111"/>
  <c r="K89" i="111"/>
  <c r="L89" i="111"/>
  <c r="M89" i="111"/>
  <c r="N89" i="111"/>
  <c r="O89" i="111"/>
  <c r="P89" i="111"/>
  <c r="Q89" i="111"/>
  <c r="S89" i="111"/>
  <c r="T89" i="111"/>
  <c r="U89" i="111"/>
  <c r="V89" i="111"/>
  <c r="A90" i="111"/>
  <c r="B90" i="111"/>
  <c r="C90" i="111"/>
  <c r="D90" i="111"/>
  <c r="E90" i="111"/>
  <c r="F90" i="111"/>
  <c r="G90" i="111"/>
  <c r="I90" i="111"/>
  <c r="J90" i="111"/>
  <c r="K90" i="111"/>
  <c r="L90" i="111"/>
  <c r="M90" i="111"/>
  <c r="N90" i="111"/>
  <c r="O90" i="111"/>
  <c r="P90" i="111"/>
  <c r="Q90" i="111"/>
  <c r="S90" i="111"/>
  <c r="T90" i="111"/>
  <c r="U90" i="111"/>
  <c r="V90" i="111"/>
  <c r="A91" i="111"/>
  <c r="B91" i="111"/>
  <c r="C91" i="111"/>
  <c r="D91" i="111"/>
  <c r="E91" i="111"/>
  <c r="F91" i="111"/>
  <c r="G91" i="111"/>
  <c r="I91" i="111"/>
  <c r="J91" i="111"/>
  <c r="K91" i="111"/>
  <c r="L91" i="111"/>
  <c r="M91" i="111"/>
  <c r="N91" i="111"/>
  <c r="O91" i="111"/>
  <c r="P91" i="111"/>
  <c r="Q91" i="111"/>
  <c r="S91" i="111"/>
  <c r="T91" i="111"/>
  <c r="U91" i="111"/>
  <c r="V91" i="111"/>
  <c r="A92" i="111"/>
  <c r="B92" i="111"/>
  <c r="C92" i="111"/>
  <c r="D92" i="111"/>
  <c r="E92" i="111"/>
  <c r="F92" i="111"/>
  <c r="G92" i="111"/>
  <c r="I92" i="111"/>
  <c r="J92" i="111"/>
  <c r="K92" i="111"/>
  <c r="L92" i="111"/>
  <c r="M92" i="111"/>
  <c r="N92" i="111"/>
  <c r="O92" i="111"/>
  <c r="P92" i="111"/>
  <c r="Q92" i="111"/>
  <c r="S92" i="111"/>
  <c r="T92" i="111"/>
  <c r="U92" i="111"/>
  <c r="V92" i="111"/>
  <c r="A93" i="111"/>
  <c r="B93" i="111"/>
  <c r="C93" i="111"/>
  <c r="D93" i="111"/>
  <c r="E93" i="111"/>
  <c r="F93" i="111"/>
  <c r="G93" i="111"/>
  <c r="I93" i="111"/>
  <c r="J93" i="111"/>
  <c r="K93" i="111"/>
  <c r="L93" i="111"/>
  <c r="M93" i="111"/>
  <c r="N93" i="111"/>
  <c r="O93" i="111"/>
  <c r="P93" i="111"/>
  <c r="Q93" i="111"/>
  <c r="S93" i="111"/>
  <c r="T93" i="111"/>
  <c r="U93" i="111"/>
  <c r="V93" i="111"/>
  <c r="A94" i="111"/>
  <c r="B94" i="111"/>
  <c r="C94" i="111"/>
  <c r="D94" i="111"/>
  <c r="E94" i="111"/>
  <c r="F94" i="111"/>
  <c r="G94" i="111"/>
  <c r="I94" i="111"/>
  <c r="J94" i="111"/>
  <c r="K94" i="111"/>
  <c r="L94" i="111"/>
  <c r="M94" i="111"/>
  <c r="N94" i="111"/>
  <c r="O94" i="111"/>
  <c r="P94" i="111"/>
  <c r="Q94" i="111"/>
  <c r="S94" i="111"/>
  <c r="T94" i="111"/>
  <c r="U94" i="111"/>
  <c r="V94" i="111"/>
  <c r="A95" i="111"/>
  <c r="B95" i="111"/>
  <c r="C95" i="111"/>
  <c r="D95" i="111"/>
  <c r="E95" i="111"/>
  <c r="F95" i="111"/>
  <c r="G95" i="111"/>
  <c r="I95" i="111"/>
  <c r="J95" i="111"/>
  <c r="K95" i="111"/>
  <c r="L95" i="111"/>
  <c r="M95" i="111"/>
  <c r="N95" i="111"/>
  <c r="O95" i="111"/>
  <c r="P95" i="111"/>
  <c r="Q95" i="111"/>
  <c r="S95" i="111"/>
  <c r="T95" i="111"/>
  <c r="U95" i="111"/>
  <c r="V95" i="111"/>
  <c r="A96" i="111"/>
  <c r="B96" i="111"/>
  <c r="C96" i="111"/>
  <c r="D96" i="111"/>
  <c r="E96" i="111"/>
  <c r="F96" i="111"/>
  <c r="G96" i="111"/>
  <c r="I96" i="111"/>
  <c r="J96" i="111"/>
  <c r="K96" i="111"/>
  <c r="L96" i="111"/>
  <c r="M96" i="111"/>
  <c r="N96" i="111"/>
  <c r="O96" i="111"/>
  <c r="P96" i="111"/>
  <c r="Q96" i="111"/>
  <c r="S96" i="111"/>
  <c r="T96" i="111"/>
  <c r="U96" i="111"/>
  <c r="V96" i="111"/>
  <c r="A97" i="111"/>
  <c r="B97" i="111"/>
  <c r="C97" i="111"/>
  <c r="D97" i="111"/>
  <c r="E97" i="111"/>
  <c r="F97" i="111"/>
  <c r="G97" i="111"/>
  <c r="I97" i="111"/>
  <c r="J97" i="111"/>
  <c r="K97" i="111"/>
  <c r="L97" i="111"/>
  <c r="M97" i="111"/>
  <c r="N97" i="111"/>
  <c r="O97" i="111"/>
  <c r="P97" i="111"/>
  <c r="Q97" i="111"/>
  <c r="S97" i="111"/>
  <c r="T97" i="111"/>
  <c r="U97" i="111"/>
  <c r="V97" i="111"/>
  <c r="A98" i="111"/>
  <c r="B98" i="111"/>
  <c r="C98" i="111"/>
  <c r="D98" i="111"/>
  <c r="E98" i="111"/>
  <c r="F98" i="111"/>
  <c r="G98" i="111"/>
  <c r="I98" i="111"/>
  <c r="J98" i="111"/>
  <c r="K98" i="111"/>
  <c r="L98" i="111"/>
  <c r="M98" i="111"/>
  <c r="N98" i="111"/>
  <c r="O98" i="111"/>
  <c r="P98" i="111"/>
  <c r="Q98" i="111"/>
  <c r="S98" i="111"/>
  <c r="T98" i="111"/>
  <c r="U98" i="111"/>
  <c r="V98" i="111"/>
  <c r="A99" i="111"/>
  <c r="B99" i="111"/>
  <c r="C99" i="111"/>
  <c r="D99" i="111"/>
  <c r="E99" i="111"/>
  <c r="G99" i="111"/>
  <c r="I99" i="111"/>
  <c r="J99" i="111"/>
  <c r="K99" i="111"/>
  <c r="L99" i="111"/>
  <c r="M99" i="111"/>
  <c r="N99" i="111"/>
  <c r="O99" i="111"/>
  <c r="P99" i="111"/>
  <c r="Q99" i="111"/>
  <c r="S99" i="111"/>
  <c r="T99" i="111"/>
  <c r="U99" i="111"/>
  <c r="V99" i="111"/>
  <c r="A100" i="111"/>
  <c r="B100" i="111"/>
  <c r="C100" i="111"/>
  <c r="D100" i="111"/>
  <c r="E100" i="111"/>
  <c r="F100" i="111"/>
  <c r="G100" i="111"/>
  <c r="I100" i="111"/>
  <c r="J100" i="111"/>
  <c r="K100" i="111"/>
  <c r="L100" i="111"/>
  <c r="M100" i="111"/>
  <c r="N100" i="111"/>
  <c r="O100" i="111"/>
  <c r="P100" i="111"/>
  <c r="Q100" i="111"/>
  <c r="S100" i="111"/>
  <c r="T100" i="111"/>
  <c r="U100" i="111"/>
  <c r="V100" i="111"/>
  <c r="A101" i="111"/>
  <c r="B101" i="111"/>
  <c r="C101" i="111"/>
  <c r="D101" i="111"/>
  <c r="E101" i="111"/>
  <c r="F101" i="111"/>
  <c r="G101" i="111"/>
  <c r="I101" i="111"/>
  <c r="J101" i="111"/>
  <c r="K101" i="111"/>
  <c r="L101" i="111"/>
  <c r="M101" i="111"/>
  <c r="N101" i="111"/>
  <c r="O101" i="111"/>
  <c r="P101" i="111"/>
  <c r="Q101" i="111"/>
  <c r="S101" i="111"/>
  <c r="T101" i="111"/>
  <c r="U101" i="111"/>
  <c r="V101" i="111"/>
  <c r="A102" i="111"/>
  <c r="B102" i="111"/>
  <c r="C102" i="111"/>
  <c r="D102" i="111"/>
  <c r="E102" i="111"/>
  <c r="F102" i="111"/>
  <c r="G102" i="111"/>
  <c r="I102" i="111"/>
  <c r="J102" i="111"/>
  <c r="K102" i="111"/>
  <c r="L102" i="111"/>
  <c r="M102" i="111"/>
  <c r="N102" i="111"/>
  <c r="O102" i="111"/>
  <c r="P102" i="111"/>
  <c r="Q102" i="111"/>
  <c r="S102" i="111"/>
  <c r="T102" i="111"/>
  <c r="U102" i="111"/>
  <c r="V102" i="111"/>
  <c r="A103" i="111"/>
  <c r="B103" i="111"/>
  <c r="C103" i="111"/>
  <c r="D103" i="111"/>
  <c r="E103" i="111"/>
  <c r="F103" i="111"/>
  <c r="G103" i="111"/>
  <c r="I103" i="111"/>
  <c r="J103" i="111"/>
  <c r="K103" i="111"/>
  <c r="L103" i="111"/>
  <c r="M103" i="111"/>
  <c r="N103" i="111"/>
  <c r="O103" i="111"/>
  <c r="P103" i="111"/>
  <c r="Q103" i="111"/>
  <c r="S103" i="111"/>
  <c r="T103" i="111"/>
  <c r="U103" i="111"/>
  <c r="V103" i="111"/>
  <c r="A104" i="111"/>
  <c r="B104" i="111"/>
  <c r="C104" i="111"/>
  <c r="D104" i="111"/>
  <c r="E104" i="111"/>
  <c r="F104" i="111"/>
  <c r="G104" i="111"/>
  <c r="I104" i="111"/>
  <c r="J104" i="111"/>
  <c r="K104" i="111"/>
  <c r="L104" i="111"/>
  <c r="M104" i="111"/>
  <c r="N104" i="111"/>
  <c r="O104" i="111"/>
  <c r="P104" i="111"/>
  <c r="Q104" i="111"/>
  <c r="S104" i="111"/>
  <c r="T104" i="111"/>
  <c r="U104" i="111"/>
  <c r="V104" i="111"/>
  <c r="A105" i="111"/>
  <c r="B105" i="111"/>
  <c r="C105" i="111"/>
  <c r="D105" i="111"/>
  <c r="E105" i="111"/>
  <c r="F105" i="111"/>
  <c r="G105" i="111"/>
  <c r="I105" i="111"/>
  <c r="J105" i="111"/>
  <c r="K105" i="111"/>
  <c r="L105" i="111"/>
  <c r="M105" i="111"/>
  <c r="N105" i="111"/>
  <c r="O105" i="111"/>
  <c r="P105" i="111"/>
  <c r="Q105" i="111"/>
  <c r="S105" i="111"/>
  <c r="T105" i="111"/>
  <c r="U105" i="111"/>
  <c r="V105" i="111"/>
  <c r="A106" i="111"/>
  <c r="B106" i="111"/>
  <c r="C106" i="111"/>
  <c r="D106" i="111"/>
  <c r="E106" i="111"/>
  <c r="F106" i="111"/>
  <c r="G106" i="111"/>
  <c r="I106" i="111"/>
  <c r="J106" i="111"/>
  <c r="K106" i="111"/>
  <c r="L106" i="111"/>
  <c r="M106" i="111"/>
  <c r="N106" i="111"/>
  <c r="O106" i="111"/>
  <c r="P106" i="111"/>
  <c r="Q106" i="111"/>
  <c r="S106" i="111"/>
  <c r="T106" i="111"/>
  <c r="U106" i="111"/>
  <c r="V106" i="111"/>
  <c r="A107" i="111"/>
  <c r="B107" i="111"/>
  <c r="C107" i="111"/>
  <c r="D107" i="111"/>
  <c r="E107" i="111"/>
  <c r="F107" i="111"/>
  <c r="G107" i="111"/>
  <c r="I107" i="111"/>
  <c r="J107" i="111"/>
  <c r="K107" i="111"/>
  <c r="L107" i="111"/>
  <c r="M107" i="111"/>
  <c r="N107" i="111"/>
  <c r="O107" i="111"/>
  <c r="P107" i="111"/>
  <c r="Q107" i="111"/>
  <c r="S107" i="111"/>
  <c r="T107" i="111"/>
  <c r="U107" i="111"/>
  <c r="V107" i="111"/>
  <c r="A108" i="111"/>
  <c r="B108" i="111"/>
  <c r="C108" i="111"/>
  <c r="D108" i="111"/>
  <c r="E108" i="111"/>
  <c r="F108" i="111"/>
  <c r="G108" i="111"/>
  <c r="I108" i="111"/>
  <c r="J108" i="111"/>
  <c r="K108" i="111"/>
  <c r="L108" i="111"/>
  <c r="M108" i="111"/>
  <c r="N108" i="111"/>
  <c r="O108" i="111"/>
  <c r="P108" i="111"/>
  <c r="Q108" i="111"/>
  <c r="S108" i="111"/>
  <c r="T108" i="111"/>
  <c r="U108" i="111"/>
  <c r="V108" i="111"/>
  <c r="A109" i="111"/>
  <c r="B109" i="111"/>
  <c r="C109" i="111"/>
  <c r="D109" i="111"/>
  <c r="E109" i="111"/>
  <c r="F109" i="111"/>
  <c r="G109" i="111"/>
  <c r="I109" i="111"/>
  <c r="J109" i="111"/>
  <c r="K109" i="111"/>
  <c r="L109" i="111"/>
  <c r="M109" i="111"/>
  <c r="N109" i="111"/>
  <c r="O109" i="111"/>
  <c r="P109" i="111"/>
  <c r="Q109" i="111"/>
  <c r="S109" i="111"/>
  <c r="T109" i="111"/>
  <c r="U109" i="111"/>
  <c r="V109" i="111"/>
  <c r="A110" i="111"/>
  <c r="B110" i="111"/>
  <c r="C110" i="111"/>
  <c r="D110" i="111"/>
  <c r="E110" i="111"/>
  <c r="F110" i="111"/>
  <c r="G110" i="111"/>
  <c r="I110" i="111"/>
  <c r="J110" i="111"/>
  <c r="K110" i="111"/>
  <c r="L110" i="111"/>
  <c r="M110" i="111"/>
  <c r="N110" i="111"/>
  <c r="O110" i="111"/>
  <c r="P110" i="111"/>
  <c r="Q110" i="111"/>
  <c r="S110" i="111"/>
  <c r="T110" i="111"/>
  <c r="U110" i="111"/>
  <c r="V110" i="111"/>
  <c r="A111" i="111"/>
  <c r="B111" i="111"/>
  <c r="C111" i="111"/>
  <c r="D111" i="111"/>
  <c r="E111" i="111"/>
  <c r="F111" i="111"/>
  <c r="G111" i="111"/>
  <c r="I111" i="111"/>
  <c r="J111" i="111"/>
  <c r="K111" i="111"/>
  <c r="L111" i="111"/>
  <c r="M111" i="111"/>
  <c r="N111" i="111"/>
  <c r="O111" i="111"/>
  <c r="P111" i="111"/>
  <c r="Q111" i="111"/>
  <c r="S111" i="111"/>
  <c r="T111" i="111"/>
  <c r="U111" i="111"/>
  <c r="V111" i="111"/>
  <c r="A112" i="111"/>
  <c r="B112" i="111"/>
  <c r="C112" i="111"/>
  <c r="D112" i="111"/>
  <c r="E112" i="111"/>
  <c r="F112" i="111"/>
  <c r="G112" i="111"/>
  <c r="I112" i="111"/>
  <c r="J112" i="111"/>
  <c r="K112" i="111"/>
  <c r="L112" i="111"/>
  <c r="M112" i="111"/>
  <c r="N112" i="111"/>
  <c r="O112" i="111"/>
  <c r="P112" i="111"/>
  <c r="Q112" i="111"/>
  <c r="S112" i="111"/>
  <c r="T112" i="111"/>
  <c r="U112" i="111"/>
  <c r="V112" i="111"/>
  <c r="A113" i="111"/>
  <c r="B113" i="111"/>
  <c r="C113" i="111"/>
  <c r="D113" i="111"/>
  <c r="E113" i="111"/>
  <c r="F113" i="111"/>
  <c r="G113" i="111"/>
  <c r="I113" i="111"/>
  <c r="J113" i="111"/>
  <c r="K113" i="111"/>
  <c r="L113" i="111"/>
  <c r="M113" i="111"/>
  <c r="N113" i="111"/>
  <c r="O113" i="111"/>
  <c r="P113" i="111"/>
  <c r="Q113" i="111"/>
  <c r="S113" i="111"/>
  <c r="T113" i="111"/>
  <c r="U113" i="111"/>
  <c r="V113" i="111"/>
  <c r="A114" i="111"/>
  <c r="B114" i="111"/>
  <c r="C114" i="111"/>
  <c r="D114" i="111"/>
  <c r="E114" i="111"/>
  <c r="F114" i="111"/>
  <c r="G114" i="111"/>
  <c r="I114" i="111"/>
  <c r="J114" i="111"/>
  <c r="K114" i="111"/>
  <c r="L114" i="111"/>
  <c r="M114" i="111"/>
  <c r="N114" i="111"/>
  <c r="O114" i="111"/>
  <c r="P114" i="111"/>
  <c r="Q114" i="111"/>
  <c r="S114" i="111"/>
  <c r="T114" i="111"/>
  <c r="U114" i="111"/>
  <c r="V114" i="111"/>
  <c r="A115" i="111"/>
  <c r="B115" i="111"/>
  <c r="C115" i="111"/>
  <c r="D115" i="111"/>
  <c r="E115" i="111"/>
  <c r="F115" i="111"/>
  <c r="G115" i="111"/>
  <c r="I115" i="111"/>
  <c r="J115" i="111"/>
  <c r="K115" i="111"/>
  <c r="L115" i="111"/>
  <c r="M115" i="111"/>
  <c r="N115" i="111"/>
  <c r="O115" i="111"/>
  <c r="P115" i="111"/>
  <c r="Q115" i="111"/>
  <c r="S115" i="111"/>
  <c r="T115" i="111"/>
  <c r="U115" i="111"/>
  <c r="V115" i="111"/>
  <c r="A116" i="111"/>
  <c r="B116" i="111"/>
  <c r="C116" i="111"/>
  <c r="D116" i="111"/>
  <c r="E116" i="111"/>
  <c r="F116" i="111"/>
  <c r="G116" i="111"/>
  <c r="I116" i="111"/>
  <c r="J116" i="111"/>
  <c r="K116" i="111"/>
  <c r="L116" i="111"/>
  <c r="M116" i="111"/>
  <c r="N116" i="111"/>
  <c r="O116" i="111"/>
  <c r="P116" i="111"/>
  <c r="Q116" i="111"/>
  <c r="S116" i="111"/>
  <c r="T116" i="111"/>
  <c r="U116" i="111"/>
  <c r="V116" i="111"/>
  <c r="A117" i="111"/>
  <c r="B117" i="111"/>
  <c r="C117" i="111"/>
  <c r="D117" i="111"/>
  <c r="E117" i="111"/>
  <c r="G117" i="111"/>
  <c r="I117" i="111"/>
  <c r="J117" i="111"/>
  <c r="K117" i="111"/>
  <c r="L117" i="111"/>
  <c r="M117" i="111"/>
  <c r="N117" i="111"/>
  <c r="O117" i="111"/>
  <c r="P117" i="111"/>
  <c r="Q117" i="111"/>
  <c r="S117" i="111"/>
  <c r="T117" i="111"/>
  <c r="U117" i="111"/>
  <c r="V117" i="111"/>
  <c r="A118" i="111"/>
  <c r="B118" i="111"/>
  <c r="C118" i="111"/>
  <c r="D118" i="111"/>
  <c r="E118" i="111"/>
  <c r="G118" i="111"/>
  <c r="I118" i="111"/>
  <c r="J118" i="111"/>
  <c r="K118" i="111"/>
  <c r="L118" i="111"/>
  <c r="M118" i="111"/>
  <c r="N118" i="111"/>
  <c r="O118" i="111"/>
  <c r="P118" i="111"/>
  <c r="Q118" i="111"/>
  <c r="S118" i="111"/>
  <c r="T118" i="111"/>
  <c r="U118" i="111"/>
  <c r="V118" i="111"/>
  <c r="A119" i="111"/>
  <c r="B119" i="111"/>
  <c r="C119" i="111"/>
  <c r="D119" i="111"/>
  <c r="E119" i="111"/>
  <c r="G119" i="111"/>
  <c r="I119" i="111"/>
  <c r="J119" i="111"/>
  <c r="K119" i="111"/>
  <c r="L119" i="111"/>
  <c r="M119" i="111"/>
  <c r="N119" i="111"/>
  <c r="O119" i="111"/>
  <c r="P119" i="111"/>
  <c r="Q119" i="111"/>
  <c r="S119" i="111"/>
  <c r="T119" i="111"/>
  <c r="U119" i="111"/>
  <c r="V119" i="111"/>
  <c r="A120" i="111"/>
  <c r="B120" i="111"/>
  <c r="C120" i="111"/>
  <c r="D120" i="111"/>
  <c r="E120" i="111"/>
  <c r="G120" i="111"/>
  <c r="I120" i="111"/>
  <c r="J120" i="111"/>
  <c r="K120" i="111"/>
  <c r="L120" i="111"/>
  <c r="M120" i="111"/>
  <c r="N120" i="111"/>
  <c r="O120" i="111"/>
  <c r="P120" i="111"/>
  <c r="Q120" i="111"/>
  <c r="S120" i="111"/>
  <c r="T120" i="111"/>
  <c r="U120" i="111"/>
  <c r="V120" i="111"/>
  <c r="A121" i="111"/>
  <c r="B121" i="111"/>
  <c r="C121" i="111"/>
  <c r="D121" i="111"/>
  <c r="E121" i="111"/>
  <c r="G121" i="111"/>
  <c r="I121" i="111"/>
  <c r="J121" i="111"/>
  <c r="K121" i="111"/>
  <c r="L121" i="111"/>
  <c r="M121" i="111"/>
  <c r="N121" i="111"/>
  <c r="O121" i="111"/>
  <c r="P121" i="111"/>
  <c r="Q121" i="111"/>
  <c r="S121" i="111"/>
  <c r="T121" i="111"/>
  <c r="U121" i="111"/>
  <c r="V121" i="111"/>
  <c r="A122" i="111"/>
  <c r="B122" i="111"/>
  <c r="C122" i="111"/>
  <c r="D122" i="111"/>
  <c r="E122" i="111"/>
  <c r="G122" i="111"/>
  <c r="I122" i="111"/>
  <c r="J122" i="111"/>
  <c r="K122" i="111"/>
  <c r="L122" i="111"/>
  <c r="M122" i="111"/>
  <c r="N122" i="111"/>
  <c r="O122" i="111"/>
  <c r="P122" i="111"/>
  <c r="Q122" i="111"/>
  <c r="S122" i="111"/>
  <c r="T122" i="111"/>
  <c r="U122" i="111"/>
  <c r="V122" i="111"/>
  <c r="A123" i="111"/>
  <c r="B123" i="111"/>
  <c r="C123" i="111"/>
  <c r="D123" i="111"/>
  <c r="E123" i="111"/>
  <c r="G123" i="111"/>
  <c r="I123" i="111"/>
  <c r="J123" i="111"/>
  <c r="K123" i="111"/>
  <c r="L123" i="111"/>
  <c r="M123" i="111"/>
  <c r="N123" i="111"/>
  <c r="O123" i="111"/>
  <c r="P123" i="111"/>
  <c r="Q123" i="111"/>
  <c r="S123" i="111"/>
  <c r="T123" i="111"/>
  <c r="U123" i="111"/>
  <c r="V123" i="111"/>
  <c r="A124" i="111"/>
  <c r="A125" i="111"/>
  <c r="B125" i="111"/>
  <c r="C125" i="111"/>
  <c r="D125" i="111"/>
  <c r="E125" i="111"/>
  <c r="G125" i="111"/>
  <c r="I125" i="111"/>
  <c r="J125" i="111"/>
  <c r="K125" i="111"/>
  <c r="L125" i="111"/>
  <c r="M125" i="111"/>
  <c r="N125" i="111"/>
  <c r="O125" i="111"/>
  <c r="P125" i="111"/>
  <c r="Q125" i="111"/>
  <c r="S125" i="111"/>
  <c r="T125" i="111"/>
  <c r="U125" i="111"/>
  <c r="V125" i="111"/>
  <c r="A126" i="111"/>
  <c r="B126" i="111"/>
  <c r="C126" i="111"/>
  <c r="D126" i="111"/>
  <c r="E126" i="111"/>
  <c r="F126" i="111"/>
  <c r="G126" i="111"/>
  <c r="I126" i="111"/>
  <c r="J126" i="111"/>
  <c r="K126" i="111"/>
  <c r="L126" i="111"/>
  <c r="M126" i="111"/>
  <c r="N126" i="111"/>
  <c r="O126" i="111"/>
  <c r="P126" i="111"/>
  <c r="Q126" i="111"/>
  <c r="S126" i="111"/>
  <c r="T126" i="111"/>
  <c r="U126" i="111"/>
  <c r="V126" i="111"/>
  <c r="A127" i="111"/>
  <c r="B127" i="111"/>
  <c r="C127" i="111"/>
  <c r="D127" i="111"/>
  <c r="E127" i="111"/>
  <c r="G127" i="111"/>
  <c r="I127" i="111"/>
  <c r="J127" i="111"/>
  <c r="K127" i="111"/>
  <c r="L127" i="111"/>
  <c r="M127" i="111"/>
  <c r="N127" i="111"/>
  <c r="O127" i="111"/>
  <c r="P127" i="111"/>
  <c r="Q127" i="111"/>
  <c r="S127" i="111"/>
  <c r="T127" i="111"/>
  <c r="U127" i="111"/>
  <c r="V127" i="111"/>
  <c r="A128" i="111"/>
  <c r="B128" i="111"/>
  <c r="C128" i="111"/>
  <c r="D128" i="111"/>
  <c r="E128" i="111"/>
  <c r="G128" i="111"/>
  <c r="I128" i="111"/>
  <c r="J128" i="111"/>
  <c r="K128" i="111"/>
  <c r="L128" i="111"/>
  <c r="M128" i="111"/>
  <c r="N128" i="111"/>
  <c r="O128" i="111"/>
  <c r="P128" i="111"/>
  <c r="Q128" i="111"/>
  <c r="S128" i="111"/>
  <c r="T128" i="111"/>
  <c r="U128" i="111"/>
  <c r="V128" i="111"/>
  <c r="A129" i="111"/>
  <c r="B129" i="111"/>
  <c r="C129" i="111"/>
  <c r="D129" i="111"/>
  <c r="E129" i="111"/>
  <c r="G129" i="111"/>
  <c r="I129" i="111"/>
  <c r="J129" i="111"/>
  <c r="K129" i="111"/>
  <c r="L129" i="111"/>
  <c r="M129" i="111"/>
  <c r="N129" i="111"/>
  <c r="O129" i="111"/>
  <c r="P129" i="111"/>
  <c r="Q129" i="111"/>
  <c r="S129" i="111"/>
  <c r="T129" i="111"/>
  <c r="U129" i="111"/>
  <c r="V129" i="111"/>
  <c r="A130" i="111"/>
  <c r="B130" i="111"/>
  <c r="C130" i="111"/>
  <c r="D130" i="111"/>
  <c r="E130" i="111"/>
  <c r="G130" i="111"/>
  <c r="I130" i="111"/>
  <c r="J130" i="111"/>
  <c r="K130" i="111"/>
  <c r="L130" i="111"/>
  <c r="M130" i="111"/>
  <c r="N130" i="111"/>
  <c r="O130" i="111"/>
  <c r="P130" i="111"/>
  <c r="Q130" i="111"/>
  <c r="S130" i="111"/>
  <c r="T130" i="111"/>
  <c r="U130" i="111"/>
  <c r="V130" i="111"/>
  <c r="A131" i="111"/>
  <c r="B131" i="111"/>
  <c r="C131" i="111"/>
  <c r="D131" i="111"/>
  <c r="E131" i="111"/>
  <c r="G131" i="111"/>
  <c r="I131" i="111"/>
  <c r="J131" i="111"/>
  <c r="K131" i="111"/>
  <c r="L131" i="111"/>
  <c r="M131" i="111"/>
  <c r="N131" i="111"/>
  <c r="O131" i="111"/>
  <c r="P131" i="111"/>
  <c r="Q131" i="111"/>
  <c r="S131" i="111"/>
  <c r="T131" i="111"/>
  <c r="U131" i="111"/>
  <c r="V131" i="111"/>
  <c r="A132" i="111"/>
  <c r="B132" i="111"/>
  <c r="C132" i="111"/>
  <c r="D132" i="111"/>
  <c r="E132" i="111"/>
  <c r="G132" i="111"/>
  <c r="I132" i="111"/>
  <c r="J132" i="111"/>
  <c r="K132" i="111"/>
  <c r="L132" i="111"/>
  <c r="M132" i="111"/>
  <c r="N132" i="111"/>
  <c r="O132" i="111"/>
  <c r="P132" i="111"/>
  <c r="Q132" i="111"/>
  <c r="S132" i="111"/>
  <c r="T132" i="111"/>
  <c r="U132" i="111"/>
  <c r="V132" i="111"/>
  <c r="A133" i="111"/>
  <c r="B133" i="111"/>
  <c r="C133" i="111"/>
  <c r="D133" i="111"/>
  <c r="E133" i="111"/>
  <c r="G133" i="111"/>
  <c r="I133" i="111"/>
  <c r="J133" i="111"/>
  <c r="K133" i="111"/>
  <c r="L133" i="111"/>
  <c r="M133" i="111"/>
  <c r="N133" i="111"/>
  <c r="O133" i="111"/>
  <c r="P133" i="111"/>
  <c r="Q133" i="111"/>
  <c r="S133" i="111"/>
  <c r="T133" i="111"/>
  <c r="U133" i="111"/>
  <c r="V133" i="111"/>
  <c r="A134" i="111"/>
  <c r="B134" i="111"/>
  <c r="C134" i="111"/>
  <c r="D134" i="111"/>
  <c r="E134" i="111"/>
  <c r="G134" i="111"/>
  <c r="I134" i="111"/>
  <c r="J134" i="111"/>
  <c r="K134" i="111"/>
  <c r="L134" i="111"/>
  <c r="M134" i="111"/>
  <c r="N134" i="111"/>
  <c r="O134" i="111"/>
  <c r="P134" i="111"/>
  <c r="Q134" i="111"/>
  <c r="S134" i="111"/>
  <c r="T134" i="111"/>
  <c r="U134" i="111"/>
  <c r="V134" i="111"/>
  <c r="A135" i="111"/>
  <c r="B135" i="111"/>
  <c r="C135" i="111"/>
  <c r="D135" i="111"/>
  <c r="E135" i="111"/>
  <c r="G135" i="111"/>
  <c r="I135" i="111"/>
  <c r="J135" i="111"/>
  <c r="K135" i="111"/>
  <c r="L135" i="111"/>
  <c r="M135" i="111"/>
  <c r="N135" i="111"/>
  <c r="O135" i="111"/>
  <c r="P135" i="111"/>
  <c r="Q135" i="111"/>
  <c r="S135" i="111"/>
  <c r="T135" i="111"/>
  <c r="U135" i="111"/>
  <c r="V135" i="111"/>
  <c r="A136" i="111"/>
  <c r="B136" i="111"/>
  <c r="C136" i="111"/>
  <c r="D136" i="111"/>
  <c r="E136" i="111"/>
  <c r="G136" i="111"/>
  <c r="I136" i="111"/>
  <c r="J136" i="111"/>
  <c r="K136" i="111"/>
  <c r="L136" i="111"/>
  <c r="M136" i="111"/>
  <c r="N136" i="111"/>
  <c r="O136" i="111"/>
  <c r="P136" i="111"/>
  <c r="Q136" i="111"/>
  <c r="S136" i="111"/>
  <c r="T136" i="111"/>
  <c r="U136" i="111"/>
  <c r="V136" i="111"/>
  <c r="A137" i="111"/>
  <c r="B137" i="111"/>
  <c r="C137" i="111"/>
  <c r="D137" i="111"/>
  <c r="E137" i="111"/>
  <c r="G137" i="111"/>
  <c r="I137" i="111"/>
  <c r="J137" i="111"/>
  <c r="K137" i="111"/>
  <c r="L137" i="111"/>
  <c r="M137" i="111"/>
  <c r="N137" i="111"/>
  <c r="O137" i="111"/>
  <c r="P137" i="111"/>
  <c r="Q137" i="111"/>
  <c r="S137" i="111"/>
  <c r="T137" i="111"/>
  <c r="U137" i="111"/>
  <c r="V137" i="111"/>
  <c r="A138" i="111"/>
  <c r="B138" i="111"/>
  <c r="C138" i="111"/>
  <c r="D138" i="111"/>
  <c r="E138" i="111"/>
  <c r="G138" i="111"/>
  <c r="I138" i="111"/>
  <c r="J138" i="111"/>
  <c r="K138" i="111"/>
  <c r="L138" i="111"/>
  <c r="M138" i="111"/>
  <c r="N138" i="111"/>
  <c r="O138" i="111"/>
  <c r="P138" i="111"/>
  <c r="Q138" i="111"/>
  <c r="S138" i="111"/>
  <c r="T138" i="111"/>
  <c r="U138" i="111"/>
  <c r="V138" i="111"/>
  <c r="A139" i="111"/>
  <c r="B139" i="111"/>
  <c r="C139" i="111"/>
  <c r="D139" i="111"/>
  <c r="E139" i="111"/>
  <c r="G139" i="111"/>
  <c r="I139" i="111"/>
  <c r="J139" i="111"/>
  <c r="K139" i="111"/>
  <c r="L139" i="111"/>
  <c r="M139" i="111"/>
  <c r="N139" i="111"/>
  <c r="O139" i="111"/>
  <c r="P139" i="111"/>
  <c r="Q139" i="111"/>
  <c r="S139" i="111"/>
  <c r="T139" i="111"/>
  <c r="U139" i="111"/>
  <c r="V139" i="111"/>
  <c r="A140" i="111"/>
  <c r="B140" i="111"/>
  <c r="C140" i="111"/>
  <c r="D140" i="111"/>
  <c r="E140" i="111"/>
  <c r="G140" i="111"/>
  <c r="I140" i="111"/>
  <c r="J140" i="111"/>
  <c r="K140" i="111"/>
  <c r="L140" i="111"/>
  <c r="M140" i="111"/>
  <c r="N140" i="111"/>
  <c r="O140" i="111"/>
  <c r="P140" i="111"/>
  <c r="Q140" i="111"/>
  <c r="S140" i="111"/>
  <c r="T140" i="111"/>
  <c r="U140" i="111"/>
  <c r="V140" i="111"/>
  <c r="A141" i="111"/>
  <c r="B141" i="111"/>
  <c r="C141" i="111"/>
  <c r="D141" i="111"/>
  <c r="E141" i="111"/>
  <c r="G141" i="111"/>
  <c r="I141" i="111"/>
  <c r="J141" i="111"/>
  <c r="K141" i="111"/>
  <c r="L141" i="111"/>
  <c r="M141" i="111"/>
  <c r="N141" i="111"/>
  <c r="O141" i="111"/>
  <c r="P141" i="111"/>
  <c r="Q141" i="111"/>
  <c r="S141" i="111"/>
  <c r="T141" i="111"/>
  <c r="U141" i="111"/>
  <c r="V141" i="111"/>
  <c r="A142" i="111"/>
  <c r="B142" i="111"/>
  <c r="C142" i="111"/>
  <c r="D142" i="111"/>
  <c r="E142" i="111"/>
  <c r="G142" i="111"/>
  <c r="I142" i="111"/>
  <c r="J142" i="111"/>
  <c r="K142" i="111"/>
  <c r="L142" i="111"/>
  <c r="M142" i="111"/>
  <c r="N142" i="111"/>
  <c r="O142" i="111"/>
  <c r="P142" i="111"/>
  <c r="Q142" i="111"/>
  <c r="S142" i="111"/>
  <c r="T142" i="111"/>
  <c r="U142" i="111"/>
  <c r="V142" i="111"/>
  <c r="A143" i="111"/>
  <c r="B143" i="111"/>
  <c r="C143" i="111"/>
  <c r="D143" i="111"/>
  <c r="E143" i="111"/>
  <c r="G143" i="111"/>
  <c r="I143" i="111"/>
  <c r="J143" i="111"/>
  <c r="K143" i="111"/>
  <c r="L143" i="111"/>
  <c r="M143" i="111"/>
  <c r="N143" i="111"/>
  <c r="O143" i="111"/>
  <c r="P143" i="111"/>
  <c r="Q143" i="111"/>
  <c r="S143" i="111"/>
  <c r="T143" i="111"/>
  <c r="U143" i="111"/>
  <c r="V143" i="111"/>
  <c r="A144" i="111"/>
  <c r="B144" i="111"/>
  <c r="C144" i="111"/>
  <c r="D144" i="111"/>
  <c r="E144" i="111"/>
  <c r="G144" i="111"/>
  <c r="I144" i="111"/>
  <c r="J144" i="111"/>
  <c r="K144" i="111"/>
  <c r="L144" i="111"/>
  <c r="M144" i="111"/>
  <c r="N144" i="111"/>
  <c r="O144" i="111"/>
  <c r="P144" i="111"/>
  <c r="Q144" i="111"/>
  <c r="S144" i="111"/>
  <c r="T144" i="111"/>
  <c r="U144" i="111"/>
  <c r="V144" i="111"/>
  <c r="A145" i="111"/>
  <c r="B145" i="111"/>
  <c r="C145" i="111"/>
  <c r="D145" i="111"/>
  <c r="E145" i="111"/>
  <c r="G145" i="111"/>
  <c r="I145" i="111"/>
  <c r="J145" i="111"/>
  <c r="K145" i="111"/>
  <c r="L145" i="111"/>
  <c r="M145" i="111"/>
  <c r="N145" i="111"/>
  <c r="O145" i="111"/>
  <c r="P145" i="111"/>
  <c r="Q145" i="111"/>
  <c r="S145" i="111"/>
  <c r="T145" i="111"/>
  <c r="U145" i="111"/>
  <c r="V145" i="111"/>
  <c r="A146" i="111"/>
  <c r="B146" i="111"/>
  <c r="C146" i="111"/>
  <c r="D146" i="111"/>
  <c r="E146" i="111"/>
  <c r="G146" i="111"/>
  <c r="I146" i="111"/>
  <c r="J146" i="111"/>
  <c r="K146" i="111"/>
  <c r="L146" i="111"/>
  <c r="M146" i="111"/>
  <c r="N146" i="111"/>
  <c r="O146" i="111"/>
  <c r="P146" i="111"/>
  <c r="Q146" i="111"/>
  <c r="S146" i="111"/>
  <c r="T146" i="111"/>
  <c r="U146" i="111"/>
  <c r="V146" i="111"/>
  <c r="A147" i="111"/>
  <c r="B147" i="111"/>
  <c r="C147" i="111"/>
  <c r="D147" i="111"/>
  <c r="E147" i="111"/>
  <c r="G147" i="111"/>
  <c r="I147" i="111"/>
  <c r="J147" i="111"/>
  <c r="K147" i="111"/>
  <c r="L147" i="111"/>
  <c r="M147" i="111"/>
  <c r="N147" i="111"/>
  <c r="O147" i="111"/>
  <c r="P147" i="111"/>
  <c r="Q147" i="111"/>
  <c r="S147" i="111"/>
  <c r="T147" i="111"/>
  <c r="U147" i="111"/>
  <c r="V147" i="111"/>
  <c r="A148" i="111"/>
  <c r="B148" i="111"/>
  <c r="C148" i="111"/>
  <c r="D148" i="111"/>
  <c r="E148" i="111"/>
  <c r="G148" i="111"/>
  <c r="I148" i="111"/>
  <c r="J148" i="111"/>
  <c r="K148" i="111"/>
  <c r="L148" i="111"/>
  <c r="M148" i="111"/>
  <c r="N148" i="111"/>
  <c r="O148" i="111"/>
  <c r="P148" i="111"/>
  <c r="Q148" i="111"/>
  <c r="S148" i="111"/>
  <c r="T148" i="111"/>
  <c r="U148" i="111"/>
  <c r="V148" i="111"/>
  <c r="A149" i="111"/>
  <c r="B149" i="111"/>
  <c r="C149" i="111"/>
  <c r="D149" i="111"/>
  <c r="E149" i="111"/>
  <c r="F149" i="111"/>
  <c r="G149" i="111"/>
  <c r="I149" i="111"/>
  <c r="J149" i="111"/>
  <c r="K149" i="111"/>
  <c r="L149" i="111"/>
  <c r="M149" i="111"/>
  <c r="N149" i="111"/>
  <c r="O149" i="111"/>
  <c r="P149" i="111"/>
  <c r="Q149" i="111"/>
  <c r="S149" i="111"/>
  <c r="T149" i="111"/>
  <c r="U149" i="111"/>
  <c r="V149" i="111"/>
  <c r="A150" i="111"/>
  <c r="B150" i="111"/>
  <c r="C150" i="111"/>
  <c r="D150" i="111"/>
  <c r="E150" i="111"/>
  <c r="F150" i="111"/>
  <c r="G150" i="111"/>
  <c r="I150" i="111"/>
  <c r="J150" i="111"/>
  <c r="K150" i="111"/>
  <c r="L150" i="111"/>
  <c r="M150" i="111"/>
  <c r="N150" i="111"/>
  <c r="O150" i="111"/>
  <c r="P150" i="111"/>
  <c r="Q150" i="111"/>
  <c r="S150" i="111"/>
  <c r="T150" i="111"/>
  <c r="U150" i="111"/>
  <c r="V150" i="111"/>
  <c r="A151" i="111"/>
  <c r="B151" i="111"/>
  <c r="C151" i="111"/>
  <c r="D151" i="111"/>
  <c r="E151" i="111"/>
  <c r="F151" i="111"/>
  <c r="G151" i="111"/>
  <c r="I151" i="111"/>
  <c r="J151" i="111"/>
  <c r="K151" i="111"/>
  <c r="L151" i="111"/>
  <c r="M151" i="111"/>
  <c r="N151" i="111"/>
  <c r="O151" i="111"/>
  <c r="P151" i="111"/>
  <c r="Q151" i="111"/>
  <c r="S151" i="111"/>
  <c r="T151" i="111"/>
  <c r="U151" i="111"/>
  <c r="V151" i="111"/>
  <c r="A152" i="111"/>
  <c r="B152" i="111"/>
  <c r="C152" i="111"/>
  <c r="D152" i="111"/>
  <c r="E152" i="111"/>
  <c r="G152" i="111"/>
  <c r="I152" i="111"/>
  <c r="J152" i="111"/>
  <c r="K152" i="111"/>
  <c r="L152" i="111"/>
  <c r="M152" i="111"/>
  <c r="N152" i="111"/>
  <c r="O152" i="111"/>
  <c r="P152" i="111"/>
  <c r="Q152" i="111"/>
  <c r="S152" i="111"/>
  <c r="T152" i="111"/>
  <c r="U152" i="111"/>
  <c r="V152" i="111"/>
  <c r="A153" i="111"/>
  <c r="B153" i="111"/>
  <c r="C153" i="111"/>
  <c r="D153" i="111"/>
  <c r="E153" i="111"/>
  <c r="F153" i="111"/>
  <c r="G153" i="111"/>
  <c r="I153" i="111"/>
  <c r="J153" i="111"/>
  <c r="K153" i="111"/>
  <c r="L153" i="111"/>
  <c r="M153" i="111"/>
  <c r="N153" i="111"/>
  <c r="O153" i="111"/>
  <c r="P153" i="111"/>
  <c r="Q153" i="111"/>
  <c r="S153" i="111"/>
  <c r="T153" i="111"/>
  <c r="U153" i="111"/>
  <c r="V153" i="111"/>
  <c r="A154" i="111"/>
  <c r="B154" i="111"/>
  <c r="C154" i="111"/>
  <c r="D154" i="111"/>
  <c r="E154" i="111"/>
  <c r="F154" i="111"/>
  <c r="G154" i="111"/>
  <c r="I154" i="111"/>
  <c r="J154" i="111"/>
  <c r="K154" i="111"/>
  <c r="L154" i="111"/>
  <c r="M154" i="111"/>
  <c r="N154" i="111"/>
  <c r="O154" i="111"/>
  <c r="P154" i="111"/>
  <c r="Q154" i="111"/>
  <c r="S154" i="111"/>
  <c r="T154" i="111"/>
  <c r="U154" i="111"/>
  <c r="V154" i="111"/>
  <c r="A155" i="111"/>
  <c r="B155" i="111"/>
  <c r="C155" i="111"/>
  <c r="D155" i="111"/>
  <c r="E155" i="111"/>
  <c r="G155" i="111"/>
  <c r="I155" i="111"/>
  <c r="J155" i="111"/>
  <c r="K155" i="111"/>
  <c r="L155" i="111"/>
  <c r="M155" i="111"/>
  <c r="N155" i="111"/>
  <c r="O155" i="111"/>
  <c r="P155" i="111"/>
  <c r="Q155" i="111"/>
  <c r="S155" i="111"/>
  <c r="T155" i="111"/>
  <c r="U155" i="111"/>
  <c r="V155" i="111"/>
  <c r="A156" i="111"/>
  <c r="B156" i="111"/>
  <c r="C156" i="111"/>
  <c r="D156" i="111"/>
  <c r="E156" i="111"/>
  <c r="F156" i="111"/>
  <c r="G156" i="111"/>
  <c r="I156" i="111"/>
  <c r="J156" i="111"/>
  <c r="K156" i="111"/>
  <c r="L156" i="111"/>
  <c r="M156" i="111"/>
  <c r="N156" i="111"/>
  <c r="O156" i="111"/>
  <c r="P156" i="111"/>
  <c r="Q156" i="111"/>
  <c r="S156" i="111"/>
  <c r="T156" i="111"/>
  <c r="U156" i="111"/>
  <c r="V156" i="111"/>
  <c r="A157" i="111"/>
  <c r="B157" i="111"/>
  <c r="C157" i="111"/>
  <c r="D157" i="111"/>
  <c r="E157" i="111"/>
  <c r="F157" i="111"/>
  <c r="G157" i="111"/>
  <c r="I157" i="111"/>
  <c r="J157" i="111"/>
  <c r="K157" i="111"/>
  <c r="L157" i="111"/>
  <c r="M157" i="111"/>
  <c r="N157" i="111"/>
  <c r="O157" i="111"/>
  <c r="P157" i="111"/>
  <c r="Q157" i="111"/>
  <c r="S157" i="111"/>
  <c r="T157" i="111"/>
  <c r="U157" i="111"/>
  <c r="V157" i="111"/>
  <c r="A158" i="111"/>
  <c r="B158" i="111"/>
  <c r="C158" i="111"/>
  <c r="D158" i="111"/>
  <c r="E158" i="111"/>
  <c r="F158" i="111"/>
  <c r="G158" i="111"/>
  <c r="I158" i="111"/>
  <c r="J158" i="111"/>
  <c r="K158" i="111"/>
  <c r="L158" i="111"/>
  <c r="M158" i="111"/>
  <c r="N158" i="111"/>
  <c r="O158" i="111"/>
  <c r="P158" i="111"/>
  <c r="Q158" i="111"/>
  <c r="S158" i="111"/>
  <c r="T158" i="111"/>
  <c r="U158" i="111"/>
  <c r="V158" i="111"/>
  <c r="A159" i="111"/>
  <c r="B159" i="111"/>
  <c r="C159" i="111"/>
  <c r="D159" i="111"/>
  <c r="E159" i="111"/>
  <c r="F159" i="111"/>
  <c r="G159" i="111"/>
  <c r="I159" i="111"/>
  <c r="J159" i="111"/>
  <c r="K159" i="111"/>
  <c r="L159" i="111"/>
  <c r="M159" i="111"/>
  <c r="N159" i="111"/>
  <c r="O159" i="111"/>
  <c r="P159" i="111"/>
  <c r="Q159" i="111"/>
  <c r="S159" i="111"/>
  <c r="T159" i="111"/>
  <c r="U159" i="111"/>
  <c r="V159" i="111"/>
  <c r="A160" i="111"/>
  <c r="B160" i="111"/>
  <c r="C160" i="111"/>
  <c r="D160" i="111"/>
  <c r="E160" i="111"/>
  <c r="F160" i="111"/>
  <c r="G160" i="111"/>
  <c r="I160" i="111"/>
  <c r="J160" i="111"/>
  <c r="K160" i="111"/>
  <c r="L160" i="111"/>
  <c r="M160" i="111"/>
  <c r="N160" i="111"/>
  <c r="O160" i="111"/>
  <c r="P160" i="111"/>
  <c r="Q160" i="111"/>
  <c r="S160" i="111"/>
  <c r="T160" i="111"/>
  <c r="U160" i="111"/>
  <c r="V160" i="111"/>
  <c r="A161" i="111"/>
  <c r="B161" i="111"/>
  <c r="C161" i="111"/>
  <c r="D161" i="111"/>
  <c r="E161" i="111"/>
  <c r="F161" i="111"/>
  <c r="G161" i="111"/>
  <c r="I161" i="111"/>
  <c r="J161" i="111"/>
  <c r="K161" i="111"/>
  <c r="L161" i="111"/>
  <c r="M161" i="111"/>
  <c r="N161" i="111"/>
  <c r="O161" i="111"/>
  <c r="P161" i="111"/>
  <c r="Q161" i="111"/>
  <c r="S161" i="111"/>
  <c r="T161" i="111"/>
  <c r="U161" i="111"/>
  <c r="V161" i="111"/>
  <c r="A162" i="111"/>
  <c r="B162" i="111"/>
  <c r="C162" i="111"/>
  <c r="D162" i="111"/>
  <c r="E162" i="111"/>
  <c r="F162" i="111"/>
  <c r="G162" i="111"/>
  <c r="I162" i="111"/>
  <c r="J162" i="111"/>
  <c r="K162" i="111"/>
  <c r="L162" i="111"/>
  <c r="M162" i="111"/>
  <c r="N162" i="111"/>
  <c r="O162" i="111"/>
  <c r="P162" i="111"/>
  <c r="Q162" i="111"/>
  <c r="S162" i="111"/>
  <c r="T162" i="111"/>
  <c r="U162" i="111"/>
  <c r="V162" i="111"/>
  <c r="A163" i="111"/>
  <c r="B163" i="111"/>
  <c r="C163" i="111"/>
  <c r="D163" i="111"/>
  <c r="E163" i="111"/>
  <c r="F163" i="111"/>
  <c r="G163" i="111"/>
  <c r="I163" i="111"/>
  <c r="J163" i="111"/>
  <c r="K163" i="111"/>
  <c r="L163" i="111"/>
  <c r="M163" i="111"/>
  <c r="N163" i="111"/>
  <c r="O163" i="111"/>
  <c r="P163" i="111"/>
  <c r="Q163" i="111"/>
  <c r="S163" i="111"/>
  <c r="T163" i="111"/>
  <c r="U163" i="111"/>
  <c r="V163" i="111"/>
  <c r="A164" i="111"/>
  <c r="B164" i="111"/>
  <c r="C164" i="111"/>
  <c r="D164" i="111"/>
  <c r="E164" i="111"/>
  <c r="F164" i="111"/>
  <c r="G164" i="111"/>
  <c r="I164" i="111"/>
  <c r="J164" i="111"/>
  <c r="K164" i="111"/>
  <c r="L164" i="111"/>
  <c r="M164" i="111"/>
  <c r="N164" i="111"/>
  <c r="O164" i="111"/>
  <c r="P164" i="111"/>
  <c r="Q164" i="111"/>
  <c r="S164" i="111"/>
  <c r="T164" i="111"/>
  <c r="U164" i="111"/>
  <c r="V164" i="111"/>
  <c r="A165" i="111"/>
  <c r="B165" i="111"/>
  <c r="C165" i="111"/>
  <c r="D165" i="111"/>
  <c r="E165" i="111"/>
  <c r="F165" i="111"/>
  <c r="G165" i="111"/>
  <c r="I165" i="111"/>
  <c r="J165" i="111"/>
  <c r="K165" i="111"/>
  <c r="L165" i="111"/>
  <c r="M165" i="111"/>
  <c r="N165" i="111"/>
  <c r="O165" i="111"/>
  <c r="P165" i="111"/>
  <c r="Q165" i="111"/>
  <c r="S165" i="111"/>
  <c r="T165" i="111"/>
  <c r="U165" i="111"/>
  <c r="V165" i="111"/>
  <c r="A166" i="111"/>
  <c r="B166" i="111"/>
  <c r="C166" i="111"/>
  <c r="D166" i="111"/>
  <c r="E166" i="111"/>
  <c r="F166" i="111"/>
  <c r="G166" i="111"/>
  <c r="I166" i="111"/>
  <c r="J166" i="111"/>
  <c r="K166" i="111"/>
  <c r="L166" i="111"/>
  <c r="M166" i="111"/>
  <c r="N166" i="111"/>
  <c r="O166" i="111"/>
  <c r="P166" i="111"/>
  <c r="Q166" i="111"/>
  <c r="S166" i="111"/>
  <c r="T166" i="111"/>
  <c r="U166" i="111"/>
  <c r="V166" i="111"/>
  <c r="A167" i="111"/>
  <c r="B167" i="111"/>
  <c r="C167" i="111"/>
  <c r="D167" i="111"/>
  <c r="E167" i="111"/>
  <c r="F167" i="111"/>
  <c r="G167" i="111"/>
  <c r="I167" i="111"/>
  <c r="J167" i="111"/>
  <c r="K167" i="111"/>
  <c r="L167" i="111"/>
  <c r="M167" i="111"/>
  <c r="N167" i="111"/>
  <c r="O167" i="111"/>
  <c r="P167" i="111"/>
  <c r="Q167" i="111"/>
  <c r="S167" i="111"/>
  <c r="T167" i="111"/>
  <c r="U167" i="111"/>
  <c r="V167" i="111"/>
  <c r="A168" i="111"/>
  <c r="B168" i="111"/>
  <c r="C168" i="111"/>
  <c r="D168" i="111"/>
  <c r="E168" i="111"/>
  <c r="F168" i="111"/>
  <c r="G168" i="111"/>
  <c r="I168" i="111"/>
  <c r="J168" i="111"/>
  <c r="K168" i="111"/>
  <c r="L168" i="111"/>
  <c r="M168" i="111"/>
  <c r="N168" i="111"/>
  <c r="O168" i="111"/>
  <c r="P168" i="111"/>
  <c r="Q168" i="111"/>
  <c r="S168" i="111"/>
  <c r="T168" i="111"/>
  <c r="U168" i="111"/>
  <c r="V168" i="111"/>
  <c r="A169" i="111"/>
  <c r="B169" i="111"/>
  <c r="C169" i="111"/>
  <c r="D169" i="111"/>
  <c r="E169" i="111"/>
  <c r="F169" i="111"/>
  <c r="G169" i="111"/>
  <c r="I169" i="111"/>
  <c r="J169" i="111"/>
  <c r="K169" i="111"/>
  <c r="L169" i="111"/>
  <c r="M169" i="111"/>
  <c r="N169" i="111"/>
  <c r="O169" i="111"/>
  <c r="P169" i="111"/>
  <c r="Q169" i="111"/>
  <c r="S169" i="111"/>
  <c r="T169" i="111"/>
  <c r="U169" i="111"/>
  <c r="V169" i="111"/>
  <c r="A170" i="111"/>
  <c r="B170" i="111"/>
  <c r="C170" i="111"/>
  <c r="D170" i="111"/>
  <c r="E170" i="111"/>
  <c r="F170" i="111"/>
  <c r="G170" i="111"/>
  <c r="I170" i="111"/>
  <c r="J170" i="111"/>
  <c r="K170" i="111"/>
  <c r="L170" i="111"/>
  <c r="M170" i="111"/>
  <c r="N170" i="111"/>
  <c r="O170" i="111"/>
  <c r="P170" i="111"/>
  <c r="Q170" i="111"/>
  <c r="S170" i="111"/>
  <c r="T170" i="111"/>
  <c r="U170" i="111"/>
  <c r="V170" i="111"/>
  <c r="A171" i="111"/>
  <c r="B171" i="111"/>
  <c r="C171" i="111"/>
  <c r="D171" i="111"/>
  <c r="E171" i="111"/>
  <c r="F171" i="111"/>
  <c r="G171" i="111"/>
  <c r="I171" i="111"/>
  <c r="J171" i="111"/>
  <c r="K171" i="111"/>
  <c r="L171" i="111"/>
  <c r="M171" i="111"/>
  <c r="N171" i="111"/>
  <c r="O171" i="111"/>
  <c r="P171" i="111"/>
  <c r="Q171" i="111"/>
  <c r="S171" i="111"/>
  <c r="T171" i="111"/>
  <c r="U171" i="111"/>
  <c r="V171" i="111"/>
  <c r="A172" i="111"/>
  <c r="B172" i="111"/>
  <c r="C172" i="111"/>
  <c r="D172" i="111"/>
  <c r="E172" i="111"/>
  <c r="F172" i="111"/>
  <c r="G172" i="111"/>
  <c r="I172" i="111"/>
  <c r="J172" i="111"/>
  <c r="K172" i="111"/>
  <c r="L172" i="111"/>
  <c r="M172" i="111"/>
  <c r="N172" i="111"/>
  <c r="O172" i="111"/>
  <c r="P172" i="111"/>
  <c r="Q172" i="111"/>
  <c r="S172" i="111"/>
  <c r="T172" i="111"/>
  <c r="U172" i="111"/>
  <c r="V172" i="111"/>
  <c r="A3" i="110"/>
  <c r="B3" i="110"/>
  <c r="C3" i="110"/>
  <c r="D3" i="110"/>
  <c r="E3" i="110"/>
  <c r="F3" i="110"/>
  <c r="G3" i="110"/>
  <c r="I3" i="110"/>
  <c r="K3" i="110"/>
  <c r="L3" i="110"/>
  <c r="M3" i="110"/>
  <c r="N3" i="110"/>
  <c r="O3" i="110"/>
  <c r="P3" i="110"/>
  <c r="Q3" i="110"/>
  <c r="S3" i="110"/>
  <c r="T3" i="110"/>
  <c r="U3" i="110"/>
  <c r="V3" i="110"/>
  <c r="A4" i="110"/>
  <c r="C4" i="110"/>
  <c r="D4" i="110"/>
  <c r="E4" i="110"/>
  <c r="F4" i="110"/>
  <c r="G4" i="110"/>
  <c r="I4" i="110"/>
  <c r="K4" i="110"/>
  <c r="L4" i="110"/>
  <c r="M4" i="110"/>
  <c r="N4" i="110"/>
  <c r="O4" i="110"/>
  <c r="P4" i="110"/>
  <c r="Q4" i="110"/>
  <c r="S4" i="110"/>
  <c r="T4" i="110"/>
  <c r="U4" i="110"/>
  <c r="V4" i="110"/>
  <c r="A5" i="110"/>
  <c r="C5" i="110"/>
  <c r="D5" i="110"/>
  <c r="E5" i="110"/>
  <c r="F5" i="110"/>
  <c r="G5" i="110"/>
  <c r="I5" i="110"/>
  <c r="J5" i="110"/>
  <c r="K5" i="110"/>
  <c r="L5" i="110"/>
  <c r="M5" i="110"/>
  <c r="N5" i="110"/>
  <c r="O5" i="110"/>
  <c r="P5" i="110"/>
  <c r="Q5" i="110"/>
  <c r="S5" i="110"/>
  <c r="T5" i="110"/>
  <c r="U5" i="110"/>
  <c r="V5" i="110"/>
  <c r="A6" i="110"/>
  <c r="B6" i="110"/>
  <c r="C6" i="110"/>
  <c r="D6" i="110"/>
  <c r="E6" i="110"/>
  <c r="F6" i="110"/>
  <c r="G6" i="110"/>
  <c r="I6" i="110"/>
  <c r="K6" i="110"/>
  <c r="L6" i="110"/>
  <c r="M6" i="110"/>
  <c r="N6" i="110"/>
  <c r="O6" i="110"/>
  <c r="P6" i="110"/>
  <c r="Q6" i="110"/>
  <c r="S6" i="110"/>
  <c r="T6" i="110"/>
  <c r="U6" i="110"/>
  <c r="V6" i="110"/>
  <c r="A7" i="110"/>
  <c r="B7" i="110"/>
  <c r="C7" i="110"/>
  <c r="D7" i="110"/>
  <c r="E7" i="110"/>
  <c r="F7" i="110"/>
  <c r="G7" i="110"/>
  <c r="I7" i="110"/>
  <c r="K7" i="110"/>
  <c r="L7" i="110"/>
  <c r="M7" i="110"/>
  <c r="N7" i="110"/>
  <c r="O7" i="110"/>
  <c r="P7" i="110"/>
  <c r="S7" i="110"/>
  <c r="T7" i="110"/>
  <c r="U7" i="110"/>
  <c r="V7" i="110"/>
  <c r="A8" i="110"/>
  <c r="C8" i="110"/>
  <c r="D8" i="110"/>
  <c r="E8" i="110"/>
  <c r="F8" i="110"/>
  <c r="G8" i="110"/>
  <c r="I8" i="110"/>
  <c r="K8" i="110"/>
  <c r="L8" i="110"/>
  <c r="M8" i="110"/>
  <c r="N8" i="110"/>
  <c r="O8" i="110"/>
  <c r="P8" i="110"/>
  <c r="Q8" i="110"/>
  <c r="S8" i="110"/>
  <c r="T8" i="110"/>
  <c r="U8" i="110"/>
  <c r="V8" i="110"/>
  <c r="A9" i="110"/>
  <c r="C9" i="110"/>
  <c r="D9" i="110"/>
  <c r="E9" i="110"/>
  <c r="F9" i="110"/>
  <c r="G9" i="110"/>
  <c r="I9" i="110"/>
  <c r="J9" i="110"/>
  <c r="K9" i="110"/>
  <c r="L9" i="110"/>
  <c r="M9" i="110"/>
  <c r="N9" i="110"/>
  <c r="O9" i="110"/>
  <c r="P9" i="110"/>
  <c r="Q9" i="110"/>
  <c r="S9" i="110"/>
  <c r="T9" i="110"/>
  <c r="U9" i="110"/>
  <c r="V9" i="110"/>
  <c r="A10" i="110"/>
  <c r="B10" i="110"/>
  <c r="C10" i="110"/>
  <c r="D10" i="110"/>
  <c r="E10" i="110"/>
  <c r="F10" i="110"/>
  <c r="G10" i="110"/>
  <c r="I10" i="110"/>
  <c r="K10" i="110"/>
  <c r="L10" i="110"/>
  <c r="M10" i="110"/>
  <c r="N10" i="110"/>
  <c r="O10" i="110"/>
  <c r="P10" i="110"/>
  <c r="Q10" i="110"/>
  <c r="S10" i="110"/>
  <c r="T10" i="110"/>
  <c r="U10" i="110"/>
  <c r="V10" i="110"/>
  <c r="A11" i="110"/>
  <c r="B11" i="110"/>
  <c r="C11" i="110"/>
  <c r="D11" i="110"/>
  <c r="E11" i="110"/>
  <c r="F11" i="110"/>
  <c r="G11" i="110"/>
  <c r="I11" i="110"/>
  <c r="J11" i="110"/>
  <c r="K11" i="110"/>
  <c r="L11" i="110"/>
  <c r="M11" i="110"/>
  <c r="N11" i="110"/>
  <c r="O11" i="110"/>
  <c r="P11" i="110"/>
  <c r="Q11" i="110"/>
  <c r="S11" i="110"/>
  <c r="T11" i="110"/>
  <c r="U11" i="110"/>
  <c r="V11" i="110"/>
  <c r="A12" i="110"/>
  <c r="C12" i="110"/>
  <c r="D12" i="110"/>
  <c r="E12" i="110"/>
  <c r="F12" i="110"/>
  <c r="G12" i="110"/>
  <c r="I12" i="110"/>
  <c r="K12" i="110"/>
  <c r="L12" i="110"/>
  <c r="M12" i="110"/>
  <c r="N12" i="110"/>
  <c r="O12" i="110"/>
  <c r="P12" i="110"/>
  <c r="Q12" i="110"/>
  <c r="S12" i="110"/>
  <c r="T12" i="110"/>
  <c r="U12" i="110"/>
  <c r="V12" i="110"/>
  <c r="A13" i="110"/>
  <c r="C13" i="110"/>
  <c r="D13" i="110"/>
  <c r="E13" i="110"/>
  <c r="F13" i="110"/>
  <c r="G13" i="110"/>
  <c r="I13" i="110"/>
  <c r="K13" i="110"/>
  <c r="L13" i="110"/>
  <c r="M13" i="110"/>
  <c r="N13" i="110"/>
  <c r="O13" i="110"/>
  <c r="P13" i="110"/>
  <c r="Q13" i="110"/>
  <c r="S13" i="110"/>
  <c r="T13" i="110"/>
  <c r="U13" i="110"/>
  <c r="V13" i="110"/>
  <c r="A14" i="110"/>
  <c r="C14" i="110"/>
  <c r="D14" i="110"/>
  <c r="E14" i="110"/>
  <c r="F14" i="110"/>
  <c r="G14" i="110"/>
  <c r="I14" i="110"/>
  <c r="K14" i="110"/>
  <c r="L14" i="110"/>
  <c r="M14" i="110"/>
  <c r="N14" i="110"/>
  <c r="O14" i="110"/>
  <c r="P14" i="110"/>
  <c r="S14" i="110"/>
  <c r="T14" i="110"/>
  <c r="U14" i="110"/>
  <c r="V14" i="110"/>
  <c r="A15" i="110"/>
  <c r="C15" i="110"/>
  <c r="D15" i="110"/>
  <c r="E15" i="110"/>
  <c r="F15" i="110"/>
  <c r="G15" i="110"/>
  <c r="I15" i="110"/>
  <c r="K15" i="110"/>
  <c r="L15" i="110"/>
  <c r="M15" i="110"/>
  <c r="N15" i="110"/>
  <c r="O15" i="110"/>
  <c r="P15" i="110"/>
  <c r="S15" i="110"/>
  <c r="T15" i="110"/>
  <c r="U15" i="110"/>
  <c r="V15" i="110"/>
  <c r="A16" i="110"/>
  <c r="B16" i="110"/>
  <c r="C16" i="110"/>
  <c r="D16" i="110"/>
  <c r="E16" i="110"/>
  <c r="F16" i="110"/>
  <c r="G16" i="110"/>
  <c r="I16" i="110"/>
  <c r="J16" i="110"/>
  <c r="K16" i="110"/>
  <c r="L16" i="110"/>
  <c r="M16" i="110"/>
  <c r="N16" i="110"/>
  <c r="O16" i="110"/>
  <c r="P16" i="110"/>
  <c r="Q16" i="110"/>
  <c r="S16" i="110"/>
  <c r="T16" i="110"/>
  <c r="U16" i="110"/>
  <c r="V16" i="110"/>
  <c r="A17" i="110"/>
  <c r="B17" i="110"/>
  <c r="C17" i="110"/>
  <c r="D17" i="110"/>
  <c r="E17" i="110"/>
  <c r="F17" i="110"/>
  <c r="G17" i="110"/>
  <c r="I17" i="110"/>
  <c r="K17" i="110"/>
  <c r="L17" i="110"/>
  <c r="M17" i="110"/>
  <c r="N17" i="110"/>
  <c r="O17" i="110"/>
  <c r="P17" i="110"/>
  <c r="Q17" i="110"/>
  <c r="S17" i="110"/>
  <c r="T17" i="110"/>
  <c r="U17" i="110"/>
  <c r="V17" i="110"/>
  <c r="A18" i="110"/>
  <c r="B18" i="110"/>
  <c r="C18" i="110"/>
  <c r="D18" i="110"/>
  <c r="E18" i="110"/>
  <c r="F18" i="110"/>
  <c r="G18" i="110"/>
  <c r="I18" i="110"/>
  <c r="K18" i="110"/>
  <c r="L18" i="110"/>
  <c r="M18" i="110"/>
  <c r="N18" i="110"/>
  <c r="O18" i="110"/>
  <c r="P18" i="110"/>
  <c r="S18" i="110"/>
  <c r="T18" i="110"/>
  <c r="U18" i="110"/>
  <c r="V18" i="110"/>
  <c r="A19" i="110"/>
  <c r="B19" i="110"/>
  <c r="C19" i="110"/>
  <c r="D19" i="110"/>
  <c r="E19" i="110"/>
  <c r="F19" i="110"/>
  <c r="G19" i="110"/>
  <c r="I19" i="110"/>
  <c r="K19" i="110"/>
  <c r="L19" i="110"/>
  <c r="M19" i="110"/>
  <c r="N19" i="110"/>
  <c r="O19" i="110"/>
  <c r="P19" i="110"/>
  <c r="S19" i="110"/>
  <c r="T19" i="110"/>
  <c r="U19" i="110"/>
  <c r="V19" i="110"/>
  <c r="A20" i="110"/>
  <c r="C20" i="110"/>
  <c r="D20" i="110"/>
  <c r="E20" i="110"/>
  <c r="F20" i="110"/>
  <c r="G20" i="110"/>
  <c r="I20" i="110"/>
  <c r="K20" i="110"/>
  <c r="L20" i="110"/>
  <c r="M20" i="110"/>
  <c r="N20" i="110"/>
  <c r="O20" i="110"/>
  <c r="P20" i="110"/>
  <c r="Q20" i="110"/>
  <c r="S20" i="110"/>
  <c r="T20" i="110"/>
  <c r="U20" i="110"/>
  <c r="V20" i="110"/>
  <c r="A21" i="110"/>
  <c r="B21" i="110"/>
  <c r="C21" i="110"/>
  <c r="D21" i="110"/>
  <c r="E21" i="110"/>
  <c r="F21" i="110"/>
  <c r="G21" i="110"/>
  <c r="I21" i="110"/>
  <c r="J21" i="110"/>
  <c r="K21" i="110"/>
  <c r="L21" i="110"/>
  <c r="M21" i="110"/>
  <c r="N21" i="110"/>
  <c r="O21" i="110"/>
  <c r="P21" i="110"/>
  <c r="Q21" i="110"/>
  <c r="S21" i="110"/>
  <c r="T21" i="110"/>
  <c r="U21" i="110"/>
  <c r="V21" i="110"/>
  <c r="A22" i="110"/>
  <c r="B22" i="110"/>
  <c r="C22" i="110"/>
  <c r="D22" i="110"/>
  <c r="E22" i="110"/>
  <c r="F22" i="110"/>
  <c r="G22" i="110"/>
  <c r="I22" i="110"/>
  <c r="K22" i="110"/>
  <c r="L22" i="110"/>
  <c r="M22" i="110"/>
  <c r="N22" i="110"/>
  <c r="O22" i="110"/>
  <c r="P22" i="110"/>
  <c r="Q22" i="110"/>
  <c r="S22" i="110"/>
  <c r="T22" i="110"/>
  <c r="U22" i="110"/>
  <c r="V22" i="110"/>
  <c r="A23" i="110"/>
  <c r="B23" i="110"/>
  <c r="C23" i="110"/>
  <c r="D23" i="110"/>
  <c r="E23" i="110"/>
  <c r="F23" i="110"/>
  <c r="G23" i="110"/>
  <c r="I23" i="110"/>
  <c r="J23" i="110"/>
  <c r="K23" i="110"/>
  <c r="L23" i="110"/>
  <c r="M23" i="110"/>
  <c r="N23" i="110"/>
  <c r="O23" i="110"/>
  <c r="P23" i="110"/>
  <c r="Q23" i="110"/>
  <c r="S23" i="110"/>
  <c r="T23" i="110"/>
  <c r="U23" i="110"/>
  <c r="V23" i="110"/>
  <c r="A24" i="110"/>
  <c r="B24" i="110"/>
  <c r="C24" i="110"/>
  <c r="D24" i="110"/>
  <c r="E24" i="110"/>
  <c r="F24" i="110"/>
  <c r="G24" i="110"/>
  <c r="I24" i="110"/>
  <c r="J24" i="110"/>
  <c r="K24" i="110"/>
  <c r="L24" i="110"/>
  <c r="M24" i="110"/>
  <c r="N24" i="110"/>
  <c r="O24" i="110"/>
  <c r="P24" i="110"/>
  <c r="Q24" i="110"/>
  <c r="S24" i="110"/>
  <c r="T24" i="110"/>
  <c r="U24" i="110"/>
  <c r="V24" i="110"/>
  <c r="A25" i="110"/>
  <c r="B25" i="110"/>
  <c r="C25" i="110"/>
  <c r="D25" i="110"/>
  <c r="E25" i="110"/>
  <c r="F25" i="110"/>
  <c r="G25" i="110"/>
  <c r="I25" i="110"/>
  <c r="J25" i="110"/>
  <c r="K25" i="110"/>
  <c r="L25" i="110"/>
  <c r="M25" i="110"/>
  <c r="N25" i="110"/>
  <c r="O25" i="110"/>
  <c r="P25" i="110"/>
  <c r="Q25" i="110"/>
  <c r="S25" i="110"/>
  <c r="T25" i="110"/>
  <c r="U25" i="110"/>
  <c r="V25" i="110"/>
  <c r="A26" i="110"/>
  <c r="B26" i="110"/>
  <c r="C26" i="110"/>
  <c r="D26" i="110"/>
  <c r="E26" i="110"/>
  <c r="F26" i="110"/>
  <c r="G26" i="110"/>
  <c r="I26" i="110"/>
  <c r="J26" i="110"/>
  <c r="K26" i="110"/>
  <c r="L26" i="110"/>
  <c r="M26" i="110"/>
  <c r="N26" i="110"/>
  <c r="O26" i="110"/>
  <c r="P26" i="110"/>
  <c r="Q26" i="110"/>
  <c r="S26" i="110"/>
  <c r="T26" i="110"/>
  <c r="U26" i="110"/>
  <c r="V26" i="110"/>
  <c r="A27" i="110"/>
  <c r="B27" i="110"/>
  <c r="C27" i="110"/>
  <c r="D27" i="110"/>
  <c r="E27" i="110"/>
  <c r="F27" i="110"/>
  <c r="G27" i="110"/>
  <c r="I27" i="110"/>
  <c r="J27" i="110"/>
  <c r="K27" i="110"/>
  <c r="L27" i="110"/>
  <c r="M27" i="110"/>
  <c r="N27" i="110"/>
  <c r="O27" i="110"/>
  <c r="P27" i="110"/>
  <c r="Q27" i="110"/>
  <c r="S27" i="110"/>
  <c r="T27" i="110"/>
  <c r="U27" i="110"/>
  <c r="V27" i="110"/>
  <c r="A28" i="110"/>
  <c r="B28" i="110"/>
  <c r="C28" i="110"/>
  <c r="D28" i="110"/>
  <c r="E28" i="110"/>
  <c r="F28" i="110"/>
  <c r="G28" i="110"/>
  <c r="I28" i="110"/>
  <c r="J28" i="110"/>
  <c r="K28" i="110"/>
  <c r="L28" i="110"/>
  <c r="M28" i="110"/>
  <c r="N28" i="110"/>
  <c r="O28" i="110"/>
  <c r="P28" i="110"/>
  <c r="Q28" i="110"/>
  <c r="S28" i="110"/>
  <c r="T28" i="110"/>
  <c r="U28" i="110"/>
  <c r="V28" i="110"/>
  <c r="A29" i="110"/>
  <c r="B29" i="110"/>
  <c r="C29" i="110"/>
  <c r="D29" i="110"/>
  <c r="E29" i="110"/>
  <c r="F29" i="110"/>
  <c r="G29" i="110"/>
  <c r="I29" i="110"/>
  <c r="K29" i="110"/>
  <c r="L29" i="110"/>
  <c r="M29" i="110"/>
  <c r="N29" i="110"/>
  <c r="O29" i="110"/>
  <c r="P29" i="110"/>
  <c r="S29" i="110"/>
  <c r="T29" i="110"/>
  <c r="U29" i="110"/>
  <c r="V29" i="110"/>
  <c r="A30" i="110"/>
  <c r="B30" i="110"/>
  <c r="C30" i="110"/>
  <c r="D30" i="110"/>
  <c r="E30" i="110"/>
  <c r="F30" i="110"/>
  <c r="G30" i="110"/>
  <c r="I30" i="110"/>
  <c r="J30" i="110"/>
  <c r="K30" i="110"/>
  <c r="L30" i="110"/>
  <c r="M30" i="110"/>
  <c r="N30" i="110"/>
  <c r="O30" i="110"/>
  <c r="P30" i="110"/>
  <c r="Q30" i="110"/>
  <c r="S30" i="110"/>
  <c r="T30" i="110"/>
  <c r="U30" i="110"/>
  <c r="V30" i="110"/>
  <c r="A31" i="110"/>
  <c r="B31" i="110"/>
  <c r="C31" i="110"/>
  <c r="D31" i="110"/>
  <c r="E31" i="110"/>
  <c r="F31" i="110"/>
  <c r="G31" i="110"/>
  <c r="I31" i="110"/>
  <c r="J31" i="110"/>
  <c r="K31" i="110"/>
  <c r="L31" i="110"/>
  <c r="M31" i="110"/>
  <c r="N31" i="110"/>
  <c r="O31" i="110"/>
  <c r="P31" i="110"/>
  <c r="Q31" i="110"/>
  <c r="S31" i="110"/>
  <c r="T31" i="110"/>
  <c r="U31" i="110"/>
  <c r="V31" i="110"/>
  <c r="A32" i="110"/>
  <c r="B32" i="110"/>
  <c r="C32" i="110"/>
  <c r="D32" i="110"/>
  <c r="E32" i="110"/>
  <c r="F32" i="110"/>
  <c r="G32" i="110"/>
  <c r="I32" i="110"/>
  <c r="J32" i="110"/>
  <c r="K32" i="110"/>
  <c r="L32" i="110"/>
  <c r="M32" i="110"/>
  <c r="N32" i="110"/>
  <c r="O32" i="110"/>
  <c r="P32" i="110"/>
  <c r="Q32" i="110"/>
  <c r="S32" i="110"/>
  <c r="T32" i="110"/>
  <c r="U32" i="110"/>
  <c r="V32" i="110"/>
  <c r="A33" i="110"/>
  <c r="B33" i="110"/>
  <c r="C33" i="110"/>
  <c r="D33" i="110"/>
  <c r="E33" i="110"/>
  <c r="F33" i="110"/>
  <c r="G33" i="110"/>
  <c r="I33" i="110"/>
  <c r="J33" i="110"/>
  <c r="K33" i="110"/>
  <c r="L33" i="110"/>
  <c r="M33" i="110"/>
  <c r="N33" i="110"/>
  <c r="O33" i="110"/>
  <c r="P33" i="110"/>
  <c r="Q33" i="110"/>
  <c r="S33" i="110"/>
  <c r="T33" i="110"/>
  <c r="U33" i="110"/>
  <c r="V33" i="110"/>
  <c r="A34" i="110"/>
  <c r="B34" i="110"/>
  <c r="C34" i="110"/>
  <c r="D34" i="110"/>
  <c r="E34" i="110"/>
  <c r="F34" i="110"/>
  <c r="G34" i="110"/>
  <c r="I34" i="110"/>
  <c r="J34" i="110"/>
  <c r="K34" i="110"/>
  <c r="L34" i="110"/>
  <c r="M34" i="110"/>
  <c r="N34" i="110"/>
  <c r="O34" i="110"/>
  <c r="P34" i="110"/>
  <c r="Q34" i="110"/>
  <c r="S34" i="110"/>
  <c r="T34" i="110"/>
  <c r="U34" i="110"/>
  <c r="V34" i="110"/>
  <c r="A35" i="110"/>
  <c r="B35" i="110"/>
  <c r="C35" i="110"/>
  <c r="D35" i="110"/>
  <c r="E35" i="110"/>
  <c r="F35" i="110"/>
  <c r="G35" i="110"/>
  <c r="I35" i="110"/>
  <c r="K35" i="110"/>
  <c r="L35" i="110"/>
  <c r="M35" i="110"/>
  <c r="N35" i="110"/>
  <c r="O35" i="110"/>
  <c r="P35" i="110"/>
  <c r="Q35" i="110"/>
  <c r="S35" i="110"/>
  <c r="T35" i="110"/>
  <c r="U35" i="110"/>
  <c r="V35" i="110"/>
  <c r="A36" i="110"/>
  <c r="B36" i="110"/>
  <c r="C36" i="110"/>
  <c r="D36" i="110"/>
  <c r="E36" i="110"/>
  <c r="F36" i="110"/>
  <c r="G36" i="110"/>
  <c r="I36" i="110"/>
  <c r="J36" i="110"/>
  <c r="K36" i="110"/>
  <c r="L36" i="110"/>
  <c r="M36" i="110"/>
  <c r="N36" i="110"/>
  <c r="O36" i="110"/>
  <c r="P36" i="110"/>
  <c r="Q36" i="110"/>
  <c r="S36" i="110"/>
  <c r="T36" i="110"/>
  <c r="U36" i="110"/>
  <c r="V36" i="110"/>
  <c r="A37" i="110"/>
  <c r="B37" i="110"/>
  <c r="C37" i="110"/>
  <c r="D37" i="110"/>
  <c r="E37" i="110"/>
  <c r="F37" i="110"/>
  <c r="G37" i="110"/>
  <c r="I37" i="110"/>
  <c r="J37" i="110"/>
  <c r="K37" i="110"/>
  <c r="L37" i="110"/>
  <c r="M37" i="110"/>
  <c r="N37" i="110"/>
  <c r="O37" i="110"/>
  <c r="P37" i="110"/>
  <c r="Q37" i="110"/>
  <c r="S37" i="110"/>
  <c r="T37" i="110"/>
  <c r="U37" i="110"/>
  <c r="V37" i="110"/>
  <c r="A38" i="110"/>
  <c r="B38" i="110"/>
  <c r="C38" i="110"/>
  <c r="D38" i="110"/>
  <c r="E38" i="110"/>
  <c r="F38" i="110"/>
  <c r="G38" i="110"/>
  <c r="I38" i="110"/>
  <c r="J38" i="110"/>
  <c r="K38" i="110"/>
  <c r="L38" i="110"/>
  <c r="M38" i="110"/>
  <c r="N38" i="110"/>
  <c r="O38" i="110"/>
  <c r="P38" i="110"/>
  <c r="Q38" i="110"/>
  <c r="S38" i="110"/>
  <c r="T38" i="110"/>
  <c r="U38" i="110"/>
  <c r="V38" i="110"/>
  <c r="A39" i="110"/>
  <c r="B39" i="110"/>
  <c r="C39" i="110"/>
  <c r="D39" i="110"/>
  <c r="E39" i="110"/>
  <c r="F39" i="110"/>
  <c r="G39" i="110"/>
  <c r="I39" i="110"/>
  <c r="J39" i="110"/>
  <c r="K39" i="110"/>
  <c r="L39" i="110"/>
  <c r="M39" i="110"/>
  <c r="N39" i="110"/>
  <c r="O39" i="110"/>
  <c r="P39" i="110"/>
  <c r="Q39" i="110"/>
  <c r="S39" i="110"/>
  <c r="T39" i="110"/>
  <c r="U39" i="110"/>
  <c r="V39" i="110"/>
  <c r="A40" i="110"/>
  <c r="B40" i="110"/>
  <c r="C40" i="110"/>
  <c r="D40" i="110"/>
  <c r="E40" i="110"/>
  <c r="F40" i="110"/>
  <c r="G40" i="110"/>
  <c r="I40" i="110"/>
  <c r="J40" i="110"/>
  <c r="K40" i="110"/>
  <c r="L40" i="110"/>
  <c r="M40" i="110"/>
  <c r="N40" i="110"/>
  <c r="O40" i="110"/>
  <c r="P40" i="110"/>
  <c r="Q40" i="110"/>
  <c r="S40" i="110"/>
  <c r="T40" i="110"/>
  <c r="U40" i="110"/>
  <c r="V40" i="110"/>
  <c r="A41" i="110"/>
  <c r="B41" i="110"/>
  <c r="C41" i="110"/>
  <c r="D41" i="110"/>
  <c r="E41" i="110"/>
  <c r="F41" i="110"/>
  <c r="G41" i="110"/>
  <c r="I41" i="110"/>
  <c r="J41" i="110"/>
  <c r="K41" i="110"/>
  <c r="L41" i="110"/>
  <c r="M41" i="110"/>
  <c r="N41" i="110"/>
  <c r="O41" i="110"/>
  <c r="P41" i="110"/>
  <c r="Q41" i="110"/>
  <c r="S41" i="110"/>
  <c r="T41" i="110"/>
  <c r="U41" i="110"/>
  <c r="V41" i="110"/>
  <c r="A42" i="110"/>
  <c r="B42" i="110"/>
  <c r="C42" i="110"/>
  <c r="D42" i="110"/>
  <c r="E42" i="110"/>
  <c r="F42" i="110"/>
  <c r="G42" i="110"/>
  <c r="I42" i="110"/>
  <c r="J42" i="110"/>
  <c r="K42" i="110"/>
  <c r="L42" i="110"/>
  <c r="M42" i="110"/>
  <c r="N42" i="110"/>
  <c r="O42" i="110"/>
  <c r="P42" i="110"/>
  <c r="Q42" i="110"/>
  <c r="S42" i="110"/>
  <c r="T42" i="110"/>
  <c r="U42" i="110"/>
  <c r="V42" i="110"/>
  <c r="A43" i="110"/>
  <c r="B43" i="110"/>
  <c r="C43" i="110"/>
  <c r="D43" i="110"/>
  <c r="E43" i="110"/>
  <c r="F43" i="110"/>
  <c r="G43" i="110"/>
  <c r="I43" i="110"/>
  <c r="J43" i="110"/>
  <c r="K43" i="110"/>
  <c r="L43" i="110"/>
  <c r="M43" i="110"/>
  <c r="N43" i="110"/>
  <c r="O43" i="110"/>
  <c r="P43" i="110"/>
  <c r="Q43" i="110"/>
  <c r="S43" i="110"/>
  <c r="T43" i="110"/>
  <c r="U43" i="110"/>
  <c r="V43" i="110"/>
  <c r="A44" i="110"/>
  <c r="B44" i="110"/>
  <c r="C44" i="110"/>
  <c r="D44" i="110"/>
  <c r="E44" i="110"/>
  <c r="F44" i="110"/>
  <c r="G44" i="110"/>
  <c r="I44" i="110"/>
  <c r="J44" i="110"/>
  <c r="K44" i="110"/>
  <c r="L44" i="110"/>
  <c r="M44" i="110"/>
  <c r="N44" i="110"/>
  <c r="O44" i="110"/>
  <c r="P44" i="110"/>
  <c r="Q44" i="110"/>
  <c r="S44" i="110"/>
  <c r="T44" i="110"/>
  <c r="U44" i="110"/>
  <c r="V44" i="110"/>
  <c r="A45" i="110"/>
  <c r="B45" i="110"/>
  <c r="C45" i="110"/>
  <c r="D45" i="110"/>
  <c r="E45" i="110"/>
  <c r="F45" i="110"/>
  <c r="G45" i="110"/>
  <c r="I45" i="110"/>
  <c r="J45" i="110"/>
  <c r="K45" i="110"/>
  <c r="L45" i="110"/>
  <c r="M45" i="110"/>
  <c r="N45" i="110"/>
  <c r="O45" i="110"/>
  <c r="P45" i="110"/>
  <c r="Q45" i="110"/>
  <c r="S45" i="110"/>
  <c r="T45" i="110"/>
  <c r="U45" i="110"/>
  <c r="V45" i="110"/>
  <c r="A46" i="110"/>
  <c r="B46" i="110"/>
  <c r="C46" i="110"/>
  <c r="D46" i="110"/>
  <c r="E46" i="110"/>
  <c r="F46" i="110"/>
  <c r="G46" i="110"/>
  <c r="I46" i="110"/>
  <c r="J46" i="110"/>
  <c r="K46" i="110"/>
  <c r="L46" i="110"/>
  <c r="M46" i="110"/>
  <c r="N46" i="110"/>
  <c r="O46" i="110"/>
  <c r="P46" i="110"/>
  <c r="Q46" i="110"/>
  <c r="S46" i="110"/>
  <c r="T46" i="110"/>
  <c r="U46" i="110"/>
  <c r="V46" i="110"/>
  <c r="A47" i="110"/>
  <c r="B47" i="110"/>
  <c r="C47" i="110"/>
  <c r="D47" i="110"/>
  <c r="E47" i="110"/>
  <c r="F47" i="110"/>
  <c r="G47" i="110"/>
  <c r="I47" i="110"/>
  <c r="J47" i="110"/>
  <c r="K47" i="110"/>
  <c r="L47" i="110"/>
  <c r="M47" i="110"/>
  <c r="N47" i="110"/>
  <c r="O47" i="110"/>
  <c r="P47" i="110"/>
  <c r="Q47" i="110"/>
  <c r="S47" i="110"/>
  <c r="T47" i="110"/>
  <c r="U47" i="110"/>
  <c r="V47" i="110"/>
  <c r="A48" i="110"/>
  <c r="B48" i="110"/>
  <c r="C48" i="110"/>
  <c r="D48" i="110"/>
  <c r="E48" i="110"/>
  <c r="F48" i="110"/>
  <c r="G48" i="110"/>
  <c r="I48" i="110"/>
  <c r="J48" i="110"/>
  <c r="K48" i="110"/>
  <c r="L48" i="110"/>
  <c r="M48" i="110"/>
  <c r="N48" i="110"/>
  <c r="O48" i="110"/>
  <c r="P48" i="110"/>
  <c r="Q48" i="110"/>
  <c r="S48" i="110"/>
  <c r="T48" i="110"/>
  <c r="U48" i="110"/>
  <c r="V48" i="110"/>
  <c r="A49" i="110"/>
  <c r="B49" i="110"/>
  <c r="C49" i="110"/>
  <c r="D49" i="110"/>
  <c r="E49" i="110"/>
  <c r="F49" i="110"/>
  <c r="G49" i="110"/>
  <c r="I49" i="110"/>
  <c r="J49" i="110"/>
  <c r="K49" i="110"/>
  <c r="L49" i="110"/>
  <c r="M49" i="110"/>
  <c r="N49" i="110"/>
  <c r="O49" i="110"/>
  <c r="P49" i="110"/>
  <c r="Q49" i="110"/>
  <c r="S49" i="110"/>
  <c r="T49" i="110"/>
  <c r="U49" i="110"/>
  <c r="V49" i="110"/>
  <c r="A50" i="110"/>
  <c r="B50" i="110"/>
  <c r="C50" i="110"/>
  <c r="D50" i="110"/>
  <c r="E50" i="110"/>
  <c r="F50" i="110"/>
  <c r="G50" i="110"/>
  <c r="I50" i="110"/>
  <c r="J50" i="110"/>
  <c r="K50" i="110"/>
  <c r="L50" i="110"/>
  <c r="M50" i="110"/>
  <c r="N50" i="110"/>
  <c r="O50" i="110"/>
  <c r="P50" i="110"/>
  <c r="Q50" i="110"/>
  <c r="S50" i="110"/>
  <c r="T50" i="110"/>
  <c r="U50" i="110"/>
  <c r="V50" i="110"/>
  <c r="A51" i="110"/>
  <c r="B51" i="110"/>
  <c r="C51" i="110"/>
  <c r="D51" i="110"/>
  <c r="E51" i="110"/>
  <c r="F51" i="110"/>
  <c r="G51" i="110"/>
  <c r="I51" i="110"/>
  <c r="J51" i="110"/>
  <c r="K51" i="110"/>
  <c r="L51" i="110"/>
  <c r="M51" i="110"/>
  <c r="N51" i="110"/>
  <c r="O51" i="110"/>
  <c r="P51" i="110"/>
  <c r="Q51" i="110"/>
  <c r="S51" i="110"/>
  <c r="T51" i="110"/>
  <c r="U51" i="110"/>
  <c r="V51" i="110"/>
  <c r="A52" i="110"/>
  <c r="B52" i="110"/>
  <c r="C52" i="110"/>
  <c r="D52" i="110"/>
  <c r="E52" i="110"/>
  <c r="F52" i="110"/>
  <c r="G52" i="110"/>
  <c r="I52" i="110"/>
  <c r="J52" i="110"/>
  <c r="K52" i="110"/>
  <c r="L52" i="110"/>
  <c r="M52" i="110"/>
  <c r="N52" i="110"/>
  <c r="O52" i="110"/>
  <c r="P52" i="110"/>
  <c r="Q52" i="110"/>
  <c r="S52" i="110"/>
  <c r="T52" i="110"/>
  <c r="U52" i="110"/>
  <c r="V52" i="110"/>
  <c r="A53" i="110"/>
  <c r="B53" i="110"/>
  <c r="C53" i="110"/>
  <c r="D53" i="110"/>
  <c r="E53" i="110"/>
  <c r="F53" i="110"/>
  <c r="G53" i="110"/>
  <c r="I53" i="110"/>
  <c r="J53" i="110"/>
  <c r="K53" i="110"/>
  <c r="L53" i="110"/>
  <c r="M53" i="110"/>
  <c r="N53" i="110"/>
  <c r="O53" i="110"/>
  <c r="P53" i="110"/>
  <c r="Q53" i="110"/>
  <c r="S53" i="110"/>
  <c r="T53" i="110"/>
  <c r="U53" i="110"/>
  <c r="V53" i="110"/>
  <c r="A54" i="110"/>
  <c r="B54" i="110"/>
  <c r="C54" i="110"/>
  <c r="D54" i="110"/>
  <c r="E54" i="110"/>
  <c r="F54" i="110"/>
  <c r="G54" i="110"/>
  <c r="I54" i="110"/>
  <c r="J54" i="110"/>
  <c r="K54" i="110"/>
  <c r="L54" i="110"/>
  <c r="M54" i="110"/>
  <c r="N54" i="110"/>
  <c r="O54" i="110"/>
  <c r="P54" i="110"/>
  <c r="Q54" i="110"/>
  <c r="S54" i="110"/>
  <c r="T54" i="110"/>
  <c r="U54" i="110"/>
  <c r="V54" i="110"/>
  <c r="A55" i="110"/>
  <c r="C55" i="110"/>
  <c r="D55" i="110"/>
  <c r="E55" i="110"/>
  <c r="F55" i="110"/>
  <c r="G55" i="110"/>
  <c r="I55" i="110"/>
  <c r="J55" i="110"/>
  <c r="K55" i="110"/>
  <c r="L55" i="110"/>
  <c r="M55" i="110"/>
  <c r="N55" i="110"/>
  <c r="O55" i="110"/>
  <c r="P55" i="110"/>
  <c r="Q55" i="110"/>
  <c r="S55" i="110"/>
  <c r="T55" i="110"/>
  <c r="U55" i="110"/>
  <c r="V55" i="110"/>
  <c r="A56" i="110"/>
  <c r="B56" i="110"/>
  <c r="C56" i="110"/>
  <c r="D56" i="110"/>
  <c r="E56" i="110"/>
  <c r="F56" i="110"/>
  <c r="G56" i="110"/>
  <c r="I56" i="110"/>
  <c r="J56" i="110"/>
  <c r="K56" i="110"/>
  <c r="L56" i="110"/>
  <c r="M56" i="110"/>
  <c r="N56" i="110"/>
  <c r="O56" i="110"/>
  <c r="P56" i="110"/>
  <c r="Q56" i="110"/>
  <c r="S56" i="110"/>
  <c r="T56" i="110"/>
  <c r="U56" i="110"/>
  <c r="V56" i="110"/>
  <c r="A57" i="110"/>
  <c r="B57" i="110"/>
  <c r="C57" i="110"/>
  <c r="D57" i="110"/>
  <c r="E57" i="110"/>
  <c r="F57" i="110"/>
  <c r="G57" i="110"/>
  <c r="I57" i="110"/>
  <c r="K57" i="110"/>
  <c r="L57" i="110"/>
  <c r="M57" i="110"/>
  <c r="N57" i="110"/>
  <c r="O57" i="110"/>
  <c r="P57" i="110"/>
  <c r="Q57" i="110"/>
  <c r="S57" i="110"/>
  <c r="T57" i="110"/>
  <c r="U57" i="110"/>
  <c r="V57" i="110"/>
  <c r="A58" i="110"/>
  <c r="B58" i="110"/>
  <c r="C58" i="110"/>
  <c r="D58" i="110"/>
  <c r="E58" i="110"/>
  <c r="F58" i="110"/>
  <c r="G58" i="110"/>
  <c r="I58" i="110"/>
  <c r="J58" i="110"/>
  <c r="K58" i="110"/>
  <c r="L58" i="110"/>
  <c r="M58" i="110"/>
  <c r="N58" i="110"/>
  <c r="O58" i="110"/>
  <c r="P58" i="110"/>
  <c r="Q58" i="110"/>
  <c r="S58" i="110"/>
  <c r="T58" i="110"/>
  <c r="U58" i="110"/>
  <c r="V58" i="110"/>
  <c r="A59" i="110"/>
  <c r="D59" i="110"/>
  <c r="E59" i="110"/>
  <c r="F59" i="110"/>
  <c r="G59" i="110"/>
  <c r="I59" i="110"/>
  <c r="K59" i="110"/>
  <c r="P59" i="110"/>
  <c r="Q59" i="110"/>
  <c r="S59" i="110"/>
  <c r="T59" i="110"/>
  <c r="U59" i="110"/>
  <c r="V59" i="110"/>
  <c r="A60" i="110"/>
  <c r="D60" i="110"/>
  <c r="E60" i="110"/>
  <c r="F60" i="110"/>
  <c r="G60" i="110"/>
  <c r="I60" i="110"/>
  <c r="K60" i="110"/>
  <c r="P60" i="110"/>
  <c r="Q60" i="110"/>
  <c r="S60" i="110"/>
  <c r="T60" i="110"/>
  <c r="U60" i="110"/>
  <c r="V60" i="110"/>
  <c r="A61" i="110"/>
  <c r="B61" i="110"/>
  <c r="C61" i="110"/>
  <c r="D61" i="110"/>
  <c r="E61" i="110"/>
  <c r="F61" i="110"/>
  <c r="G61" i="110"/>
  <c r="I61" i="110"/>
  <c r="J61" i="110"/>
  <c r="K61" i="110"/>
  <c r="L61" i="110"/>
  <c r="M61" i="110"/>
  <c r="N61" i="110"/>
  <c r="O61" i="110"/>
  <c r="P61" i="110"/>
  <c r="Q61" i="110"/>
  <c r="S61" i="110"/>
  <c r="T61" i="110"/>
  <c r="U61" i="110"/>
  <c r="V61" i="110"/>
  <c r="A62" i="110"/>
  <c r="B62" i="110"/>
  <c r="C62" i="110"/>
  <c r="D62" i="110"/>
  <c r="E62" i="110"/>
  <c r="F62" i="110"/>
  <c r="G62" i="110"/>
  <c r="I62" i="110"/>
  <c r="J62" i="110"/>
  <c r="K62" i="110"/>
  <c r="L62" i="110"/>
  <c r="M62" i="110"/>
  <c r="N62" i="110"/>
  <c r="O62" i="110"/>
  <c r="P62" i="110"/>
  <c r="Q62" i="110"/>
  <c r="S62" i="110"/>
  <c r="T62" i="110"/>
  <c r="U62" i="110"/>
  <c r="V62" i="110"/>
  <c r="A63" i="110"/>
  <c r="B63" i="110"/>
  <c r="C63" i="110"/>
  <c r="D63" i="110"/>
  <c r="E63" i="110"/>
  <c r="F63" i="110"/>
  <c r="G63" i="110"/>
  <c r="I63" i="110"/>
  <c r="J63" i="110"/>
  <c r="K63" i="110"/>
  <c r="L63" i="110"/>
  <c r="M63" i="110"/>
  <c r="N63" i="110"/>
  <c r="O63" i="110"/>
  <c r="P63" i="110"/>
  <c r="Q63" i="110"/>
  <c r="S63" i="110"/>
  <c r="T63" i="110"/>
  <c r="U63" i="110"/>
  <c r="V63" i="110"/>
  <c r="A64" i="110"/>
  <c r="B64" i="110"/>
  <c r="C64" i="110"/>
  <c r="D64" i="110"/>
  <c r="E64" i="110"/>
  <c r="F64" i="110"/>
  <c r="G64" i="110"/>
  <c r="I64" i="110"/>
  <c r="J64" i="110"/>
  <c r="K64" i="110"/>
  <c r="L64" i="110"/>
  <c r="M64" i="110"/>
  <c r="N64" i="110"/>
  <c r="O64" i="110"/>
  <c r="P64" i="110"/>
  <c r="Q64" i="110"/>
  <c r="S64" i="110"/>
  <c r="T64" i="110"/>
  <c r="U64" i="110"/>
  <c r="V64" i="110"/>
  <c r="A65" i="110"/>
  <c r="B65" i="110"/>
  <c r="C65" i="110"/>
  <c r="D65" i="110"/>
  <c r="E65" i="110"/>
  <c r="F65" i="110"/>
  <c r="G65" i="110"/>
  <c r="I65" i="110"/>
  <c r="J65" i="110"/>
  <c r="K65" i="110"/>
  <c r="L65" i="110"/>
  <c r="M65" i="110"/>
  <c r="N65" i="110"/>
  <c r="O65" i="110"/>
  <c r="P65" i="110"/>
  <c r="Q65" i="110"/>
  <c r="S65" i="110"/>
  <c r="T65" i="110"/>
  <c r="U65" i="110"/>
  <c r="V65" i="110"/>
  <c r="A66" i="110"/>
  <c r="B66" i="110"/>
  <c r="C66" i="110"/>
  <c r="D66" i="110"/>
  <c r="E66" i="110"/>
  <c r="F66" i="110"/>
  <c r="G66" i="110"/>
  <c r="I66" i="110"/>
  <c r="J66" i="110"/>
  <c r="K66" i="110"/>
  <c r="L66" i="110"/>
  <c r="M66" i="110"/>
  <c r="N66" i="110"/>
  <c r="O66" i="110"/>
  <c r="P66" i="110"/>
  <c r="Q66" i="110"/>
  <c r="S66" i="110"/>
  <c r="T66" i="110"/>
  <c r="U66" i="110"/>
  <c r="V66" i="110"/>
  <c r="A67" i="110"/>
  <c r="B67" i="110"/>
  <c r="C67" i="110"/>
  <c r="D67" i="110"/>
  <c r="E67" i="110"/>
  <c r="F67" i="110"/>
  <c r="G67" i="110"/>
  <c r="I67" i="110"/>
  <c r="J67" i="110"/>
  <c r="K67" i="110"/>
  <c r="L67" i="110"/>
  <c r="M67" i="110"/>
  <c r="N67" i="110"/>
  <c r="O67" i="110"/>
  <c r="P67" i="110"/>
  <c r="Q67" i="110"/>
  <c r="S67" i="110"/>
  <c r="T67" i="110"/>
  <c r="U67" i="110"/>
  <c r="V67" i="110"/>
  <c r="A68" i="110"/>
  <c r="B68" i="110"/>
  <c r="C68" i="110"/>
  <c r="D68" i="110"/>
  <c r="E68" i="110"/>
  <c r="F68" i="110"/>
  <c r="G68" i="110"/>
  <c r="I68" i="110"/>
  <c r="J68" i="110"/>
  <c r="K68" i="110"/>
  <c r="L68" i="110"/>
  <c r="M68" i="110"/>
  <c r="N68" i="110"/>
  <c r="O68" i="110"/>
  <c r="P68" i="110"/>
  <c r="Q68" i="110"/>
  <c r="S68" i="110"/>
  <c r="T68" i="110"/>
  <c r="U68" i="110"/>
  <c r="V68" i="110"/>
  <c r="A69" i="110"/>
  <c r="B69" i="110"/>
  <c r="C69" i="110"/>
  <c r="D69" i="110"/>
  <c r="E69" i="110"/>
  <c r="F69" i="110"/>
  <c r="G69" i="110"/>
  <c r="I69" i="110"/>
  <c r="J69" i="110"/>
  <c r="K69" i="110"/>
  <c r="L69" i="110"/>
  <c r="M69" i="110"/>
  <c r="N69" i="110"/>
  <c r="O69" i="110"/>
  <c r="P69" i="110"/>
  <c r="Q69" i="110"/>
  <c r="S69" i="110"/>
  <c r="T69" i="110"/>
  <c r="U69" i="110"/>
  <c r="V69" i="110"/>
  <c r="A70" i="110"/>
  <c r="B70" i="110"/>
  <c r="C70" i="110"/>
  <c r="D70" i="110"/>
  <c r="E70" i="110"/>
  <c r="F70" i="110"/>
  <c r="G70" i="110"/>
  <c r="I70" i="110"/>
  <c r="J70" i="110"/>
  <c r="K70" i="110"/>
  <c r="L70" i="110"/>
  <c r="M70" i="110"/>
  <c r="N70" i="110"/>
  <c r="O70" i="110"/>
  <c r="P70" i="110"/>
  <c r="Q70" i="110"/>
  <c r="S70" i="110"/>
  <c r="T70" i="110"/>
  <c r="U70" i="110"/>
  <c r="V70" i="110"/>
  <c r="A71" i="110"/>
  <c r="B71" i="110"/>
  <c r="C71" i="110"/>
  <c r="D71" i="110"/>
  <c r="E71" i="110"/>
  <c r="F71" i="110"/>
  <c r="G71" i="110"/>
  <c r="I71" i="110"/>
  <c r="J71" i="110"/>
  <c r="K71" i="110"/>
  <c r="L71" i="110"/>
  <c r="M71" i="110"/>
  <c r="N71" i="110"/>
  <c r="O71" i="110"/>
  <c r="P71" i="110"/>
  <c r="Q71" i="110"/>
  <c r="S71" i="110"/>
  <c r="T71" i="110"/>
  <c r="U71" i="110"/>
  <c r="V71" i="110"/>
  <c r="A72" i="110"/>
  <c r="B72" i="110"/>
  <c r="C72" i="110"/>
  <c r="D72" i="110"/>
  <c r="E72" i="110"/>
  <c r="F72" i="110"/>
  <c r="G72" i="110"/>
  <c r="I72" i="110"/>
  <c r="J72" i="110"/>
  <c r="K72" i="110"/>
  <c r="L72" i="110"/>
  <c r="M72" i="110"/>
  <c r="N72" i="110"/>
  <c r="O72" i="110"/>
  <c r="P72" i="110"/>
  <c r="Q72" i="110"/>
  <c r="S72" i="110"/>
  <c r="T72" i="110"/>
  <c r="U72" i="110"/>
  <c r="V72" i="110"/>
  <c r="A73" i="110"/>
  <c r="B73" i="110"/>
  <c r="C73" i="110"/>
  <c r="D73" i="110"/>
  <c r="E73" i="110"/>
  <c r="F73" i="110"/>
  <c r="G73" i="110"/>
  <c r="I73" i="110"/>
  <c r="J73" i="110"/>
  <c r="K73" i="110"/>
  <c r="L73" i="110"/>
  <c r="M73" i="110"/>
  <c r="N73" i="110"/>
  <c r="O73" i="110"/>
  <c r="P73" i="110"/>
  <c r="Q73" i="110"/>
  <c r="S73" i="110"/>
  <c r="T73" i="110"/>
  <c r="U73" i="110"/>
  <c r="V73" i="110"/>
  <c r="A74" i="110"/>
  <c r="B74" i="110"/>
  <c r="C74" i="110"/>
  <c r="D74" i="110"/>
  <c r="E74" i="110"/>
  <c r="F74" i="110"/>
  <c r="G74" i="110"/>
  <c r="I74" i="110"/>
  <c r="J74" i="110"/>
  <c r="K74" i="110"/>
  <c r="L74" i="110"/>
  <c r="M74" i="110"/>
  <c r="N74" i="110"/>
  <c r="O74" i="110"/>
  <c r="P74" i="110"/>
  <c r="Q74" i="110"/>
  <c r="S74" i="110"/>
  <c r="T74" i="110"/>
  <c r="U74" i="110"/>
  <c r="V74" i="110"/>
  <c r="A75" i="110"/>
  <c r="B75" i="110"/>
  <c r="C75" i="110"/>
  <c r="D75" i="110"/>
  <c r="E75" i="110"/>
  <c r="F75" i="110"/>
  <c r="G75" i="110"/>
  <c r="I75" i="110"/>
  <c r="J75" i="110"/>
  <c r="K75" i="110"/>
  <c r="L75" i="110"/>
  <c r="M75" i="110"/>
  <c r="N75" i="110"/>
  <c r="O75" i="110"/>
  <c r="P75" i="110"/>
  <c r="Q75" i="110"/>
  <c r="S75" i="110"/>
  <c r="T75" i="110"/>
  <c r="U75" i="110"/>
  <c r="V75" i="110"/>
  <c r="A76" i="110"/>
  <c r="B76" i="110"/>
  <c r="C76" i="110"/>
  <c r="D76" i="110"/>
  <c r="E76" i="110"/>
  <c r="F76" i="110"/>
  <c r="G76" i="110"/>
  <c r="I76" i="110"/>
  <c r="J76" i="110"/>
  <c r="K76" i="110"/>
  <c r="L76" i="110"/>
  <c r="M76" i="110"/>
  <c r="N76" i="110"/>
  <c r="O76" i="110"/>
  <c r="P76" i="110"/>
  <c r="Q76" i="110"/>
  <c r="S76" i="110"/>
  <c r="T76" i="110"/>
  <c r="U76" i="110"/>
  <c r="V76" i="110"/>
  <c r="A77" i="110"/>
  <c r="B77" i="110"/>
  <c r="C77" i="110"/>
  <c r="D77" i="110"/>
  <c r="E77" i="110"/>
  <c r="F77" i="110"/>
  <c r="G77" i="110"/>
  <c r="I77" i="110"/>
  <c r="J77" i="110"/>
  <c r="K77" i="110"/>
  <c r="L77" i="110"/>
  <c r="M77" i="110"/>
  <c r="N77" i="110"/>
  <c r="O77" i="110"/>
  <c r="P77" i="110"/>
  <c r="Q77" i="110"/>
  <c r="S77" i="110"/>
  <c r="T77" i="110"/>
  <c r="U77" i="110"/>
  <c r="V77" i="110"/>
  <c r="A78" i="110"/>
  <c r="B78" i="110"/>
  <c r="C78" i="110"/>
  <c r="D78" i="110"/>
  <c r="E78" i="110"/>
  <c r="F78" i="110"/>
  <c r="G78" i="110"/>
  <c r="I78" i="110"/>
  <c r="J78" i="110"/>
  <c r="K78" i="110"/>
  <c r="L78" i="110"/>
  <c r="M78" i="110"/>
  <c r="N78" i="110"/>
  <c r="O78" i="110"/>
  <c r="P78" i="110"/>
  <c r="Q78" i="110"/>
  <c r="S78" i="110"/>
  <c r="T78" i="110"/>
  <c r="U78" i="110"/>
  <c r="V78" i="110"/>
  <c r="A79" i="110"/>
  <c r="B79" i="110"/>
  <c r="C79" i="110"/>
  <c r="D79" i="110"/>
  <c r="E79" i="110"/>
  <c r="F79" i="110"/>
  <c r="G79" i="110"/>
  <c r="I79" i="110"/>
  <c r="J79" i="110"/>
  <c r="K79" i="110"/>
  <c r="L79" i="110"/>
  <c r="M79" i="110"/>
  <c r="N79" i="110"/>
  <c r="O79" i="110"/>
  <c r="P79" i="110"/>
  <c r="Q79" i="110"/>
  <c r="S79" i="110"/>
  <c r="T79" i="110"/>
  <c r="U79" i="110"/>
  <c r="V79" i="110"/>
  <c r="A80" i="110"/>
  <c r="B80" i="110"/>
  <c r="C80" i="110"/>
  <c r="D80" i="110"/>
  <c r="E80" i="110"/>
  <c r="F80" i="110"/>
  <c r="G80" i="110"/>
  <c r="I80" i="110"/>
  <c r="J80" i="110"/>
  <c r="K80" i="110"/>
  <c r="L80" i="110"/>
  <c r="M80" i="110"/>
  <c r="N80" i="110"/>
  <c r="O80" i="110"/>
  <c r="P80" i="110"/>
  <c r="Q80" i="110"/>
  <c r="S80" i="110"/>
  <c r="T80" i="110"/>
  <c r="U80" i="110"/>
  <c r="V80" i="110"/>
  <c r="A81" i="110"/>
  <c r="B81" i="110"/>
  <c r="C81" i="110"/>
  <c r="D81" i="110"/>
  <c r="E81" i="110"/>
  <c r="F81" i="110"/>
  <c r="G81" i="110"/>
  <c r="I81" i="110"/>
  <c r="J81" i="110"/>
  <c r="K81" i="110"/>
  <c r="L81" i="110"/>
  <c r="M81" i="110"/>
  <c r="N81" i="110"/>
  <c r="O81" i="110"/>
  <c r="P81" i="110"/>
  <c r="Q81" i="110"/>
  <c r="S81" i="110"/>
  <c r="T81" i="110"/>
  <c r="U81" i="110"/>
  <c r="V81" i="110"/>
  <c r="A82" i="110"/>
  <c r="B82" i="110"/>
  <c r="C82" i="110"/>
  <c r="D82" i="110"/>
  <c r="E82" i="110"/>
  <c r="F82" i="110"/>
  <c r="G82" i="110"/>
  <c r="I82" i="110"/>
  <c r="J82" i="110"/>
  <c r="K82" i="110"/>
  <c r="L82" i="110"/>
  <c r="M82" i="110"/>
  <c r="N82" i="110"/>
  <c r="O82" i="110"/>
  <c r="P82" i="110"/>
  <c r="Q82" i="110"/>
  <c r="S82" i="110"/>
  <c r="T82" i="110"/>
  <c r="U82" i="110"/>
  <c r="V82" i="110"/>
  <c r="A83" i="110"/>
  <c r="B83" i="110"/>
  <c r="C83" i="110"/>
  <c r="D83" i="110"/>
  <c r="E83" i="110"/>
  <c r="F83" i="110"/>
  <c r="G83" i="110"/>
  <c r="I83" i="110"/>
  <c r="J83" i="110"/>
  <c r="K83" i="110"/>
  <c r="L83" i="110"/>
  <c r="M83" i="110"/>
  <c r="N83" i="110"/>
  <c r="O83" i="110"/>
  <c r="P83" i="110"/>
  <c r="Q83" i="110"/>
  <c r="S83" i="110"/>
  <c r="T83" i="110"/>
  <c r="U83" i="110"/>
  <c r="V83" i="110"/>
  <c r="A84" i="110"/>
  <c r="B84" i="110"/>
  <c r="C84" i="110"/>
  <c r="D84" i="110"/>
  <c r="E84" i="110"/>
  <c r="F84" i="110"/>
  <c r="G84" i="110"/>
  <c r="I84" i="110"/>
  <c r="J84" i="110"/>
  <c r="K84" i="110"/>
  <c r="L84" i="110"/>
  <c r="M84" i="110"/>
  <c r="N84" i="110"/>
  <c r="O84" i="110"/>
  <c r="P84" i="110"/>
  <c r="Q84" i="110"/>
  <c r="S84" i="110"/>
  <c r="T84" i="110"/>
  <c r="U84" i="110"/>
  <c r="V84" i="110"/>
  <c r="A85" i="110"/>
  <c r="B85" i="110"/>
  <c r="C85" i="110"/>
  <c r="D85" i="110"/>
  <c r="E85" i="110"/>
  <c r="F85" i="110"/>
  <c r="G85" i="110"/>
  <c r="I85" i="110"/>
  <c r="J85" i="110"/>
  <c r="K85" i="110"/>
  <c r="L85" i="110"/>
  <c r="M85" i="110"/>
  <c r="N85" i="110"/>
  <c r="O85" i="110"/>
  <c r="P85" i="110"/>
  <c r="Q85" i="110"/>
  <c r="S85" i="110"/>
  <c r="T85" i="110"/>
  <c r="U85" i="110"/>
  <c r="V85" i="110"/>
  <c r="A86" i="110"/>
  <c r="B86" i="110"/>
  <c r="C86" i="110"/>
  <c r="D86" i="110"/>
  <c r="E86" i="110"/>
  <c r="F86" i="110"/>
  <c r="G86" i="110"/>
  <c r="I86" i="110"/>
  <c r="J86" i="110"/>
  <c r="K86" i="110"/>
  <c r="L86" i="110"/>
  <c r="M86" i="110"/>
  <c r="N86" i="110"/>
  <c r="O86" i="110"/>
  <c r="P86" i="110"/>
  <c r="Q86" i="110"/>
  <c r="S86" i="110"/>
  <c r="T86" i="110"/>
  <c r="U86" i="110"/>
  <c r="V86" i="110"/>
  <c r="A87" i="110"/>
  <c r="B87" i="110"/>
  <c r="C87" i="110"/>
  <c r="D87" i="110"/>
  <c r="E87" i="110"/>
  <c r="F87" i="110"/>
  <c r="G87" i="110"/>
  <c r="I87" i="110"/>
  <c r="J87" i="110"/>
  <c r="K87" i="110"/>
  <c r="L87" i="110"/>
  <c r="M87" i="110"/>
  <c r="N87" i="110"/>
  <c r="O87" i="110"/>
  <c r="P87" i="110"/>
  <c r="Q87" i="110"/>
  <c r="S87" i="110"/>
  <c r="T87" i="110"/>
  <c r="U87" i="110"/>
  <c r="V87" i="110"/>
  <c r="A88" i="110"/>
  <c r="B88" i="110"/>
  <c r="C88" i="110"/>
  <c r="D88" i="110"/>
  <c r="E88" i="110"/>
  <c r="F88" i="110"/>
  <c r="G88" i="110"/>
  <c r="I88" i="110"/>
  <c r="J88" i="110"/>
  <c r="K88" i="110"/>
  <c r="L88" i="110"/>
  <c r="M88" i="110"/>
  <c r="N88" i="110"/>
  <c r="O88" i="110"/>
  <c r="P88" i="110"/>
  <c r="Q88" i="110"/>
  <c r="S88" i="110"/>
  <c r="T88" i="110"/>
  <c r="U88" i="110"/>
  <c r="V88" i="110"/>
  <c r="A89" i="110"/>
  <c r="B89" i="110"/>
  <c r="C89" i="110"/>
  <c r="D89" i="110"/>
  <c r="E89" i="110"/>
  <c r="F89" i="110"/>
  <c r="G89" i="110"/>
  <c r="I89" i="110"/>
  <c r="J89" i="110"/>
  <c r="K89" i="110"/>
  <c r="L89" i="110"/>
  <c r="M89" i="110"/>
  <c r="N89" i="110"/>
  <c r="O89" i="110"/>
  <c r="P89" i="110"/>
  <c r="Q89" i="110"/>
  <c r="S89" i="110"/>
  <c r="T89" i="110"/>
  <c r="U89" i="110"/>
  <c r="V89" i="110"/>
  <c r="A90" i="110"/>
  <c r="B90" i="110"/>
  <c r="C90" i="110"/>
  <c r="D90" i="110"/>
  <c r="E90" i="110"/>
  <c r="F90" i="110"/>
  <c r="G90" i="110"/>
  <c r="I90" i="110"/>
  <c r="K90" i="110"/>
  <c r="L90" i="110"/>
  <c r="M90" i="110"/>
  <c r="N90" i="110"/>
  <c r="O90" i="110"/>
  <c r="P90" i="110"/>
  <c r="Q90" i="110"/>
  <c r="S90" i="110"/>
  <c r="T90" i="110"/>
  <c r="U90" i="110"/>
  <c r="V90" i="110"/>
  <c r="A91" i="110"/>
  <c r="B91" i="110"/>
  <c r="C91" i="110"/>
  <c r="D91" i="110"/>
  <c r="E91" i="110"/>
  <c r="F91" i="110"/>
  <c r="G91" i="110"/>
  <c r="I91" i="110"/>
  <c r="J91" i="110"/>
  <c r="K91" i="110"/>
  <c r="L91" i="110"/>
  <c r="M91" i="110"/>
  <c r="N91" i="110"/>
  <c r="O91" i="110"/>
  <c r="P91" i="110"/>
  <c r="Q91" i="110"/>
  <c r="S91" i="110"/>
  <c r="T91" i="110"/>
  <c r="U91" i="110"/>
  <c r="V91" i="110"/>
  <c r="A92" i="110"/>
  <c r="B92" i="110"/>
  <c r="C92" i="110"/>
  <c r="D92" i="110"/>
  <c r="E92" i="110"/>
  <c r="F92" i="110"/>
  <c r="G92" i="110"/>
  <c r="I92" i="110"/>
  <c r="J92" i="110"/>
  <c r="K92" i="110"/>
  <c r="L92" i="110"/>
  <c r="M92" i="110"/>
  <c r="N92" i="110"/>
  <c r="O92" i="110"/>
  <c r="P92" i="110"/>
  <c r="Q92" i="110"/>
  <c r="S92" i="110"/>
  <c r="T92" i="110"/>
  <c r="U92" i="110"/>
  <c r="V92" i="110"/>
  <c r="A93" i="110"/>
  <c r="B93" i="110"/>
  <c r="C93" i="110"/>
  <c r="D93" i="110"/>
  <c r="E93" i="110"/>
  <c r="F93" i="110"/>
  <c r="G93" i="110"/>
  <c r="I93" i="110"/>
  <c r="J93" i="110"/>
  <c r="K93" i="110"/>
  <c r="L93" i="110"/>
  <c r="M93" i="110"/>
  <c r="N93" i="110"/>
  <c r="O93" i="110"/>
  <c r="P93" i="110"/>
  <c r="Q93" i="110"/>
  <c r="S93" i="110"/>
  <c r="T93" i="110"/>
  <c r="U93" i="110"/>
  <c r="V93" i="110"/>
  <c r="A94" i="110"/>
  <c r="B94" i="110"/>
  <c r="C94" i="110"/>
  <c r="D94" i="110"/>
  <c r="E94" i="110"/>
  <c r="F94" i="110"/>
  <c r="G94" i="110"/>
  <c r="I94" i="110"/>
  <c r="J94" i="110"/>
  <c r="K94" i="110"/>
  <c r="L94" i="110"/>
  <c r="M94" i="110"/>
  <c r="N94" i="110"/>
  <c r="O94" i="110"/>
  <c r="P94" i="110"/>
  <c r="Q94" i="110"/>
  <c r="S94" i="110"/>
  <c r="T94" i="110"/>
  <c r="U94" i="110"/>
  <c r="V94" i="110"/>
  <c r="A95" i="110"/>
  <c r="B95" i="110"/>
  <c r="C95" i="110"/>
  <c r="D95" i="110"/>
  <c r="E95" i="110"/>
  <c r="F95" i="110"/>
  <c r="G95" i="110"/>
  <c r="I95" i="110"/>
  <c r="J95" i="110"/>
  <c r="K95" i="110"/>
  <c r="L95" i="110"/>
  <c r="M95" i="110"/>
  <c r="N95" i="110"/>
  <c r="O95" i="110"/>
  <c r="P95" i="110"/>
  <c r="Q95" i="110"/>
  <c r="S95" i="110"/>
  <c r="T95" i="110"/>
  <c r="U95" i="110"/>
  <c r="V95" i="110"/>
  <c r="A96" i="110"/>
  <c r="B96" i="110"/>
  <c r="C96" i="110"/>
  <c r="D96" i="110"/>
  <c r="E96" i="110"/>
  <c r="F96" i="110"/>
  <c r="G96" i="110"/>
  <c r="I96" i="110"/>
  <c r="J96" i="110"/>
  <c r="K96" i="110"/>
  <c r="L96" i="110"/>
  <c r="M96" i="110"/>
  <c r="N96" i="110"/>
  <c r="O96" i="110"/>
  <c r="P96" i="110"/>
  <c r="Q96" i="110"/>
  <c r="S96" i="110"/>
  <c r="T96" i="110"/>
  <c r="U96" i="110"/>
  <c r="V96" i="110"/>
  <c r="A97" i="110"/>
  <c r="B97" i="110"/>
  <c r="C97" i="110"/>
  <c r="D97" i="110"/>
  <c r="E97" i="110"/>
  <c r="F97" i="110"/>
  <c r="G97" i="110"/>
  <c r="I97" i="110"/>
  <c r="J97" i="110"/>
  <c r="K97" i="110"/>
  <c r="L97" i="110"/>
  <c r="M97" i="110"/>
  <c r="N97" i="110"/>
  <c r="O97" i="110"/>
  <c r="P97" i="110"/>
  <c r="Q97" i="110"/>
  <c r="S97" i="110"/>
  <c r="T97" i="110"/>
  <c r="U97" i="110"/>
  <c r="V97" i="110"/>
  <c r="A98" i="110"/>
  <c r="B98" i="110"/>
  <c r="C98" i="110"/>
  <c r="D98" i="110"/>
  <c r="E98" i="110"/>
  <c r="F98" i="110"/>
  <c r="G98" i="110"/>
  <c r="I98" i="110"/>
  <c r="J98" i="110"/>
  <c r="K98" i="110"/>
  <c r="L98" i="110"/>
  <c r="M98" i="110"/>
  <c r="N98" i="110"/>
  <c r="O98" i="110"/>
  <c r="P98" i="110"/>
  <c r="Q98" i="110"/>
  <c r="S98" i="110"/>
  <c r="T98" i="110"/>
  <c r="U98" i="110"/>
  <c r="V98" i="110"/>
  <c r="A99" i="110"/>
  <c r="B99" i="110"/>
  <c r="C99" i="110"/>
  <c r="D99" i="110"/>
  <c r="E99" i="110"/>
  <c r="F99" i="110"/>
  <c r="G99" i="110"/>
  <c r="I99" i="110"/>
  <c r="J99" i="110"/>
  <c r="K99" i="110"/>
  <c r="L99" i="110"/>
  <c r="M99" i="110"/>
  <c r="N99" i="110"/>
  <c r="O99" i="110"/>
  <c r="P99" i="110"/>
  <c r="Q99" i="110"/>
  <c r="S99" i="110"/>
  <c r="T99" i="110"/>
  <c r="U99" i="110"/>
  <c r="V99" i="110"/>
  <c r="A100" i="110"/>
  <c r="B100" i="110"/>
  <c r="C100" i="110"/>
  <c r="D100" i="110"/>
  <c r="E100" i="110"/>
  <c r="F100" i="110"/>
  <c r="G100" i="110"/>
  <c r="I100" i="110"/>
  <c r="J100" i="110"/>
  <c r="K100" i="110"/>
  <c r="L100" i="110"/>
  <c r="M100" i="110"/>
  <c r="N100" i="110"/>
  <c r="O100" i="110"/>
  <c r="P100" i="110"/>
  <c r="Q100" i="110"/>
  <c r="S100" i="110"/>
  <c r="T100" i="110"/>
  <c r="U100" i="110"/>
  <c r="V100" i="110"/>
  <c r="A101" i="110"/>
  <c r="B101" i="110"/>
  <c r="C101" i="110"/>
  <c r="D101" i="110"/>
  <c r="E101" i="110"/>
  <c r="F101" i="110"/>
  <c r="G101" i="110"/>
  <c r="I101" i="110"/>
  <c r="J101" i="110"/>
  <c r="K101" i="110"/>
  <c r="L101" i="110"/>
  <c r="M101" i="110"/>
  <c r="N101" i="110"/>
  <c r="O101" i="110"/>
  <c r="P101" i="110"/>
  <c r="Q101" i="110"/>
  <c r="S101" i="110"/>
  <c r="T101" i="110"/>
  <c r="U101" i="110"/>
  <c r="V101" i="110"/>
  <c r="A102" i="110"/>
  <c r="B102" i="110"/>
  <c r="C102" i="110"/>
  <c r="D102" i="110"/>
  <c r="E102" i="110"/>
  <c r="F102" i="110"/>
  <c r="G102" i="110"/>
  <c r="I102" i="110"/>
  <c r="J102" i="110"/>
  <c r="K102" i="110"/>
  <c r="L102" i="110"/>
  <c r="M102" i="110"/>
  <c r="N102" i="110"/>
  <c r="O102" i="110"/>
  <c r="P102" i="110"/>
  <c r="Q102" i="110"/>
  <c r="S102" i="110"/>
  <c r="T102" i="110"/>
  <c r="U102" i="110"/>
  <c r="V102" i="110"/>
  <c r="A103" i="110"/>
  <c r="B103" i="110"/>
  <c r="C103" i="110"/>
  <c r="D103" i="110"/>
  <c r="E103" i="110"/>
  <c r="F103" i="110"/>
  <c r="G103" i="110"/>
  <c r="I103" i="110"/>
  <c r="J103" i="110"/>
  <c r="K103" i="110"/>
  <c r="L103" i="110"/>
  <c r="M103" i="110"/>
  <c r="N103" i="110"/>
  <c r="O103" i="110"/>
  <c r="P103" i="110"/>
  <c r="Q103" i="110"/>
  <c r="S103" i="110"/>
  <c r="T103" i="110"/>
  <c r="U103" i="110"/>
  <c r="V103" i="110"/>
  <c r="A104" i="110"/>
  <c r="B104" i="110"/>
  <c r="C104" i="110"/>
  <c r="D104" i="110"/>
  <c r="E104" i="110"/>
  <c r="F104" i="110"/>
  <c r="G104" i="110"/>
  <c r="I104" i="110"/>
  <c r="J104" i="110"/>
  <c r="K104" i="110"/>
  <c r="L104" i="110"/>
  <c r="M104" i="110"/>
  <c r="N104" i="110"/>
  <c r="O104" i="110"/>
  <c r="P104" i="110"/>
  <c r="Q104" i="110"/>
  <c r="S104" i="110"/>
  <c r="T104" i="110"/>
  <c r="U104" i="110"/>
  <c r="V104" i="110"/>
  <c r="A105" i="110"/>
  <c r="B105" i="110"/>
  <c r="C105" i="110"/>
  <c r="D105" i="110"/>
  <c r="E105" i="110"/>
  <c r="F105" i="110"/>
  <c r="G105" i="110"/>
  <c r="I105" i="110"/>
  <c r="J105" i="110"/>
  <c r="K105" i="110"/>
  <c r="L105" i="110"/>
  <c r="M105" i="110"/>
  <c r="N105" i="110"/>
  <c r="O105" i="110"/>
  <c r="P105" i="110"/>
  <c r="Q105" i="110"/>
  <c r="S105" i="110"/>
  <c r="T105" i="110"/>
  <c r="U105" i="110"/>
  <c r="V105" i="110"/>
  <c r="A106" i="110"/>
  <c r="B106" i="110"/>
  <c r="C106" i="110"/>
  <c r="D106" i="110"/>
  <c r="E106" i="110"/>
  <c r="F106" i="110"/>
  <c r="G106" i="110"/>
  <c r="I106" i="110"/>
  <c r="J106" i="110"/>
  <c r="K106" i="110"/>
  <c r="L106" i="110"/>
  <c r="M106" i="110"/>
  <c r="N106" i="110"/>
  <c r="O106" i="110"/>
  <c r="P106" i="110"/>
  <c r="Q106" i="110"/>
  <c r="S106" i="110"/>
  <c r="T106" i="110"/>
  <c r="U106" i="110"/>
  <c r="V106" i="110"/>
  <c r="A107" i="110"/>
  <c r="B107" i="110"/>
  <c r="C107" i="110"/>
  <c r="D107" i="110"/>
  <c r="E107" i="110"/>
  <c r="F107" i="110"/>
  <c r="G107" i="110"/>
  <c r="I107" i="110"/>
  <c r="J107" i="110"/>
  <c r="K107" i="110"/>
  <c r="L107" i="110"/>
  <c r="M107" i="110"/>
  <c r="N107" i="110"/>
  <c r="O107" i="110"/>
  <c r="P107" i="110"/>
  <c r="Q107" i="110"/>
  <c r="S107" i="110"/>
  <c r="T107" i="110"/>
  <c r="U107" i="110"/>
  <c r="V107" i="110"/>
  <c r="A108" i="110"/>
  <c r="B108" i="110"/>
  <c r="C108" i="110"/>
  <c r="D108" i="110"/>
  <c r="E108" i="110"/>
  <c r="F108" i="110"/>
  <c r="G108" i="110"/>
  <c r="I108" i="110"/>
  <c r="J108" i="110"/>
  <c r="K108" i="110"/>
  <c r="L108" i="110"/>
  <c r="M108" i="110"/>
  <c r="N108" i="110"/>
  <c r="O108" i="110"/>
  <c r="P108" i="110"/>
  <c r="Q108" i="110"/>
  <c r="S108" i="110"/>
  <c r="T108" i="110"/>
  <c r="U108" i="110"/>
  <c r="V108" i="110"/>
  <c r="A109" i="110"/>
  <c r="B109" i="110"/>
  <c r="C109" i="110"/>
  <c r="D109" i="110"/>
  <c r="E109" i="110"/>
  <c r="F109" i="110"/>
  <c r="G109" i="110"/>
  <c r="I109" i="110"/>
  <c r="J109" i="110"/>
  <c r="K109" i="110"/>
  <c r="L109" i="110"/>
  <c r="M109" i="110"/>
  <c r="N109" i="110"/>
  <c r="O109" i="110"/>
  <c r="P109" i="110"/>
  <c r="Q109" i="110"/>
  <c r="S109" i="110"/>
  <c r="T109" i="110"/>
  <c r="U109" i="110"/>
  <c r="V109" i="110"/>
  <c r="A110" i="110"/>
  <c r="B110" i="110"/>
  <c r="C110" i="110"/>
  <c r="D110" i="110"/>
  <c r="E110" i="110"/>
  <c r="F110" i="110"/>
  <c r="G110" i="110"/>
  <c r="I110" i="110"/>
  <c r="J110" i="110"/>
  <c r="K110" i="110"/>
  <c r="L110" i="110"/>
  <c r="M110" i="110"/>
  <c r="N110" i="110"/>
  <c r="O110" i="110"/>
  <c r="P110" i="110"/>
  <c r="Q110" i="110"/>
  <c r="S110" i="110"/>
  <c r="T110" i="110"/>
  <c r="U110" i="110"/>
  <c r="V110" i="110"/>
  <c r="A111" i="110"/>
  <c r="B111" i="110"/>
  <c r="C111" i="110"/>
  <c r="D111" i="110"/>
  <c r="E111" i="110"/>
  <c r="F111" i="110"/>
  <c r="G111" i="110"/>
  <c r="I111" i="110"/>
  <c r="J111" i="110"/>
  <c r="K111" i="110"/>
  <c r="L111" i="110"/>
  <c r="M111" i="110"/>
  <c r="N111" i="110"/>
  <c r="O111" i="110"/>
  <c r="P111" i="110"/>
  <c r="Q111" i="110"/>
  <c r="S111" i="110"/>
  <c r="T111" i="110"/>
  <c r="U111" i="110"/>
  <c r="V111" i="110"/>
  <c r="A112" i="110"/>
  <c r="B112" i="110"/>
  <c r="C112" i="110"/>
  <c r="D112" i="110"/>
  <c r="E112" i="110"/>
  <c r="F112" i="110"/>
  <c r="G112" i="110"/>
  <c r="I112" i="110"/>
  <c r="J112" i="110"/>
  <c r="K112" i="110"/>
  <c r="L112" i="110"/>
  <c r="M112" i="110"/>
  <c r="N112" i="110"/>
  <c r="O112" i="110"/>
  <c r="P112" i="110"/>
  <c r="Q112" i="110"/>
  <c r="S112" i="110"/>
  <c r="T112" i="110"/>
  <c r="U112" i="110"/>
  <c r="V112" i="110"/>
  <c r="A113" i="110"/>
  <c r="B113" i="110"/>
  <c r="C113" i="110"/>
  <c r="D113" i="110"/>
  <c r="E113" i="110"/>
  <c r="F113" i="110"/>
  <c r="G113" i="110"/>
  <c r="I113" i="110"/>
  <c r="J113" i="110"/>
  <c r="K113" i="110"/>
  <c r="L113" i="110"/>
  <c r="M113" i="110"/>
  <c r="N113" i="110"/>
  <c r="O113" i="110"/>
  <c r="P113" i="110"/>
  <c r="Q113" i="110"/>
  <c r="S113" i="110"/>
  <c r="T113" i="110"/>
  <c r="U113" i="110"/>
  <c r="V113" i="110"/>
  <c r="A114" i="110"/>
  <c r="B114" i="110"/>
  <c r="C114" i="110"/>
  <c r="D114" i="110"/>
  <c r="E114" i="110"/>
  <c r="F114" i="110"/>
  <c r="G114" i="110"/>
  <c r="I114" i="110"/>
  <c r="J114" i="110"/>
  <c r="K114" i="110"/>
  <c r="L114" i="110"/>
  <c r="M114" i="110"/>
  <c r="N114" i="110"/>
  <c r="O114" i="110"/>
  <c r="P114" i="110"/>
  <c r="Q114" i="110"/>
  <c r="S114" i="110"/>
  <c r="T114" i="110"/>
  <c r="U114" i="110"/>
  <c r="V114" i="110"/>
  <c r="A115" i="110"/>
  <c r="B115" i="110"/>
  <c r="C115" i="110"/>
  <c r="D115" i="110"/>
  <c r="E115" i="110"/>
  <c r="F115" i="110"/>
  <c r="G115" i="110"/>
  <c r="I115" i="110"/>
  <c r="J115" i="110"/>
  <c r="K115" i="110"/>
  <c r="L115" i="110"/>
  <c r="M115" i="110"/>
  <c r="N115" i="110"/>
  <c r="O115" i="110"/>
  <c r="P115" i="110"/>
  <c r="Q115" i="110"/>
  <c r="S115" i="110"/>
  <c r="T115" i="110"/>
  <c r="U115" i="110"/>
  <c r="V115" i="110"/>
  <c r="A116" i="110"/>
  <c r="B116" i="110"/>
  <c r="C116" i="110"/>
  <c r="D116" i="110"/>
  <c r="E116" i="110"/>
  <c r="F116" i="110"/>
  <c r="G116" i="110"/>
  <c r="I116" i="110"/>
  <c r="J116" i="110"/>
  <c r="K116" i="110"/>
  <c r="L116" i="110"/>
  <c r="M116" i="110"/>
  <c r="N116" i="110"/>
  <c r="O116" i="110"/>
  <c r="P116" i="110"/>
  <c r="Q116" i="110"/>
  <c r="S116" i="110"/>
  <c r="T116" i="110"/>
  <c r="U116" i="110"/>
  <c r="V116" i="110"/>
  <c r="A117" i="110"/>
  <c r="B117" i="110"/>
  <c r="C117" i="110"/>
  <c r="D117" i="110"/>
  <c r="E117" i="110"/>
  <c r="F117" i="110"/>
  <c r="G117" i="110"/>
  <c r="I117" i="110"/>
  <c r="J117" i="110"/>
  <c r="K117" i="110"/>
  <c r="L117" i="110"/>
  <c r="M117" i="110"/>
  <c r="N117" i="110"/>
  <c r="O117" i="110"/>
  <c r="P117" i="110"/>
  <c r="Q117" i="110"/>
  <c r="S117" i="110"/>
  <c r="T117" i="110"/>
  <c r="U117" i="110"/>
  <c r="V117" i="110"/>
  <c r="A118" i="110"/>
  <c r="B118" i="110"/>
  <c r="C118" i="110"/>
  <c r="D118" i="110"/>
  <c r="E118" i="110"/>
  <c r="F118" i="110"/>
  <c r="G118" i="110"/>
  <c r="I118" i="110"/>
  <c r="J118" i="110"/>
  <c r="K118" i="110"/>
  <c r="L118" i="110"/>
  <c r="M118" i="110"/>
  <c r="N118" i="110"/>
  <c r="O118" i="110"/>
  <c r="P118" i="110"/>
  <c r="Q118" i="110"/>
  <c r="S118" i="110"/>
  <c r="T118" i="110"/>
  <c r="U118" i="110"/>
  <c r="V118" i="110"/>
  <c r="A119" i="110"/>
  <c r="B119" i="110"/>
  <c r="C119" i="110"/>
  <c r="D119" i="110"/>
  <c r="E119" i="110"/>
  <c r="F119" i="110"/>
  <c r="G119" i="110"/>
  <c r="I119" i="110"/>
  <c r="J119" i="110"/>
  <c r="K119" i="110"/>
  <c r="L119" i="110"/>
  <c r="M119" i="110"/>
  <c r="N119" i="110"/>
  <c r="O119" i="110"/>
  <c r="P119" i="110"/>
  <c r="Q119" i="110"/>
  <c r="S119" i="110"/>
  <c r="T119" i="110"/>
  <c r="U119" i="110"/>
  <c r="V119" i="110"/>
  <c r="A120" i="110"/>
  <c r="B120" i="110"/>
  <c r="C120" i="110"/>
  <c r="D120" i="110"/>
  <c r="E120" i="110"/>
  <c r="F120" i="110"/>
  <c r="G120" i="110"/>
  <c r="I120" i="110"/>
  <c r="J120" i="110"/>
  <c r="K120" i="110"/>
  <c r="L120" i="110"/>
  <c r="M120" i="110"/>
  <c r="N120" i="110"/>
  <c r="O120" i="110"/>
  <c r="P120" i="110"/>
  <c r="Q120" i="110"/>
  <c r="S120" i="110"/>
  <c r="T120" i="110"/>
  <c r="U120" i="110"/>
  <c r="V120" i="110"/>
  <c r="A121" i="110"/>
  <c r="B121" i="110"/>
  <c r="C121" i="110"/>
  <c r="D121" i="110"/>
  <c r="E121" i="110"/>
  <c r="F121" i="110"/>
  <c r="G121" i="110"/>
  <c r="I121" i="110"/>
  <c r="J121" i="110"/>
  <c r="K121" i="110"/>
  <c r="L121" i="110"/>
  <c r="M121" i="110"/>
  <c r="N121" i="110"/>
  <c r="O121" i="110"/>
  <c r="P121" i="110"/>
  <c r="Q121" i="110"/>
  <c r="S121" i="110"/>
  <c r="T121" i="110"/>
  <c r="U121" i="110"/>
  <c r="V121" i="110"/>
  <c r="A122" i="110"/>
  <c r="B122" i="110"/>
  <c r="C122" i="110"/>
  <c r="D122" i="110"/>
  <c r="E122" i="110"/>
  <c r="F122" i="110"/>
  <c r="G122" i="110"/>
  <c r="I122" i="110"/>
  <c r="J122" i="110"/>
  <c r="K122" i="110"/>
  <c r="L122" i="110"/>
  <c r="M122" i="110"/>
  <c r="N122" i="110"/>
  <c r="O122" i="110"/>
  <c r="P122" i="110"/>
  <c r="Q122" i="110"/>
  <c r="S122" i="110"/>
  <c r="T122" i="110"/>
  <c r="U122" i="110"/>
  <c r="V122" i="110"/>
  <c r="A123" i="110"/>
  <c r="B123" i="110"/>
  <c r="C123" i="110"/>
  <c r="D123" i="110"/>
  <c r="E123" i="110"/>
  <c r="F123" i="110"/>
  <c r="G123" i="110"/>
  <c r="I123" i="110"/>
  <c r="J123" i="110"/>
  <c r="K123" i="110"/>
  <c r="L123" i="110"/>
  <c r="M123" i="110"/>
  <c r="N123" i="110"/>
  <c r="O123" i="110"/>
  <c r="P123" i="110"/>
  <c r="Q123" i="110"/>
  <c r="S123" i="110"/>
  <c r="T123" i="110"/>
  <c r="U123" i="110"/>
  <c r="V123" i="110"/>
  <c r="A124" i="110"/>
  <c r="D124" i="110"/>
  <c r="E124" i="110"/>
  <c r="F124" i="110"/>
  <c r="G124" i="110"/>
  <c r="I124" i="110"/>
  <c r="K124" i="110"/>
  <c r="P124" i="110"/>
  <c r="Q124" i="110"/>
  <c r="S124" i="110"/>
  <c r="T124" i="110"/>
  <c r="U124" i="110"/>
  <c r="V124" i="110"/>
  <c r="A125" i="110"/>
  <c r="B125" i="110"/>
  <c r="C125" i="110"/>
  <c r="D125" i="110"/>
  <c r="E125" i="110"/>
  <c r="F125" i="110"/>
  <c r="G125" i="110"/>
  <c r="I125" i="110"/>
  <c r="J125" i="110"/>
  <c r="K125" i="110"/>
  <c r="L125" i="110"/>
  <c r="M125" i="110"/>
  <c r="N125" i="110"/>
  <c r="O125" i="110"/>
  <c r="P125" i="110"/>
  <c r="Q125" i="110"/>
  <c r="S125" i="110"/>
  <c r="T125" i="110"/>
  <c r="U125" i="110"/>
  <c r="V125" i="110"/>
  <c r="A126" i="110"/>
  <c r="B126" i="110"/>
  <c r="C126" i="110"/>
  <c r="D126" i="110"/>
  <c r="E126" i="110"/>
  <c r="F126" i="110"/>
  <c r="G126" i="110"/>
  <c r="I126" i="110"/>
  <c r="J126" i="110"/>
  <c r="K126" i="110"/>
  <c r="L126" i="110"/>
  <c r="M126" i="110"/>
  <c r="N126" i="110"/>
  <c r="O126" i="110"/>
  <c r="P126" i="110"/>
  <c r="Q126" i="110"/>
  <c r="S126" i="110"/>
  <c r="T126" i="110"/>
  <c r="U126" i="110"/>
  <c r="V126" i="110"/>
  <c r="A127" i="110"/>
  <c r="B127" i="110"/>
  <c r="C127" i="110"/>
  <c r="D127" i="110"/>
  <c r="E127" i="110"/>
  <c r="F127" i="110"/>
  <c r="G127" i="110"/>
  <c r="I127" i="110"/>
  <c r="J127" i="110"/>
  <c r="K127" i="110"/>
  <c r="L127" i="110"/>
  <c r="M127" i="110"/>
  <c r="N127" i="110"/>
  <c r="O127" i="110"/>
  <c r="P127" i="110"/>
  <c r="Q127" i="110"/>
  <c r="S127" i="110"/>
  <c r="T127" i="110"/>
  <c r="U127" i="110"/>
  <c r="V127" i="110"/>
  <c r="A128" i="110"/>
  <c r="B128" i="110"/>
  <c r="C128" i="110"/>
  <c r="D128" i="110"/>
  <c r="E128" i="110"/>
  <c r="F128" i="110"/>
  <c r="G128" i="110"/>
  <c r="I128" i="110"/>
  <c r="J128" i="110"/>
  <c r="K128" i="110"/>
  <c r="L128" i="110"/>
  <c r="M128" i="110"/>
  <c r="N128" i="110"/>
  <c r="O128" i="110"/>
  <c r="P128" i="110"/>
  <c r="Q128" i="110"/>
  <c r="S128" i="110"/>
  <c r="T128" i="110"/>
  <c r="U128" i="110"/>
  <c r="V128" i="110"/>
  <c r="A129" i="110"/>
  <c r="B129" i="110"/>
  <c r="C129" i="110"/>
  <c r="D129" i="110"/>
  <c r="E129" i="110"/>
  <c r="F129" i="110"/>
  <c r="G129" i="110"/>
  <c r="I129" i="110"/>
  <c r="J129" i="110"/>
  <c r="K129" i="110"/>
  <c r="L129" i="110"/>
  <c r="M129" i="110"/>
  <c r="N129" i="110"/>
  <c r="O129" i="110"/>
  <c r="P129" i="110"/>
  <c r="Q129" i="110"/>
  <c r="S129" i="110"/>
  <c r="T129" i="110"/>
  <c r="U129" i="110"/>
  <c r="V129" i="110"/>
  <c r="A130" i="110"/>
  <c r="B130" i="110"/>
  <c r="C130" i="110"/>
  <c r="D130" i="110"/>
  <c r="E130" i="110"/>
  <c r="F130" i="110"/>
  <c r="G130" i="110"/>
  <c r="I130" i="110"/>
  <c r="J130" i="110"/>
  <c r="K130" i="110"/>
  <c r="L130" i="110"/>
  <c r="M130" i="110"/>
  <c r="N130" i="110"/>
  <c r="O130" i="110"/>
  <c r="P130" i="110"/>
  <c r="Q130" i="110"/>
  <c r="S130" i="110"/>
  <c r="T130" i="110"/>
  <c r="U130" i="110"/>
  <c r="V130" i="110"/>
  <c r="A131" i="110"/>
  <c r="B131" i="110"/>
  <c r="C131" i="110"/>
  <c r="D131" i="110"/>
  <c r="E131" i="110"/>
  <c r="F131" i="110"/>
  <c r="G131" i="110"/>
  <c r="I131" i="110"/>
  <c r="J131" i="110"/>
  <c r="K131" i="110"/>
  <c r="L131" i="110"/>
  <c r="M131" i="110"/>
  <c r="N131" i="110"/>
  <c r="O131" i="110"/>
  <c r="P131" i="110"/>
  <c r="Q131" i="110"/>
  <c r="S131" i="110"/>
  <c r="T131" i="110"/>
  <c r="U131" i="110"/>
  <c r="V131" i="110"/>
  <c r="A132" i="110"/>
  <c r="B132" i="110"/>
  <c r="C132" i="110"/>
  <c r="D132" i="110"/>
  <c r="E132" i="110"/>
  <c r="F132" i="110"/>
  <c r="G132" i="110"/>
  <c r="I132" i="110"/>
  <c r="J132" i="110"/>
  <c r="K132" i="110"/>
  <c r="L132" i="110"/>
  <c r="M132" i="110"/>
  <c r="N132" i="110"/>
  <c r="O132" i="110"/>
  <c r="P132" i="110"/>
  <c r="Q132" i="110"/>
  <c r="S132" i="110"/>
  <c r="T132" i="110"/>
  <c r="U132" i="110"/>
  <c r="V132" i="110"/>
  <c r="A133" i="110"/>
  <c r="B133" i="110"/>
  <c r="C133" i="110"/>
  <c r="D133" i="110"/>
  <c r="E133" i="110"/>
  <c r="F133" i="110"/>
  <c r="G133" i="110"/>
  <c r="I133" i="110"/>
  <c r="J133" i="110"/>
  <c r="K133" i="110"/>
  <c r="L133" i="110"/>
  <c r="M133" i="110"/>
  <c r="N133" i="110"/>
  <c r="O133" i="110"/>
  <c r="P133" i="110"/>
  <c r="Q133" i="110"/>
  <c r="S133" i="110"/>
  <c r="T133" i="110"/>
  <c r="U133" i="110"/>
  <c r="V133" i="110"/>
  <c r="A134" i="110"/>
  <c r="B134" i="110"/>
  <c r="C134" i="110"/>
  <c r="D134" i="110"/>
  <c r="E134" i="110"/>
  <c r="F134" i="110"/>
  <c r="G134" i="110"/>
  <c r="I134" i="110"/>
  <c r="J134" i="110"/>
  <c r="K134" i="110"/>
  <c r="L134" i="110"/>
  <c r="M134" i="110"/>
  <c r="N134" i="110"/>
  <c r="O134" i="110"/>
  <c r="P134" i="110"/>
  <c r="Q134" i="110"/>
  <c r="S134" i="110"/>
  <c r="T134" i="110"/>
  <c r="U134" i="110"/>
  <c r="V134" i="110"/>
  <c r="A135" i="110"/>
  <c r="B135" i="110"/>
  <c r="C135" i="110"/>
  <c r="D135" i="110"/>
  <c r="E135" i="110"/>
  <c r="F135" i="110"/>
  <c r="G135" i="110"/>
  <c r="I135" i="110"/>
  <c r="J135" i="110"/>
  <c r="K135" i="110"/>
  <c r="L135" i="110"/>
  <c r="M135" i="110"/>
  <c r="N135" i="110"/>
  <c r="O135" i="110"/>
  <c r="P135" i="110"/>
  <c r="Q135" i="110"/>
  <c r="S135" i="110"/>
  <c r="T135" i="110"/>
  <c r="U135" i="110"/>
  <c r="V135" i="110"/>
  <c r="A136" i="110"/>
  <c r="B136" i="110"/>
  <c r="C136" i="110"/>
  <c r="D136" i="110"/>
  <c r="E136" i="110"/>
  <c r="F136" i="110"/>
  <c r="G136" i="110"/>
  <c r="I136" i="110"/>
  <c r="J136" i="110"/>
  <c r="K136" i="110"/>
  <c r="L136" i="110"/>
  <c r="M136" i="110"/>
  <c r="N136" i="110"/>
  <c r="O136" i="110"/>
  <c r="P136" i="110"/>
  <c r="Q136" i="110"/>
  <c r="S136" i="110"/>
  <c r="T136" i="110"/>
  <c r="U136" i="110"/>
  <c r="V136" i="110"/>
  <c r="A137" i="110"/>
  <c r="B137" i="110"/>
  <c r="C137" i="110"/>
  <c r="D137" i="110"/>
  <c r="E137" i="110"/>
  <c r="F137" i="110"/>
  <c r="G137" i="110"/>
  <c r="I137" i="110"/>
  <c r="J137" i="110"/>
  <c r="K137" i="110"/>
  <c r="L137" i="110"/>
  <c r="M137" i="110"/>
  <c r="N137" i="110"/>
  <c r="O137" i="110"/>
  <c r="P137" i="110"/>
  <c r="Q137" i="110"/>
  <c r="S137" i="110"/>
  <c r="T137" i="110"/>
  <c r="U137" i="110"/>
  <c r="V137" i="110"/>
  <c r="A138" i="110"/>
  <c r="B138" i="110"/>
  <c r="C138" i="110"/>
  <c r="D138" i="110"/>
  <c r="E138" i="110"/>
  <c r="F138" i="110"/>
  <c r="G138" i="110"/>
  <c r="I138" i="110"/>
  <c r="J138" i="110"/>
  <c r="K138" i="110"/>
  <c r="L138" i="110"/>
  <c r="M138" i="110"/>
  <c r="N138" i="110"/>
  <c r="O138" i="110"/>
  <c r="P138" i="110"/>
  <c r="Q138" i="110"/>
  <c r="S138" i="110"/>
  <c r="T138" i="110"/>
  <c r="U138" i="110"/>
  <c r="V138" i="110"/>
  <c r="A139" i="110"/>
  <c r="B139" i="110"/>
  <c r="C139" i="110"/>
  <c r="D139" i="110"/>
  <c r="E139" i="110"/>
  <c r="F139" i="110"/>
  <c r="G139" i="110"/>
  <c r="I139" i="110"/>
  <c r="J139" i="110"/>
  <c r="K139" i="110"/>
  <c r="L139" i="110"/>
  <c r="M139" i="110"/>
  <c r="N139" i="110"/>
  <c r="O139" i="110"/>
  <c r="P139" i="110"/>
  <c r="Q139" i="110"/>
  <c r="S139" i="110"/>
  <c r="T139" i="110"/>
  <c r="U139" i="110"/>
  <c r="V139" i="110"/>
  <c r="A140" i="110"/>
  <c r="B140" i="110"/>
  <c r="C140" i="110"/>
  <c r="D140" i="110"/>
  <c r="E140" i="110"/>
  <c r="F140" i="110"/>
  <c r="G140" i="110"/>
  <c r="I140" i="110"/>
  <c r="J140" i="110"/>
  <c r="K140" i="110"/>
  <c r="L140" i="110"/>
  <c r="M140" i="110"/>
  <c r="N140" i="110"/>
  <c r="O140" i="110"/>
  <c r="P140" i="110"/>
  <c r="Q140" i="110"/>
  <c r="S140" i="110"/>
  <c r="T140" i="110"/>
  <c r="U140" i="110"/>
  <c r="V140" i="110"/>
  <c r="A141" i="110"/>
  <c r="B141" i="110"/>
  <c r="C141" i="110"/>
  <c r="D141" i="110"/>
  <c r="E141" i="110"/>
  <c r="F141" i="110"/>
  <c r="G141" i="110"/>
  <c r="I141" i="110"/>
  <c r="J141" i="110"/>
  <c r="K141" i="110"/>
  <c r="L141" i="110"/>
  <c r="M141" i="110"/>
  <c r="N141" i="110"/>
  <c r="O141" i="110"/>
  <c r="P141" i="110"/>
  <c r="Q141" i="110"/>
  <c r="S141" i="110"/>
  <c r="T141" i="110"/>
  <c r="U141" i="110"/>
  <c r="V141" i="110"/>
  <c r="A142" i="110"/>
  <c r="B142" i="110"/>
  <c r="C142" i="110"/>
  <c r="D142" i="110"/>
  <c r="E142" i="110"/>
  <c r="F142" i="110"/>
  <c r="G142" i="110"/>
  <c r="I142" i="110"/>
  <c r="J142" i="110"/>
  <c r="K142" i="110"/>
  <c r="L142" i="110"/>
  <c r="M142" i="110"/>
  <c r="N142" i="110"/>
  <c r="O142" i="110"/>
  <c r="P142" i="110"/>
  <c r="Q142" i="110"/>
  <c r="S142" i="110"/>
  <c r="T142" i="110"/>
  <c r="U142" i="110"/>
  <c r="V142" i="110"/>
  <c r="A143" i="110"/>
  <c r="B143" i="110"/>
  <c r="C143" i="110"/>
  <c r="D143" i="110"/>
  <c r="E143" i="110"/>
  <c r="F143" i="110"/>
  <c r="G143" i="110"/>
  <c r="I143" i="110"/>
  <c r="J143" i="110"/>
  <c r="K143" i="110"/>
  <c r="L143" i="110"/>
  <c r="M143" i="110"/>
  <c r="N143" i="110"/>
  <c r="O143" i="110"/>
  <c r="P143" i="110"/>
  <c r="Q143" i="110"/>
  <c r="S143" i="110"/>
  <c r="T143" i="110"/>
  <c r="U143" i="110"/>
  <c r="V143" i="110"/>
  <c r="A144" i="110"/>
  <c r="B144" i="110"/>
  <c r="C144" i="110"/>
  <c r="D144" i="110"/>
  <c r="E144" i="110"/>
  <c r="F144" i="110"/>
  <c r="G144" i="110"/>
  <c r="I144" i="110"/>
  <c r="J144" i="110"/>
  <c r="K144" i="110"/>
  <c r="L144" i="110"/>
  <c r="M144" i="110"/>
  <c r="N144" i="110"/>
  <c r="O144" i="110"/>
  <c r="P144" i="110"/>
  <c r="Q144" i="110"/>
  <c r="S144" i="110"/>
  <c r="T144" i="110"/>
  <c r="U144" i="110"/>
  <c r="V144" i="110"/>
  <c r="A145" i="110"/>
  <c r="B145" i="110"/>
  <c r="C145" i="110"/>
  <c r="D145" i="110"/>
  <c r="E145" i="110"/>
  <c r="F145" i="110"/>
  <c r="G145" i="110"/>
  <c r="I145" i="110"/>
  <c r="J145" i="110"/>
  <c r="K145" i="110"/>
  <c r="L145" i="110"/>
  <c r="M145" i="110"/>
  <c r="N145" i="110"/>
  <c r="O145" i="110"/>
  <c r="P145" i="110"/>
  <c r="Q145" i="110"/>
  <c r="S145" i="110"/>
  <c r="T145" i="110"/>
  <c r="U145" i="110"/>
  <c r="V145" i="110"/>
  <c r="A146" i="110"/>
  <c r="B146" i="110"/>
  <c r="C146" i="110"/>
  <c r="D146" i="110"/>
  <c r="E146" i="110"/>
  <c r="F146" i="110"/>
  <c r="G146" i="110"/>
  <c r="I146" i="110"/>
  <c r="J146" i="110"/>
  <c r="K146" i="110"/>
  <c r="L146" i="110"/>
  <c r="M146" i="110"/>
  <c r="N146" i="110"/>
  <c r="O146" i="110"/>
  <c r="P146" i="110"/>
  <c r="Q146" i="110"/>
  <c r="S146" i="110"/>
  <c r="T146" i="110"/>
  <c r="U146" i="110"/>
  <c r="V146" i="110"/>
  <c r="A147" i="110"/>
  <c r="B147" i="110"/>
  <c r="C147" i="110"/>
  <c r="D147" i="110"/>
  <c r="E147" i="110"/>
  <c r="F147" i="110"/>
  <c r="G147" i="110"/>
  <c r="I147" i="110"/>
  <c r="J147" i="110"/>
  <c r="K147" i="110"/>
  <c r="L147" i="110"/>
  <c r="M147" i="110"/>
  <c r="N147" i="110"/>
  <c r="O147" i="110"/>
  <c r="P147" i="110"/>
  <c r="Q147" i="110"/>
  <c r="S147" i="110"/>
  <c r="T147" i="110"/>
  <c r="U147" i="110"/>
  <c r="V147" i="110"/>
  <c r="A148" i="110"/>
  <c r="B148" i="110"/>
  <c r="C148" i="110"/>
  <c r="D148" i="110"/>
  <c r="E148" i="110"/>
  <c r="F148" i="110"/>
  <c r="G148" i="110"/>
  <c r="I148" i="110"/>
  <c r="J148" i="110"/>
  <c r="K148" i="110"/>
  <c r="L148" i="110"/>
  <c r="M148" i="110"/>
  <c r="N148" i="110"/>
  <c r="O148" i="110"/>
  <c r="P148" i="110"/>
  <c r="Q148" i="110"/>
  <c r="S148" i="110"/>
  <c r="T148" i="110"/>
  <c r="U148" i="110"/>
  <c r="V148" i="110"/>
  <c r="A149" i="110"/>
  <c r="B149" i="110"/>
  <c r="C149" i="110"/>
  <c r="D149" i="110"/>
  <c r="E149" i="110"/>
  <c r="F149" i="110"/>
  <c r="G149" i="110"/>
  <c r="I149" i="110"/>
  <c r="J149" i="110"/>
  <c r="K149" i="110"/>
  <c r="L149" i="110"/>
  <c r="M149" i="110"/>
  <c r="N149" i="110"/>
  <c r="O149" i="110"/>
  <c r="P149" i="110"/>
  <c r="Q149" i="110"/>
  <c r="S149" i="110"/>
  <c r="T149" i="110"/>
  <c r="U149" i="110"/>
  <c r="V149" i="110"/>
  <c r="A150" i="110"/>
  <c r="B150" i="110"/>
  <c r="C150" i="110"/>
  <c r="D150" i="110"/>
  <c r="E150" i="110"/>
  <c r="F150" i="110"/>
  <c r="G150" i="110"/>
  <c r="I150" i="110"/>
  <c r="J150" i="110"/>
  <c r="K150" i="110"/>
  <c r="L150" i="110"/>
  <c r="M150" i="110"/>
  <c r="N150" i="110"/>
  <c r="O150" i="110"/>
  <c r="P150" i="110"/>
  <c r="Q150" i="110"/>
  <c r="S150" i="110"/>
  <c r="T150" i="110"/>
  <c r="U150" i="110"/>
  <c r="V150" i="110"/>
  <c r="A151" i="110"/>
  <c r="B151" i="110"/>
  <c r="C151" i="110"/>
  <c r="D151" i="110"/>
  <c r="E151" i="110"/>
  <c r="F151" i="110"/>
  <c r="G151" i="110"/>
  <c r="I151" i="110"/>
  <c r="J151" i="110"/>
  <c r="K151" i="110"/>
  <c r="L151" i="110"/>
  <c r="M151" i="110"/>
  <c r="N151" i="110"/>
  <c r="O151" i="110"/>
  <c r="P151" i="110"/>
  <c r="Q151" i="110"/>
  <c r="S151" i="110"/>
  <c r="T151" i="110"/>
  <c r="U151" i="110"/>
  <c r="V151" i="110"/>
  <c r="A152" i="110"/>
  <c r="B152" i="110"/>
  <c r="C152" i="110"/>
  <c r="D152" i="110"/>
  <c r="E152" i="110"/>
  <c r="F152" i="110"/>
  <c r="G152" i="110"/>
  <c r="I152" i="110"/>
  <c r="J152" i="110"/>
  <c r="K152" i="110"/>
  <c r="L152" i="110"/>
  <c r="M152" i="110"/>
  <c r="N152" i="110"/>
  <c r="O152" i="110"/>
  <c r="P152" i="110"/>
  <c r="Q152" i="110"/>
  <c r="S152" i="110"/>
  <c r="T152" i="110"/>
  <c r="U152" i="110"/>
  <c r="V152" i="110"/>
  <c r="A153" i="110"/>
  <c r="B153" i="110"/>
  <c r="C153" i="110"/>
  <c r="D153" i="110"/>
  <c r="E153" i="110"/>
  <c r="F153" i="110"/>
  <c r="G153" i="110"/>
  <c r="I153" i="110"/>
  <c r="J153" i="110"/>
  <c r="K153" i="110"/>
  <c r="L153" i="110"/>
  <c r="M153" i="110"/>
  <c r="N153" i="110"/>
  <c r="O153" i="110"/>
  <c r="P153" i="110"/>
  <c r="Q153" i="110"/>
  <c r="S153" i="110"/>
  <c r="T153" i="110"/>
  <c r="U153" i="110"/>
  <c r="V153" i="110"/>
  <c r="A154" i="110"/>
  <c r="B154" i="110"/>
  <c r="C154" i="110"/>
  <c r="D154" i="110"/>
  <c r="E154" i="110"/>
  <c r="F154" i="110"/>
  <c r="G154" i="110"/>
  <c r="I154" i="110"/>
  <c r="J154" i="110"/>
  <c r="K154" i="110"/>
  <c r="L154" i="110"/>
  <c r="M154" i="110"/>
  <c r="N154" i="110"/>
  <c r="O154" i="110"/>
  <c r="P154" i="110"/>
  <c r="Q154" i="110"/>
  <c r="S154" i="110"/>
  <c r="T154" i="110"/>
  <c r="U154" i="110"/>
  <c r="V154" i="110"/>
  <c r="A155" i="110"/>
  <c r="B155" i="110"/>
  <c r="C155" i="110"/>
  <c r="D155" i="110"/>
  <c r="E155" i="110"/>
  <c r="F155" i="110"/>
  <c r="G155" i="110"/>
  <c r="I155" i="110"/>
  <c r="J155" i="110"/>
  <c r="K155" i="110"/>
  <c r="L155" i="110"/>
  <c r="M155" i="110"/>
  <c r="N155" i="110"/>
  <c r="O155" i="110"/>
  <c r="P155" i="110"/>
  <c r="Q155" i="110"/>
  <c r="S155" i="110"/>
  <c r="T155" i="110"/>
  <c r="U155" i="110"/>
  <c r="V155" i="110"/>
  <c r="A156" i="110"/>
  <c r="B156" i="110"/>
  <c r="C156" i="110"/>
  <c r="D156" i="110"/>
  <c r="E156" i="110"/>
  <c r="F156" i="110"/>
  <c r="G156" i="110"/>
  <c r="I156" i="110"/>
  <c r="J156" i="110"/>
  <c r="K156" i="110"/>
  <c r="L156" i="110"/>
  <c r="M156" i="110"/>
  <c r="N156" i="110"/>
  <c r="O156" i="110"/>
  <c r="P156" i="110"/>
  <c r="Q156" i="110"/>
  <c r="S156" i="110"/>
  <c r="T156" i="110"/>
  <c r="U156" i="110"/>
  <c r="V156" i="110"/>
  <c r="A157" i="110"/>
  <c r="B157" i="110"/>
  <c r="C157" i="110"/>
  <c r="D157" i="110"/>
  <c r="E157" i="110"/>
  <c r="F157" i="110"/>
  <c r="G157" i="110"/>
  <c r="I157" i="110"/>
  <c r="J157" i="110"/>
  <c r="K157" i="110"/>
  <c r="L157" i="110"/>
  <c r="M157" i="110"/>
  <c r="N157" i="110"/>
  <c r="O157" i="110"/>
  <c r="P157" i="110"/>
  <c r="Q157" i="110"/>
  <c r="S157" i="110"/>
  <c r="T157" i="110"/>
  <c r="U157" i="110"/>
  <c r="V157" i="110"/>
  <c r="A158" i="110"/>
  <c r="B158" i="110"/>
  <c r="C158" i="110"/>
  <c r="D158" i="110"/>
  <c r="E158" i="110"/>
  <c r="F158" i="110"/>
  <c r="G158" i="110"/>
  <c r="I158" i="110"/>
  <c r="J158" i="110"/>
  <c r="K158" i="110"/>
  <c r="L158" i="110"/>
  <c r="M158" i="110"/>
  <c r="N158" i="110"/>
  <c r="O158" i="110"/>
  <c r="P158" i="110"/>
  <c r="Q158" i="110"/>
  <c r="S158" i="110"/>
  <c r="T158" i="110"/>
  <c r="U158" i="110"/>
  <c r="V158" i="110"/>
  <c r="A159" i="110"/>
  <c r="B159" i="110"/>
  <c r="C159" i="110"/>
  <c r="D159" i="110"/>
  <c r="E159" i="110"/>
  <c r="F159" i="110"/>
  <c r="G159" i="110"/>
  <c r="I159" i="110"/>
  <c r="J159" i="110"/>
  <c r="K159" i="110"/>
  <c r="L159" i="110"/>
  <c r="M159" i="110"/>
  <c r="N159" i="110"/>
  <c r="O159" i="110"/>
  <c r="P159" i="110"/>
  <c r="Q159" i="110"/>
  <c r="S159" i="110"/>
  <c r="T159" i="110"/>
  <c r="U159" i="110"/>
  <c r="V159" i="110"/>
  <c r="A160" i="110"/>
  <c r="B160" i="110"/>
  <c r="C160" i="110"/>
  <c r="D160" i="110"/>
  <c r="E160" i="110"/>
  <c r="F160" i="110"/>
  <c r="G160" i="110"/>
  <c r="I160" i="110"/>
  <c r="J160" i="110"/>
  <c r="K160" i="110"/>
  <c r="L160" i="110"/>
  <c r="M160" i="110"/>
  <c r="N160" i="110"/>
  <c r="O160" i="110"/>
  <c r="P160" i="110"/>
  <c r="Q160" i="110"/>
  <c r="S160" i="110"/>
  <c r="T160" i="110"/>
  <c r="U160" i="110"/>
  <c r="V160" i="110"/>
  <c r="A161" i="110"/>
  <c r="B161" i="110"/>
  <c r="C161" i="110"/>
  <c r="D161" i="110"/>
  <c r="E161" i="110"/>
  <c r="F161" i="110"/>
  <c r="G161" i="110"/>
  <c r="I161" i="110"/>
  <c r="J161" i="110"/>
  <c r="K161" i="110"/>
  <c r="L161" i="110"/>
  <c r="M161" i="110"/>
  <c r="N161" i="110"/>
  <c r="O161" i="110"/>
  <c r="P161" i="110"/>
  <c r="Q161" i="110"/>
  <c r="S161" i="110"/>
  <c r="T161" i="110"/>
  <c r="U161" i="110"/>
  <c r="V161" i="110"/>
  <c r="A162" i="110"/>
  <c r="B162" i="110"/>
  <c r="C162" i="110"/>
  <c r="D162" i="110"/>
  <c r="E162" i="110"/>
  <c r="F162" i="110"/>
  <c r="G162" i="110"/>
  <c r="I162" i="110"/>
  <c r="J162" i="110"/>
  <c r="K162" i="110"/>
  <c r="L162" i="110"/>
  <c r="M162" i="110"/>
  <c r="N162" i="110"/>
  <c r="O162" i="110"/>
  <c r="P162" i="110"/>
  <c r="Q162" i="110"/>
  <c r="S162" i="110"/>
  <c r="T162" i="110"/>
  <c r="U162" i="110"/>
  <c r="V162" i="110"/>
  <c r="A163" i="110"/>
  <c r="B163" i="110"/>
  <c r="C163" i="110"/>
  <c r="D163" i="110"/>
  <c r="E163" i="110"/>
  <c r="F163" i="110"/>
  <c r="G163" i="110"/>
  <c r="I163" i="110"/>
  <c r="J163" i="110"/>
  <c r="K163" i="110"/>
  <c r="L163" i="110"/>
  <c r="M163" i="110"/>
  <c r="N163" i="110"/>
  <c r="O163" i="110"/>
  <c r="P163" i="110"/>
  <c r="Q163" i="110"/>
  <c r="S163" i="110"/>
  <c r="T163" i="110"/>
  <c r="U163" i="110"/>
  <c r="V163" i="110"/>
  <c r="A164" i="110"/>
  <c r="B164" i="110"/>
  <c r="C164" i="110"/>
  <c r="D164" i="110"/>
  <c r="E164" i="110"/>
  <c r="F164" i="110"/>
  <c r="G164" i="110"/>
  <c r="I164" i="110"/>
  <c r="J164" i="110"/>
  <c r="K164" i="110"/>
  <c r="L164" i="110"/>
  <c r="M164" i="110"/>
  <c r="N164" i="110"/>
  <c r="O164" i="110"/>
  <c r="P164" i="110"/>
  <c r="Q164" i="110"/>
  <c r="S164" i="110"/>
  <c r="T164" i="110"/>
  <c r="U164" i="110"/>
  <c r="V164" i="110"/>
  <c r="A165" i="110"/>
  <c r="B165" i="110"/>
  <c r="C165" i="110"/>
  <c r="D165" i="110"/>
  <c r="E165" i="110"/>
  <c r="F165" i="110"/>
  <c r="G165" i="110"/>
  <c r="I165" i="110"/>
  <c r="J165" i="110"/>
  <c r="K165" i="110"/>
  <c r="L165" i="110"/>
  <c r="M165" i="110"/>
  <c r="N165" i="110"/>
  <c r="O165" i="110"/>
  <c r="P165" i="110"/>
  <c r="Q165" i="110"/>
  <c r="S165" i="110"/>
  <c r="T165" i="110"/>
  <c r="U165" i="110"/>
  <c r="V165" i="110"/>
  <c r="A166" i="110"/>
  <c r="B166" i="110"/>
  <c r="C166" i="110"/>
  <c r="D166" i="110"/>
  <c r="E166" i="110"/>
  <c r="F166" i="110"/>
  <c r="G166" i="110"/>
  <c r="I166" i="110"/>
  <c r="J166" i="110"/>
  <c r="K166" i="110"/>
  <c r="L166" i="110"/>
  <c r="M166" i="110"/>
  <c r="N166" i="110"/>
  <c r="O166" i="110"/>
  <c r="P166" i="110"/>
  <c r="Q166" i="110"/>
  <c r="S166" i="110"/>
  <c r="T166" i="110"/>
  <c r="U166" i="110"/>
  <c r="V166" i="110"/>
  <c r="A167" i="110"/>
  <c r="B167" i="110"/>
  <c r="C167" i="110"/>
  <c r="D167" i="110"/>
  <c r="E167" i="110"/>
  <c r="F167" i="110"/>
  <c r="G167" i="110"/>
  <c r="I167" i="110"/>
  <c r="J167" i="110"/>
  <c r="K167" i="110"/>
  <c r="L167" i="110"/>
  <c r="M167" i="110"/>
  <c r="N167" i="110"/>
  <c r="O167" i="110"/>
  <c r="P167" i="110"/>
  <c r="Q167" i="110"/>
  <c r="S167" i="110"/>
  <c r="T167" i="110"/>
  <c r="U167" i="110"/>
  <c r="V167" i="110"/>
  <c r="A168" i="110"/>
  <c r="B168" i="110"/>
  <c r="C168" i="110"/>
  <c r="D168" i="110"/>
  <c r="E168" i="110"/>
  <c r="F168" i="110"/>
  <c r="G168" i="110"/>
  <c r="I168" i="110"/>
  <c r="J168" i="110"/>
  <c r="K168" i="110"/>
  <c r="L168" i="110"/>
  <c r="M168" i="110"/>
  <c r="N168" i="110"/>
  <c r="O168" i="110"/>
  <c r="P168" i="110"/>
  <c r="Q168" i="110"/>
  <c r="S168" i="110"/>
  <c r="T168" i="110"/>
  <c r="U168" i="110"/>
  <c r="V168" i="110"/>
  <c r="A169" i="110"/>
  <c r="B169" i="110"/>
  <c r="C169" i="110"/>
  <c r="D169" i="110"/>
  <c r="E169" i="110"/>
  <c r="F169" i="110"/>
  <c r="G169" i="110"/>
  <c r="I169" i="110"/>
  <c r="J169" i="110"/>
  <c r="K169" i="110"/>
  <c r="L169" i="110"/>
  <c r="M169" i="110"/>
  <c r="N169" i="110"/>
  <c r="O169" i="110"/>
  <c r="P169" i="110"/>
  <c r="Q169" i="110"/>
  <c r="S169" i="110"/>
  <c r="T169" i="110"/>
  <c r="U169" i="110"/>
  <c r="V169" i="110"/>
  <c r="A170" i="110"/>
  <c r="B170" i="110"/>
  <c r="C170" i="110"/>
  <c r="D170" i="110"/>
  <c r="E170" i="110"/>
  <c r="F170" i="110"/>
  <c r="G170" i="110"/>
  <c r="I170" i="110"/>
  <c r="J170" i="110"/>
  <c r="K170" i="110"/>
  <c r="L170" i="110"/>
  <c r="M170" i="110"/>
  <c r="N170" i="110"/>
  <c r="O170" i="110"/>
  <c r="P170" i="110"/>
  <c r="Q170" i="110"/>
  <c r="S170" i="110"/>
  <c r="T170" i="110"/>
  <c r="U170" i="110"/>
  <c r="V170" i="110"/>
  <c r="A171" i="110"/>
  <c r="B171" i="110"/>
  <c r="C171" i="110"/>
  <c r="D171" i="110"/>
  <c r="E171" i="110"/>
  <c r="F171" i="110"/>
  <c r="G171" i="110"/>
  <c r="I171" i="110"/>
  <c r="J171" i="110"/>
  <c r="K171" i="110"/>
  <c r="L171" i="110"/>
  <c r="M171" i="110"/>
  <c r="N171" i="110"/>
  <c r="O171" i="110"/>
  <c r="P171" i="110"/>
  <c r="Q171" i="110"/>
  <c r="S171" i="110"/>
  <c r="T171" i="110"/>
  <c r="U171" i="110"/>
  <c r="V171" i="110"/>
  <c r="A172" i="110"/>
  <c r="B172" i="110"/>
  <c r="C172" i="110"/>
  <c r="D172" i="110"/>
  <c r="E172" i="110"/>
  <c r="F172" i="110"/>
  <c r="G172" i="110"/>
  <c r="I172" i="110"/>
  <c r="J172" i="110"/>
  <c r="K172" i="110"/>
  <c r="L172" i="110"/>
  <c r="M172" i="110"/>
  <c r="N172" i="110"/>
  <c r="O172" i="110"/>
  <c r="P172" i="110"/>
  <c r="Q172" i="110"/>
  <c r="S172" i="110"/>
  <c r="T172" i="110"/>
  <c r="U172" i="110"/>
  <c r="V172" i="110"/>
  <c r="A173" i="110"/>
  <c r="B173" i="110"/>
  <c r="C173" i="110"/>
  <c r="D173" i="110"/>
  <c r="E173" i="110"/>
  <c r="F173" i="110"/>
  <c r="G173" i="110"/>
  <c r="I173" i="110"/>
  <c r="J173" i="110"/>
  <c r="K173" i="110"/>
  <c r="L173" i="110"/>
  <c r="M173" i="110"/>
  <c r="N173" i="110"/>
  <c r="O173" i="110"/>
  <c r="P173" i="110"/>
  <c r="Q173" i="110"/>
  <c r="S173" i="110"/>
  <c r="T173" i="110"/>
  <c r="U173" i="110"/>
  <c r="V173" i="110"/>
  <c r="A174" i="110"/>
  <c r="B174" i="110"/>
  <c r="C174" i="110"/>
  <c r="D174" i="110"/>
  <c r="E174" i="110"/>
  <c r="F174" i="110"/>
  <c r="G174" i="110"/>
  <c r="I174" i="110"/>
  <c r="J174" i="110"/>
  <c r="K174" i="110"/>
  <c r="L174" i="110"/>
  <c r="M174" i="110"/>
  <c r="N174" i="110"/>
  <c r="O174" i="110"/>
  <c r="P174" i="110"/>
  <c r="Q174" i="110"/>
  <c r="S174" i="110"/>
  <c r="T174" i="110"/>
  <c r="U174" i="110"/>
  <c r="V174" i="110"/>
  <c r="A3" i="109"/>
  <c r="B3" i="109"/>
  <c r="C3" i="109"/>
  <c r="D3" i="109"/>
  <c r="E3" i="109"/>
  <c r="F3" i="109"/>
  <c r="G3" i="109"/>
  <c r="I3" i="109"/>
  <c r="J3" i="109"/>
  <c r="K3" i="109"/>
  <c r="L3" i="109"/>
  <c r="M3" i="109"/>
  <c r="N3" i="109"/>
  <c r="O3" i="109"/>
  <c r="P3" i="109"/>
  <c r="Q3" i="109"/>
  <c r="S3" i="109"/>
  <c r="T3" i="109"/>
  <c r="U3" i="109"/>
  <c r="V3" i="109"/>
  <c r="A4" i="109"/>
  <c r="C4" i="109"/>
  <c r="D4" i="109"/>
  <c r="E4" i="109"/>
  <c r="F4" i="109"/>
  <c r="G4" i="109"/>
  <c r="I4" i="109"/>
  <c r="J4" i="109"/>
  <c r="K4" i="109"/>
  <c r="L4" i="109"/>
  <c r="M4" i="109"/>
  <c r="N4" i="109"/>
  <c r="O4" i="109"/>
  <c r="P4" i="109"/>
  <c r="Q4" i="109"/>
  <c r="S4" i="109"/>
  <c r="T4" i="109"/>
  <c r="U4" i="109"/>
  <c r="V4" i="109"/>
  <c r="A5" i="109"/>
  <c r="C5" i="109"/>
  <c r="D5" i="109"/>
  <c r="E5" i="109"/>
  <c r="F5" i="109"/>
  <c r="G5" i="109"/>
  <c r="I5" i="109"/>
  <c r="J5" i="109"/>
  <c r="K5" i="109"/>
  <c r="L5" i="109"/>
  <c r="M5" i="109"/>
  <c r="N5" i="109"/>
  <c r="O5" i="109"/>
  <c r="P5" i="109"/>
  <c r="Q5" i="109"/>
  <c r="S5" i="109"/>
  <c r="T5" i="109"/>
  <c r="U5" i="109"/>
  <c r="V5" i="109"/>
  <c r="A6" i="109"/>
  <c r="B6" i="109"/>
  <c r="C6" i="109"/>
  <c r="D6" i="109"/>
  <c r="E6" i="109"/>
  <c r="F6" i="109"/>
  <c r="G6" i="109"/>
  <c r="I6" i="109"/>
  <c r="J6" i="109"/>
  <c r="K6" i="109"/>
  <c r="L6" i="109"/>
  <c r="M6" i="109"/>
  <c r="N6" i="109"/>
  <c r="O6" i="109"/>
  <c r="P6" i="109"/>
  <c r="Q6" i="109"/>
  <c r="S6" i="109"/>
  <c r="T6" i="109"/>
  <c r="U6" i="109"/>
  <c r="V6" i="109"/>
  <c r="A7" i="109"/>
  <c r="C7" i="109"/>
  <c r="D7" i="109"/>
  <c r="E7" i="109"/>
  <c r="F7" i="109"/>
  <c r="G7" i="109"/>
  <c r="I7" i="109"/>
  <c r="J7" i="109"/>
  <c r="K7" i="109"/>
  <c r="L7" i="109"/>
  <c r="M7" i="109"/>
  <c r="N7" i="109"/>
  <c r="O7" i="109"/>
  <c r="P7" i="109"/>
  <c r="Q7" i="109"/>
  <c r="S7" i="109"/>
  <c r="T7" i="109"/>
  <c r="U7" i="109"/>
  <c r="V7" i="109"/>
  <c r="A8" i="109"/>
  <c r="C8" i="109"/>
  <c r="D8" i="109"/>
  <c r="E8" i="109"/>
  <c r="F8" i="109"/>
  <c r="G8" i="109"/>
  <c r="I8" i="109"/>
  <c r="J8" i="109"/>
  <c r="K8" i="109"/>
  <c r="L8" i="109"/>
  <c r="M8" i="109"/>
  <c r="N8" i="109"/>
  <c r="O8" i="109"/>
  <c r="P8" i="109"/>
  <c r="Q8" i="109"/>
  <c r="S8" i="109"/>
  <c r="T8" i="109"/>
  <c r="U8" i="109"/>
  <c r="V8" i="109"/>
  <c r="A9" i="109"/>
  <c r="C9" i="109"/>
  <c r="D9" i="109"/>
  <c r="E9" i="109"/>
  <c r="F9" i="109"/>
  <c r="G9" i="109"/>
  <c r="I9" i="109"/>
  <c r="K9" i="109"/>
  <c r="L9" i="109"/>
  <c r="M9" i="109"/>
  <c r="N9" i="109"/>
  <c r="O9" i="109"/>
  <c r="P9" i="109"/>
  <c r="Q9" i="109"/>
  <c r="S9" i="109"/>
  <c r="T9" i="109"/>
  <c r="U9" i="109"/>
  <c r="V9" i="109"/>
  <c r="A10" i="109"/>
  <c r="B10" i="109"/>
  <c r="C10" i="109"/>
  <c r="D10" i="109"/>
  <c r="E10" i="109"/>
  <c r="F10" i="109"/>
  <c r="G10" i="109"/>
  <c r="I10" i="109"/>
  <c r="J10" i="109"/>
  <c r="K10" i="109"/>
  <c r="L10" i="109"/>
  <c r="M10" i="109"/>
  <c r="N10" i="109"/>
  <c r="O10" i="109"/>
  <c r="P10" i="109"/>
  <c r="Q10" i="109"/>
  <c r="S10" i="109"/>
  <c r="T10" i="109"/>
  <c r="U10" i="109"/>
  <c r="V10" i="109"/>
  <c r="A11" i="109"/>
  <c r="B11" i="109"/>
  <c r="C11" i="109"/>
  <c r="D11" i="109"/>
  <c r="E11" i="109"/>
  <c r="F11" i="109"/>
  <c r="G11" i="109"/>
  <c r="I11" i="109"/>
  <c r="J11" i="109"/>
  <c r="K11" i="109"/>
  <c r="L11" i="109"/>
  <c r="M11" i="109"/>
  <c r="N11" i="109"/>
  <c r="O11" i="109"/>
  <c r="P11" i="109"/>
  <c r="Q11" i="109"/>
  <c r="S11" i="109"/>
  <c r="T11" i="109"/>
  <c r="U11" i="109"/>
  <c r="V11" i="109"/>
  <c r="A12" i="109"/>
  <c r="C12" i="109"/>
  <c r="D12" i="109"/>
  <c r="E12" i="109"/>
  <c r="F12" i="109"/>
  <c r="G12" i="109"/>
  <c r="I12" i="109"/>
  <c r="J12" i="109"/>
  <c r="K12" i="109"/>
  <c r="L12" i="109"/>
  <c r="M12" i="109"/>
  <c r="N12" i="109"/>
  <c r="O12" i="109"/>
  <c r="P12" i="109"/>
  <c r="Q12" i="109"/>
  <c r="S12" i="109"/>
  <c r="T12" i="109"/>
  <c r="U12" i="109"/>
  <c r="V12" i="109"/>
  <c r="A13" i="109"/>
  <c r="C13" i="109"/>
  <c r="D13" i="109"/>
  <c r="E13" i="109"/>
  <c r="F13" i="109"/>
  <c r="G13" i="109"/>
  <c r="I13" i="109"/>
  <c r="J13" i="109"/>
  <c r="K13" i="109"/>
  <c r="L13" i="109"/>
  <c r="M13" i="109"/>
  <c r="N13" i="109"/>
  <c r="O13" i="109"/>
  <c r="P13" i="109"/>
  <c r="Q13" i="109"/>
  <c r="S13" i="109"/>
  <c r="T13" i="109"/>
  <c r="U13" i="109"/>
  <c r="V13" i="109"/>
  <c r="A14" i="109"/>
  <c r="C14" i="109"/>
  <c r="D14" i="109"/>
  <c r="E14" i="109"/>
  <c r="F14" i="109"/>
  <c r="G14" i="109"/>
  <c r="I14" i="109"/>
  <c r="J14" i="109"/>
  <c r="K14" i="109"/>
  <c r="L14" i="109"/>
  <c r="M14" i="109"/>
  <c r="N14" i="109"/>
  <c r="O14" i="109"/>
  <c r="P14" i="109"/>
  <c r="Q14" i="109"/>
  <c r="S14" i="109"/>
  <c r="T14" i="109"/>
  <c r="U14" i="109"/>
  <c r="V14" i="109"/>
  <c r="A15" i="109"/>
  <c r="C15" i="109"/>
  <c r="D15" i="109"/>
  <c r="E15" i="109"/>
  <c r="F15" i="109"/>
  <c r="G15" i="109"/>
  <c r="I15" i="109"/>
  <c r="J15" i="109"/>
  <c r="K15" i="109"/>
  <c r="L15" i="109"/>
  <c r="M15" i="109"/>
  <c r="N15" i="109"/>
  <c r="O15" i="109"/>
  <c r="P15" i="109"/>
  <c r="Q15" i="109"/>
  <c r="S15" i="109"/>
  <c r="T15" i="109"/>
  <c r="U15" i="109"/>
  <c r="V15" i="109"/>
  <c r="A16" i="109"/>
  <c r="B16" i="109"/>
  <c r="C16" i="109"/>
  <c r="D16" i="109"/>
  <c r="E16" i="109"/>
  <c r="F16" i="109"/>
  <c r="G16" i="109"/>
  <c r="I16" i="109"/>
  <c r="J16" i="109"/>
  <c r="K16" i="109"/>
  <c r="L16" i="109"/>
  <c r="M16" i="109"/>
  <c r="N16" i="109"/>
  <c r="O16" i="109"/>
  <c r="P16" i="109"/>
  <c r="Q16" i="109"/>
  <c r="S16" i="109"/>
  <c r="T16" i="109"/>
  <c r="U16" i="109"/>
  <c r="V16" i="109"/>
  <c r="A17" i="109"/>
  <c r="B17" i="109"/>
  <c r="C17" i="109"/>
  <c r="D17" i="109"/>
  <c r="E17" i="109"/>
  <c r="F17" i="109"/>
  <c r="G17" i="109"/>
  <c r="I17" i="109"/>
  <c r="J17" i="109"/>
  <c r="K17" i="109"/>
  <c r="L17" i="109"/>
  <c r="M17" i="109"/>
  <c r="N17" i="109"/>
  <c r="O17" i="109"/>
  <c r="P17" i="109"/>
  <c r="Q17" i="109"/>
  <c r="S17" i="109"/>
  <c r="T17" i="109"/>
  <c r="U17" i="109"/>
  <c r="V17" i="109"/>
  <c r="A18" i="109"/>
  <c r="B18" i="109"/>
  <c r="C18" i="109"/>
  <c r="D18" i="109"/>
  <c r="E18" i="109"/>
  <c r="F18" i="109"/>
  <c r="G18" i="109"/>
  <c r="I18" i="109"/>
  <c r="J18" i="109"/>
  <c r="K18" i="109"/>
  <c r="L18" i="109"/>
  <c r="M18" i="109"/>
  <c r="N18" i="109"/>
  <c r="O18" i="109"/>
  <c r="P18" i="109"/>
  <c r="Q18" i="109"/>
  <c r="S18" i="109"/>
  <c r="T18" i="109"/>
  <c r="U18" i="109"/>
  <c r="V18" i="109"/>
  <c r="A19" i="109"/>
  <c r="B19" i="109"/>
  <c r="C19" i="109"/>
  <c r="D19" i="109"/>
  <c r="E19" i="109"/>
  <c r="F19" i="109"/>
  <c r="G19" i="109"/>
  <c r="I19" i="109"/>
  <c r="J19" i="109"/>
  <c r="K19" i="109"/>
  <c r="L19" i="109"/>
  <c r="M19" i="109"/>
  <c r="N19" i="109"/>
  <c r="O19" i="109"/>
  <c r="P19" i="109"/>
  <c r="Q19" i="109"/>
  <c r="S19" i="109"/>
  <c r="T19" i="109"/>
  <c r="U19" i="109"/>
  <c r="V19" i="109"/>
  <c r="A20" i="109"/>
  <c r="C20" i="109"/>
  <c r="D20" i="109"/>
  <c r="E20" i="109"/>
  <c r="F20" i="109"/>
  <c r="G20" i="109"/>
  <c r="I20" i="109"/>
  <c r="J20" i="109"/>
  <c r="K20" i="109"/>
  <c r="L20" i="109"/>
  <c r="M20" i="109"/>
  <c r="N20" i="109"/>
  <c r="O20" i="109"/>
  <c r="P20" i="109"/>
  <c r="Q20" i="109"/>
  <c r="S20" i="109"/>
  <c r="T20" i="109"/>
  <c r="U20" i="109"/>
  <c r="V20" i="109"/>
  <c r="A21" i="109"/>
  <c r="B21" i="109"/>
  <c r="C21" i="109"/>
  <c r="D21" i="109"/>
  <c r="E21" i="109"/>
  <c r="F21" i="109"/>
  <c r="G21" i="109"/>
  <c r="I21" i="109"/>
  <c r="J21" i="109"/>
  <c r="K21" i="109"/>
  <c r="L21" i="109"/>
  <c r="M21" i="109"/>
  <c r="N21" i="109"/>
  <c r="O21" i="109"/>
  <c r="P21" i="109"/>
  <c r="Q21" i="109"/>
  <c r="S21" i="109"/>
  <c r="T21" i="109"/>
  <c r="U21" i="109"/>
  <c r="V21" i="109"/>
  <c r="A22" i="109"/>
  <c r="B22" i="109"/>
  <c r="C22" i="109"/>
  <c r="D22" i="109"/>
  <c r="E22" i="109"/>
  <c r="F22" i="109"/>
  <c r="G22" i="109"/>
  <c r="I22" i="109"/>
  <c r="J22" i="109"/>
  <c r="K22" i="109"/>
  <c r="L22" i="109"/>
  <c r="M22" i="109"/>
  <c r="N22" i="109"/>
  <c r="O22" i="109"/>
  <c r="P22" i="109"/>
  <c r="Q22" i="109"/>
  <c r="S22" i="109"/>
  <c r="T22" i="109"/>
  <c r="U22" i="109"/>
  <c r="V22" i="109"/>
  <c r="A23" i="109"/>
  <c r="B23" i="109"/>
  <c r="C23" i="109"/>
  <c r="D23" i="109"/>
  <c r="E23" i="109"/>
  <c r="F23" i="109"/>
  <c r="G23" i="109"/>
  <c r="I23" i="109"/>
  <c r="J23" i="109"/>
  <c r="K23" i="109"/>
  <c r="L23" i="109"/>
  <c r="M23" i="109"/>
  <c r="N23" i="109"/>
  <c r="O23" i="109"/>
  <c r="P23" i="109"/>
  <c r="Q23" i="109"/>
  <c r="S23" i="109"/>
  <c r="T23" i="109"/>
  <c r="U23" i="109"/>
  <c r="V23" i="109"/>
  <c r="A24" i="109"/>
  <c r="B24" i="109"/>
  <c r="C24" i="109"/>
  <c r="D24" i="109"/>
  <c r="E24" i="109"/>
  <c r="F24" i="109"/>
  <c r="G24" i="109"/>
  <c r="I24" i="109"/>
  <c r="J24" i="109"/>
  <c r="K24" i="109"/>
  <c r="L24" i="109"/>
  <c r="M24" i="109"/>
  <c r="N24" i="109"/>
  <c r="O24" i="109"/>
  <c r="P24" i="109"/>
  <c r="Q24" i="109"/>
  <c r="S24" i="109"/>
  <c r="T24" i="109"/>
  <c r="U24" i="109"/>
  <c r="V24" i="109"/>
  <c r="A25" i="109"/>
  <c r="B25" i="109"/>
  <c r="C25" i="109"/>
  <c r="D25" i="109"/>
  <c r="E25" i="109"/>
  <c r="F25" i="109"/>
  <c r="G25" i="109"/>
  <c r="I25" i="109"/>
  <c r="J25" i="109"/>
  <c r="K25" i="109"/>
  <c r="L25" i="109"/>
  <c r="M25" i="109"/>
  <c r="N25" i="109"/>
  <c r="O25" i="109"/>
  <c r="P25" i="109"/>
  <c r="Q25" i="109"/>
  <c r="S25" i="109"/>
  <c r="T25" i="109"/>
  <c r="U25" i="109"/>
  <c r="V25" i="109"/>
  <c r="A26" i="109"/>
  <c r="B26" i="109"/>
  <c r="C26" i="109"/>
  <c r="D26" i="109"/>
  <c r="E26" i="109"/>
  <c r="F26" i="109"/>
  <c r="G26" i="109"/>
  <c r="I26" i="109"/>
  <c r="J26" i="109"/>
  <c r="K26" i="109"/>
  <c r="L26" i="109"/>
  <c r="M26" i="109"/>
  <c r="N26" i="109"/>
  <c r="O26" i="109"/>
  <c r="P26" i="109"/>
  <c r="Q26" i="109"/>
  <c r="S26" i="109"/>
  <c r="T26" i="109"/>
  <c r="U26" i="109"/>
  <c r="V26" i="109"/>
  <c r="A27" i="109"/>
  <c r="B27" i="109"/>
  <c r="C27" i="109"/>
  <c r="D27" i="109"/>
  <c r="E27" i="109"/>
  <c r="F27" i="109"/>
  <c r="G27" i="109"/>
  <c r="I27" i="109"/>
  <c r="J27" i="109"/>
  <c r="K27" i="109"/>
  <c r="L27" i="109"/>
  <c r="M27" i="109"/>
  <c r="N27" i="109"/>
  <c r="O27" i="109"/>
  <c r="P27" i="109"/>
  <c r="Q27" i="109"/>
  <c r="S27" i="109"/>
  <c r="T27" i="109"/>
  <c r="U27" i="109"/>
  <c r="V27" i="109"/>
  <c r="A28" i="109"/>
  <c r="B28" i="109"/>
  <c r="C28" i="109"/>
  <c r="D28" i="109"/>
  <c r="E28" i="109"/>
  <c r="F28" i="109"/>
  <c r="G28" i="109"/>
  <c r="I28" i="109"/>
  <c r="J28" i="109"/>
  <c r="K28" i="109"/>
  <c r="L28" i="109"/>
  <c r="M28" i="109"/>
  <c r="N28" i="109"/>
  <c r="O28" i="109"/>
  <c r="P28" i="109"/>
  <c r="Q28" i="109"/>
  <c r="S28" i="109"/>
  <c r="T28" i="109"/>
  <c r="U28" i="109"/>
  <c r="V28" i="109"/>
  <c r="A29" i="109"/>
  <c r="B29" i="109"/>
  <c r="C29" i="109"/>
  <c r="D29" i="109"/>
  <c r="E29" i="109"/>
  <c r="F29" i="109"/>
  <c r="G29" i="109"/>
  <c r="I29" i="109"/>
  <c r="J29" i="109"/>
  <c r="K29" i="109"/>
  <c r="L29" i="109"/>
  <c r="M29" i="109"/>
  <c r="N29" i="109"/>
  <c r="O29" i="109"/>
  <c r="P29" i="109"/>
  <c r="Q29" i="109"/>
  <c r="S29" i="109"/>
  <c r="T29" i="109"/>
  <c r="U29" i="109"/>
  <c r="V29" i="109"/>
  <c r="A30" i="109"/>
  <c r="B30" i="109"/>
  <c r="C30" i="109"/>
  <c r="D30" i="109"/>
  <c r="E30" i="109"/>
  <c r="F30" i="109"/>
  <c r="G30" i="109"/>
  <c r="I30" i="109"/>
  <c r="J30" i="109"/>
  <c r="K30" i="109"/>
  <c r="L30" i="109"/>
  <c r="M30" i="109"/>
  <c r="N30" i="109"/>
  <c r="O30" i="109"/>
  <c r="P30" i="109"/>
  <c r="Q30" i="109"/>
  <c r="S30" i="109"/>
  <c r="T30" i="109"/>
  <c r="U30" i="109"/>
  <c r="V30" i="109"/>
  <c r="A31" i="109"/>
  <c r="B31" i="109"/>
  <c r="C31" i="109"/>
  <c r="D31" i="109"/>
  <c r="E31" i="109"/>
  <c r="F31" i="109"/>
  <c r="G31" i="109"/>
  <c r="I31" i="109"/>
  <c r="J31" i="109"/>
  <c r="K31" i="109"/>
  <c r="L31" i="109"/>
  <c r="M31" i="109"/>
  <c r="N31" i="109"/>
  <c r="O31" i="109"/>
  <c r="P31" i="109"/>
  <c r="Q31" i="109"/>
  <c r="S31" i="109"/>
  <c r="T31" i="109"/>
  <c r="U31" i="109"/>
  <c r="V31" i="109"/>
  <c r="A32" i="109"/>
  <c r="B32" i="109"/>
  <c r="C32" i="109"/>
  <c r="D32" i="109"/>
  <c r="E32" i="109"/>
  <c r="F32" i="109"/>
  <c r="G32" i="109"/>
  <c r="I32" i="109"/>
  <c r="J32" i="109"/>
  <c r="K32" i="109"/>
  <c r="L32" i="109"/>
  <c r="M32" i="109"/>
  <c r="N32" i="109"/>
  <c r="O32" i="109"/>
  <c r="P32" i="109"/>
  <c r="Q32" i="109"/>
  <c r="S32" i="109"/>
  <c r="T32" i="109"/>
  <c r="U32" i="109"/>
  <c r="V32" i="109"/>
  <c r="A33" i="109"/>
  <c r="B33" i="109"/>
  <c r="C33" i="109"/>
  <c r="D33" i="109"/>
  <c r="E33" i="109"/>
  <c r="F33" i="109"/>
  <c r="G33" i="109"/>
  <c r="I33" i="109"/>
  <c r="J33" i="109"/>
  <c r="K33" i="109"/>
  <c r="L33" i="109"/>
  <c r="M33" i="109"/>
  <c r="N33" i="109"/>
  <c r="O33" i="109"/>
  <c r="P33" i="109"/>
  <c r="Q33" i="109"/>
  <c r="S33" i="109"/>
  <c r="T33" i="109"/>
  <c r="U33" i="109"/>
  <c r="V33" i="109"/>
  <c r="A34" i="109"/>
  <c r="B34" i="109"/>
  <c r="C34" i="109"/>
  <c r="D34" i="109"/>
  <c r="E34" i="109"/>
  <c r="F34" i="109"/>
  <c r="G34" i="109"/>
  <c r="I34" i="109"/>
  <c r="J34" i="109"/>
  <c r="K34" i="109"/>
  <c r="L34" i="109"/>
  <c r="M34" i="109"/>
  <c r="N34" i="109"/>
  <c r="O34" i="109"/>
  <c r="P34" i="109"/>
  <c r="Q34" i="109"/>
  <c r="S34" i="109"/>
  <c r="T34" i="109"/>
  <c r="U34" i="109"/>
  <c r="V34" i="109"/>
  <c r="A35" i="109"/>
  <c r="B35" i="109"/>
  <c r="C35" i="109"/>
  <c r="D35" i="109"/>
  <c r="E35" i="109"/>
  <c r="F35" i="109"/>
  <c r="G35" i="109"/>
  <c r="I35" i="109"/>
  <c r="J35" i="109"/>
  <c r="K35" i="109"/>
  <c r="L35" i="109"/>
  <c r="M35" i="109"/>
  <c r="N35" i="109"/>
  <c r="O35" i="109"/>
  <c r="P35" i="109"/>
  <c r="Q35" i="109"/>
  <c r="S35" i="109"/>
  <c r="T35" i="109"/>
  <c r="U35" i="109"/>
  <c r="V35" i="109"/>
  <c r="A36" i="109"/>
  <c r="B36" i="109"/>
  <c r="C36" i="109"/>
  <c r="D36" i="109"/>
  <c r="E36" i="109"/>
  <c r="F36" i="109"/>
  <c r="G36" i="109"/>
  <c r="I36" i="109"/>
  <c r="J36" i="109"/>
  <c r="K36" i="109"/>
  <c r="L36" i="109"/>
  <c r="M36" i="109"/>
  <c r="N36" i="109"/>
  <c r="O36" i="109"/>
  <c r="P36" i="109"/>
  <c r="Q36" i="109"/>
  <c r="S36" i="109"/>
  <c r="T36" i="109"/>
  <c r="U36" i="109"/>
  <c r="V36" i="109"/>
  <c r="A37" i="109"/>
  <c r="B37" i="109"/>
  <c r="C37" i="109"/>
  <c r="D37" i="109"/>
  <c r="E37" i="109"/>
  <c r="F37" i="109"/>
  <c r="G37" i="109"/>
  <c r="I37" i="109"/>
  <c r="J37" i="109"/>
  <c r="K37" i="109"/>
  <c r="L37" i="109"/>
  <c r="M37" i="109"/>
  <c r="N37" i="109"/>
  <c r="O37" i="109"/>
  <c r="P37" i="109"/>
  <c r="Q37" i="109"/>
  <c r="S37" i="109"/>
  <c r="T37" i="109"/>
  <c r="U37" i="109"/>
  <c r="V37" i="109"/>
  <c r="A38" i="109"/>
  <c r="B38" i="109"/>
  <c r="C38" i="109"/>
  <c r="D38" i="109"/>
  <c r="E38" i="109"/>
  <c r="F38" i="109"/>
  <c r="G38" i="109"/>
  <c r="I38" i="109"/>
  <c r="J38" i="109"/>
  <c r="K38" i="109"/>
  <c r="L38" i="109"/>
  <c r="M38" i="109"/>
  <c r="N38" i="109"/>
  <c r="O38" i="109"/>
  <c r="P38" i="109"/>
  <c r="Q38" i="109"/>
  <c r="S38" i="109"/>
  <c r="T38" i="109"/>
  <c r="U38" i="109"/>
  <c r="V38" i="109"/>
  <c r="A39" i="109"/>
  <c r="B39" i="109"/>
  <c r="C39" i="109"/>
  <c r="D39" i="109"/>
  <c r="E39" i="109"/>
  <c r="F39" i="109"/>
  <c r="G39" i="109"/>
  <c r="I39" i="109"/>
  <c r="J39" i="109"/>
  <c r="K39" i="109"/>
  <c r="L39" i="109"/>
  <c r="M39" i="109"/>
  <c r="N39" i="109"/>
  <c r="O39" i="109"/>
  <c r="P39" i="109"/>
  <c r="Q39" i="109"/>
  <c r="S39" i="109"/>
  <c r="T39" i="109"/>
  <c r="U39" i="109"/>
  <c r="V39" i="109"/>
  <c r="A40" i="109"/>
  <c r="B40" i="109"/>
  <c r="C40" i="109"/>
  <c r="D40" i="109"/>
  <c r="E40" i="109"/>
  <c r="F40" i="109"/>
  <c r="G40" i="109"/>
  <c r="I40" i="109"/>
  <c r="J40" i="109"/>
  <c r="K40" i="109"/>
  <c r="L40" i="109"/>
  <c r="M40" i="109"/>
  <c r="N40" i="109"/>
  <c r="O40" i="109"/>
  <c r="P40" i="109"/>
  <c r="Q40" i="109"/>
  <c r="S40" i="109"/>
  <c r="T40" i="109"/>
  <c r="U40" i="109"/>
  <c r="V40" i="109"/>
  <c r="A41" i="109"/>
  <c r="B41" i="109"/>
  <c r="C41" i="109"/>
  <c r="D41" i="109"/>
  <c r="E41" i="109"/>
  <c r="F41" i="109"/>
  <c r="G41" i="109"/>
  <c r="I41" i="109"/>
  <c r="J41" i="109"/>
  <c r="K41" i="109"/>
  <c r="L41" i="109"/>
  <c r="M41" i="109"/>
  <c r="N41" i="109"/>
  <c r="O41" i="109"/>
  <c r="P41" i="109"/>
  <c r="Q41" i="109"/>
  <c r="S41" i="109"/>
  <c r="T41" i="109"/>
  <c r="U41" i="109"/>
  <c r="V41" i="109"/>
  <c r="A42" i="109"/>
  <c r="B42" i="109"/>
  <c r="C42" i="109"/>
  <c r="D42" i="109"/>
  <c r="E42" i="109"/>
  <c r="F42" i="109"/>
  <c r="G42" i="109"/>
  <c r="I42" i="109"/>
  <c r="J42" i="109"/>
  <c r="K42" i="109"/>
  <c r="L42" i="109"/>
  <c r="M42" i="109"/>
  <c r="N42" i="109"/>
  <c r="O42" i="109"/>
  <c r="P42" i="109"/>
  <c r="Q42" i="109"/>
  <c r="S42" i="109"/>
  <c r="T42" i="109"/>
  <c r="U42" i="109"/>
  <c r="V42" i="109"/>
  <c r="A43" i="109"/>
  <c r="B43" i="109"/>
  <c r="C43" i="109"/>
  <c r="D43" i="109"/>
  <c r="E43" i="109"/>
  <c r="F43" i="109"/>
  <c r="G43" i="109"/>
  <c r="I43" i="109"/>
  <c r="J43" i="109"/>
  <c r="K43" i="109"/>
  <c r="L43" i="109"/>
  <c r="M43" i="109"/>
  <c r="N43" i="109"/>
  <c r="O43" i="109"/>
  <c r="P43" i="109"/>
  <c r="Q43" i="109"/>
  <c r="S43" i="109"/>
  <c r="T43" i="109"/>
  <c r="U43" i="109"/>
  <c r="V43" i="109"/>
  <c r="A44" i="109"/>
  <c r="B44" i="109"/>
  <c r="C44" i="109"/>
  <c r="D44" i="109"/>
  <c r="E44" i="109"/>
  <c r="F44" i="109"/>
  <c r="G44" i="109"/>
  <c r="I44" i="109"/>
  <c r="J44" i="109"/>
  <c r="K44" i="109"/>
  <c r="L44" i="109"/>
  <c r="M44" i="109"/>
  <c r="N44" i="109"/>
  <c r="O44" i="109"/>
  <c r="P44" i="109"/>
  <c r="Q44" i="109"/>
  <c r="S44" i="109"/>
  <c r="T44" i="109"/>
  <c r="U44" i="109"/>
  <c r="V44" i="109"/>
  <c r="A45" i="109"/>
  <c r="B45" i="109"/>
  <c r="C45" i="109"/>
  <c r="D45" i="109"/>
  <c r="E45" i="109"/>
  <c r="F45" i="109"/>
  <c r="G45" i="109"/>
  <c r="I45" i="109"/>
  <c r="J45" i="109"/>
  <c r="K45" i="109"/>
  <c r="L45" i="109"/>
  <c r="M45" i="109"/>
  <c r="N45" i="109"/>
  <c r="O45" i="109"/>
  <c r="P45" i="109"/>
  <c r="Q45" i="109"/>
  <c r="S45" i="109"/>
  <c r="T45" i="109"/>
  <c r="U45" i="109"/>
  <c r="V45" i="109"/>
  <c r="A46" i="109"/>
  <c r="B46" i="109"/>
  <c r="C46" i="109"/>
  <c r="D46" i="109"/>
  <c r="E46" i="109"/>
  <c r="F46" i="109"/>
  <c r="G46" i="109"/>
  <c r="I46" i="109"/>
  <c r="J46" i="109"/>
  <c r="K46" i="109"/>
  <c r="L46" i="109"/>
  <c r="M46" i="109"/>
  <c r="N46" i="109"/>
  <c r="O46" i="109"/>
  <c r="P46" i="109"/>
  <c r="Q46" i="109"/>
  <c r="S46" i="109"/>
  <c r="T46" i="109"/>
  <c r="U46" i="109"/>
  <c r="V46" i="109"/>
  <c r="A47" i="109"/>
  <c r="B47" i="109"/>
  <c r="C47" i="109"/>
  <c r="D47" i="109"/>
  <c r="E47" i="109"/>
  <c r="F47" i="109"/>
  <c r="G47" i="109"/>
  <c r="I47" i="109"/>
  <c r="J47" i="109"/>
  <c r="K47" i="109"/>
  <c r="L47" i="109"/>
  <c r="M47" i="109"/>
  <c r="N47" i="109"/>
  <c r="O47" i="109"/>
  <c r="P47" i="109"/>
  <c r="Q47" i="109"/>
  <c r="S47" i="109"/>
  <c r="T47" i="109"/>
  <c r="U47" i="109"/>
  <c r="V47" i="109"/>
  <c r="A48" i="109"/>
  <c r="B48" i="109"/>
  <c r="C48" i="109"/>
  <c r="D48" i="109"/>
  <c r="E48" i="109"/>
  <c r="F48" i="109"/>
  <c r="G48" i="109"/>
  <c r="I48" i="109"/>
  <c r="J48" i="109"/>
  <c r="K48" i="109"/>
  <c r="L48" i="109"/>
  <c r="M48" i="109"/>
  <c r="N48" i="109"/>
  <c r="O48" i="109"/>
  <c r="P48" i="109"/>
  <c r="Q48" i="109"/>
  <c r="S48" i="109"/>
  <c r="T48" i="109"/>
  <c r="U48" i="109"/>
  <c r="V48" i="109"/>
  <c r="A49" i="109"/>
  <c r="B49" i="109"/>
  <c r="C49" i="109"/>
  <c r="D49" i="109"/>
  <c r="E49" i="109"/>
  <c r="F49" i="109"/>
  <c r="G49" i="109"/>
  <c r="I49" i="109"/>
  <c r="J49" i="109"/>
  <c r="K49" i="109"/>
  <c r="L49" i="109"/>
  <c r="M49" i="109"/>
  <c r="N49" i="109"/>
  <c r="O49" i="109"/>
  <c r="P49" i="109"/>
  <c r="Q49" i="109"/>
  <c r="S49" i="109"/>
  <c r="T49" i="109"/>
  <c r="U49" i="109"/>
  <c r="V49" i="109"/>
  <c r="A50" i="109"/>
  <c r="B50" i="109"/>
  <c r="C50" i="109"/>
  <c r="D50" i="109"/>
  <c r="E50" i="109"/>
  <c r="F50" i="109"/>
  <c r="G50" i="109"/>
  <c r="I50" i="109"/>
  <c r="J50" i="109"/>
  <c r="K50" i="109"/>
  <c r="L50" i="109"/>
  <c r="M50" i="109"/>
  <c r="N50" i="109"/>
  <c r="O50" i="109"/>
  <c r="P50" i="109"/>
  <c r="Q50" i="109"/>
  <c r="S50" i="109"/>
  <c r="T50" i="109"/>
  <c r="U50" i="109"/>
  <c r="V50" i="109"/>
  <c r="A51" i="109"/>
  <c r="B51" i="109"/>
  <c r="C51" i="109"/>
  <c r="D51" i="109"/>
  <c r="E51" i="109"/>
  <c r="F51" i="109"/>
  <c r="G51" i="109"/>
  <c r="I51" i="109"/>
  <c r="J51" i="109"/>
  <c r="K51" i="109"/>
  <c r="L51" i="109"/>
  <c r="M51" i="109"/>
  <c r="N51" i="109"/>
  <c r="O51" i="109"/>
  <c r="P51" i="109"/>
  <c r="Q51" i="109"/>
  <c r="S51" i="109"/>
  <c r="T51" i="109"/>
  <c r="U51" i="109"/>
  <c r="V51" i="109"/>
  <c r="A52" i="109"/>
  <c r="B52" i="109"/>
  <c r="C52" i="109"/>
  <c r="D52" i="109"/>
  <c r="E52" i="109"/>
  <c r="F52" i="109"/>
  <c r="G52" i="109"/>
  <c r="I52" i="109"/>
  <c r="J52" i="109"/>
  <c r="K52" i="109"/>
  <c r="L52" i="109"/>
  <c r="M52" i="109"/>
  <c r="N52" i="109"/>
  <c r="O52" i="109"/>
  <c r="P52" i="109"/>
  <c r="Q52" i="109"/>
  <c r="S52" i="109"/>
  <c r="T52" i="109"/>
  <c r="U52" i="109"/>
  <c r="V52" i="109"/>
  <c r="A53" i="109"/>
  <c r="B53" i="109"/>
  <c r="C53" i="109"/>
  <c r="D53" i="109"/>
  <c r="E53" i="109"/>
  <c r="F53" i="109"/>
  <c r="G53" i="109"/>
  <c r="I53" i="109"/>
  <c r="J53" i="109"/>
  <c r="K53" i="109"/>
  <c r="L53" i="109"/>
  <c r="M53" i="109"/>
  <c r="N53" i="109"/>
  <c r="O53" i="109"/>
  <c r="P53" i="109"/>
  <c r="Q53" i="109"/>
  <c r="S53" i="109"/>
  <c r="T53" i="109"/>
  <c r="U53" i="109"/>
  <c r="V53" i="109"/>
  <c r="A54" i="109"/>
  <c r="B54" i="109"/>
  <c r="C54" i="109"/>
  <c r="D54" i="109"/>
  <c r="E54" i="109"/>
  <c r="F54" i="109"/>
  <c r="G54" i="109"/>
  <c r="I54" i="109"/>
  <c r="J54" i="109"/>
  <c r="K54" i="109"/>
  <c r="L54" i="109"/>
  <c r="M54" i="109"/>
  <c r="N54" i="109"/>
  <c r="O54" i="109"/>
  <c r="P54" i="109"/>
  <c r="Q54" i="109"/>
  <c r="S54" i="109"/>
  <c r="T54" i="109"/>
  <c r="U54" i="109"/>
  <c r="V54" i="109"/>
  <c r="A55" i="109"/>
  <c r="C55" i="109"/>
  <c r="D55" i="109"/>
  <c r="E55" i="109"/>
  <c r="F55" i="109"/>
  <c r="G55" i="109"/>
  <c r="I55" i="109"/>
  <c r="J55" i="109"/>
  <c r="K55" i="109"/>
  <c r="L55" i="109"/>
  <c r="M55" i="109"/>
  <c r="N55" i="109"/>
  <c r="O55" i="109"/>
  <c r="P55" i="109"/>
  <c r="Q55" i="109"/>
  <c r="S55" i="109"/>
  <c r="T55" i="109"/>
  <c r="U55" i="109"/>
  <c r="V55" i="109"/>
  <c r="A56" i="109"/>
  <c r="B56" i="109"/>
  <c r="C56" i="109"/>
  <c r="D56" i="109"/>
  <c r="E56" i="109"/>
  <c r="F56" i="109"/>
  <c r="G56" i="109"/>
  <c r="I56" i="109"/>
  <c r="J56" i="109"/>
  <c r="K56" i="109"/>
  <c r="L56" i="109"/>
  <c r="M56" i="109"/>
  <c r="N56" i="109"/>
  <c r="O56" i="109"/>
  <c r="P56" i="109"/>
  <c r="Q56" i="109"/>
  <c r="S56" i="109"/>
  <c r="T56" i="109"/>
  <c r="U56" i="109"/>
  <c r="V56" i="109"/>
  <c r="A57" i="109"/>
  <c r="B57" i="109"/>
  <c r="C57" i="109"/>
  <c r="D57" i="109"/>
  <c r="E57" i="109"/>
  <c r="F57" i="109"/>
  <c r="G57" i="109"/>
  <c r="I57" i="109"/>
  <c r="J57" i="109"/>
  <c r="K57" i="109"/>
  <c r="L57" i="109"/>
  <c r="M57" i="109"/>
  <c r="N57" i="109"/>
  <c r="O57" i="109"/>
  <c r="P57" i="109"/>
  <c r="Q57" i="109"/>
  <c r="S57" i="109"/>
  <c r="T57" i="109"/>
  <c r="U57" i="109"/>
  <c r="V57" i="109"/>
  <c r="A58" i="109"/>
  <c r="B58" i="109"/>
  <c r="C58" i="109"/>
  <c r="D58" i="109"/>
  <c r="E58" i="109"/>
  <c r="F58" i="109"/>
  <c r="G58" i="109"/>
  <c r="I58" i="109"/>
  <c r="J58" i="109"/>
  <c r="K58" i="109"/>
  <c r="L58" i="109"/>
  <c r="M58" i="109"/>
  <c r="N58" i="109"/>
  <c r="O58" i="109"/>
  <c r="P58" i="109"/>
  <c r="Q58" i="109"/>
  <c r="S58" i="109"/>
  <c r="T58" i="109"/>
  <c r="U58" i="109"/>
  <c r="V58" i="109"/>
  <c r="A59" i="109"/>
  <c r="D59" i="109"/>
  <c r="E59" i="109"/>
  <c r="F59" i="109"/>
  <c r="G59" i="109"/>
  <c r="I59" i="109"/>
  <c r="K59" i="109"/>
  <c r="P59" i="109"/>
  <c r="Q59" i="109"/>
  <c r="S59" i="109"/>
  <c r="T59" i="109"/>
  <c r="U59" i="109"/>
  <c r="V59" i="109"/>
  <c r="A60" i="109"/>
  <c r="A61" i="109"/>
  <c r="B61" i="109"/>
  <c r="C61" i="109"/>
  <c r="D61" i="109"/>
  <c r="E61" i="109"/>
  <c r="F61" i="109"/>
  <c r="G61" i="109"/>
  <c r="I61" i="109"/>
  <c r="J61" i="109"/>
  <c r="K61" i="109"/>
  <c r="L61" i="109"/>
  <c r="M61" i="109"/>
  <c r="N61" i="109"/>
  <c r="O61" i="109"/>
  <c r="P61" i="109"/>
  <c r="Q61" i="109"/>
  <c r="S61" i="109"/>
  <c r="T61" i="109"/>
  <c r="U61" i="109"/>
  <c r="V61" i="109"/>
  <c r="A62" i="109"/>
  <c r="B62" i="109"/>
  <c r="C62" i="109"/>
  <c r="D62" i="109"/>
  <c r="E62" i="109"/>
  <c r="F62" i="109"/>
  <c r="G62" i="109"/>
  <c r="I62" i="109"/>
  <c r="J62" i="109"/>
  <c r="K62" i="109"/>
  <c r="L62" i="109"/>
  <c r="M62" i="109"/>
  <c r="N62" i="109"/>
  <c r="O62" i="109"/>
  <c r="P62" i="109"/>
  <c r="Q62" i="109"/>
  <c r="S62" i="109"/>
  <c r="T62" i="109"/>
  <c r="U62" i="109"/>
  <c r="V62" i="109"/>
  <c r="A63" i="109"/>
  <c r="B63" i="109"/>
  <c r="C63" i="109"/>
  <c r="D63" i="109"/>
  <c r="E63" i="109"/>
  <c r="F63" i="109"/>
  <c r="G63" i="109"/>
  <c r="I63" i="109"/>
  <c r="J63" i="109"/>
  <c r="K63" i="109"/>
  <c r="L63" i="109"/>
  <c r="M63" i="109"/>
  <c r="N63" i="109"/>
  <c r="O63" i="109"/>
  <c r="P63" i="109"/>
  <c r="Q63" i="109"/>
  <c r="S63" i="109"/>
  <c r="T63" i="109"/>
  <c r="U63" i="109"/>
  <c r="V63" i="109"/>
  <c r="A64" i="109"/>
  <c r="B64" i="109"/>
  <c r="C64" i="109"/>
  <c r="D64" i="109"/>
  <c r="E64" i="109"/>
  <c r="F64" i="109"/>
  <c r="G64" i="109"/>
  <c r="I64" i="109"/>
  <c r="J64" i="109"/>
  <c r="K64" i="109"/>
  <c r="L64" i="109"/>
  <c r="M64" i="109"/>
  <c r="N64" i="109"/>
  <c r="O64" i="109"/>
  <c r="P64" i="109"/>
  <c r="Q64" i="109"/>
  <c r="S64" i="109"/>
  <c r="T64" i="109"/>
  <c r="U64" i="109"/>
  <c r="V64" i="109"/>
  <c r="A65" i="109"/>
  <c r="B65" i="109"/>
  <c r="C65" i="109"/>
  <c r="D65" i="109"/>
  <c r="E65" i="109"/>
  <c r="F65" i="109"/>
  <c r="G65" i="109"/>
  <c r="I65" i="109"/>
  <c r="J65" i="109"/>
  <c r="K65" i="109"/>
  <c r="L65" i="109"/>
  <c r="M65" i="109"/>
  <c r="N65" i="109"/>
  <c r="O65" i="109"/>
  <c r="P65" i="109"/>
  <c r="Q65" i="109"/>
  <c r="S65" i="109"/>
  <c r="T65" i="109"/>
  <c r="U65" i="109"/>
  <c r="V65" i="109"/>
  <c r="A66" i="109"/>
  <c r="B66" i="109"/>
  <c r="C66" i="109"/>
  <c r="D66" i="109"/>
  <c r="E66" i="109"/>
  <c r="F66" i="109"/>
  <c r="G66" i="109"/>
  <c r="I66" i="109"/>
  <c r="J66" i="109"/>
  <c r="K66" i="109"/>
  <c r="L66" i="109"/>
  <c r="M66" i="109"/>
  <c r="N66" i="109"/>
  <c r="O66" i="109"/>
  <c r="P66" i="109"/>
  <c r="Q66" i="109"/>
  <c r="S66" i="109"/>
  <c r="T66" i="109"/>
  <c r="U66" i="109"/>
  <c r="V66" i="109"/>
  <c r="A67" i="109"/>
  <c r="B67" i="109"/>
  <c r="C67" i="109"/>
  <c r="D67" i="109"/>
  <c r="E67" i="109"/>
  <c r="F67" i="109"/>
  <c r="G67" i="109"/>
  <c r="I67" i="109"/>
  <c r="J67" i="109"/>
  <c r="K67" i="109"/>
  <c r="L67" i="109"/>
  <c r="M67" i="109"/>
  <c r="N67" i="109"/>
  <c r="O67" i="109"/>
  <c r="P67" i="109"/>
  <c r="Q67" i="109"/>
  <c r="S67" i="109"/>
  <c r="T67" i="109"/>
  <c r="U67" i="109"/>
  <c r="V67" i="109"/>
  <c r="A68" i="109"/>
  <c r="B68" i="109"/>
  <c r="C68" i="109"/>
  <c r="D68" i="109"/>
  <c r="E68" i="109"/>
  <c r="F68" i="109"/>
  <c r="G68" i="109"/>
  <c r="I68" i="109"/>
  <c r="J68" i="109"/>
  <c r="K68" i="109"/>
  <c r="L68" i="109"/>
  <c r="M68" i="109"/>
  <c r="N68" i="109"/>
  <c r="O68" i="109"/>
  <c r="P68" i="109"/>
  <c r="Q68" i="109"/>
  <c r="S68" i="109"/>
  <c r="T68" i="109"/>
  <c r="U68" i="109"/>
  <c r="V68" i="109"/>
  <c r="A69" i="109"/>
  <c r="B69" i="109"/>
  <c r="C69" i="109"/>
  <c r="D69" i="109"/>
  <c r="E69" i="109"/>
  <c r="F69" i="109"/>
  <c r="G69" i="109"/>
  <c r="I69" i="109"/>
  <c r="J69" i="109"/>
  <c r="K69" i="109"/>
  <c r="L69" i="109"/>
  <c r="M69" i="109"/>
  <c r="N69" i="109"/>
  <c r="O69" i="109"/>
  <c r="P69" i="109"/>
  <c r="Q69" i="109"/>
  <c r="S69" i="109"/>
  <c r="T69" i="109"/>
  <c r="U69" i="109"/>
  <c r="V69" i="109"/>
  <c r="A70" i="109"/>
  <c r="B70" i="109"/>
  <c r="C70" i="109"/>
  <c r="D70" i="109"/>
  <c r="E70" i="109"/>
  <c r="F70" i="109"/>
  <c r="G70" i="109"/>
  <c r="I70" i="109"/>
  <c r="J70" i="109"/>
  <c r="K70" i="109"/>
  <c r="L70" i="109"/>
  <c r="M70" i="109"/>
  <c r="N70" i="109"/>
  <c r="O70" i="109"/>
  <c r="P70" i="109"/>
  <c r="Q70" i="109"/>
  <c r="S70" i="109"/>
  <c r="T70" i="109"/>
  <c r="U70" i="109"/>
  <c r="V70" i="109"/>
  <c r="A71" i="109"/>
  <c r="B71" i="109"/>
  <c r="C71" i="109"/>
  <c r="D71" i="109"/>
  <c r="E71" i="109"/>
  <c r="F71" i="109"/>
  <c r="G71" i="109"/>
  <c r="I71" i="109"/>
  <c r="J71" i="109"/>
  <c r="K71" i="109"/>
  <c r="L71" i="109"/>
  <c r="M71" i="109"/>
  <c r="N71" i="109"/>
  <c r="O71" i="109"/>
  <c r="P71" i="109"/>
  <c r="Q71" i="109"/>
  <c r="S71" i="109"/>
  <c r="T71" i="109"/>
  <c r="U71" i="109"/>
  <c r="V71" i="109"/>
  <c r="A72" i="109"/>
  <c r="B72" i="109"/>
  <c r="C72" i="109"/>
  <c r="D72" i="109"/>
  <c r="E72" i="109"/>
  <c r="F72" i="109"/>
  <c r="G72" i="109"/>
  <c r="I72" i="109"/>
  <c r="J72" i="109"/>
  <c r="K72" i="109"/>
  <c r="L72" i="109"/>
  <c r="M72" i="109"/>
  <c r="N72" i="109"/>
  <c r="O72" i="109"/>
  <c r="P72" i="109"/>
  <c r="Q72" i="109"/>
  <c r="S72" i="109"/>
  <c r="T72" i="109"/>
  <c r="U72" i="109"/>
  <c r="V72" i="109"/>
  <c r="A73" i="109"/>
  <c r="B73" i="109"/>
  <c r="C73" i="109"/>
  <c r="D73" i="109"/>
  <c r="E73" i="109"/>
  <c r="F73" i="109"/>
  <c r="G73" i="109"/>
  <c r="I73" i="109"/>
  <c r="J73" i="109"/>
  <c r="K73" i="109"/>
  <c r="L73" i="109"/>
  <c r="M73" i="109"/>
  <c r="N73" i="109"/>
  <c r="O73" i="109"/>
  <c r="P73" i="109"/>
  <c r="Q73" i="109"/>
  <c r="S73" i="109"/>
  <c r="T73" i="109"/>
  <c r="U73" i="109"/>
  <c r="V73" i="109"/>
  <c r="A74" i="109"/>
  <c r="B74" i="109"/>
  <c r="C74" i="109"/>
  <c r="D74" i="109"/>
  <c r="E74" i="109"/>
  <c r="F74" i="109"/>
  <c r="G74" i="109"/>
  <c r="I74" i="109"/>
  <c r="J74" i="109"/>
  <c r="K74" i="109"/>
  <c r="L74" i="109"/>
  <c r="M74" i="109"/>
  <c r="N74" i="109"/>
  <c r="O74" i="109"/>
  <c r="P74" i="109"/>
  <c r="Q74" i="109"/>
  <c r="S74" i="109"/>
  <c r="T74" i="109"/>
  <c r="U74" i="109"/>
  <c r="V74" i="109"/>
  <c r="A75" i="109"/>
  <c r="B75" i="109"/>
  <c r="C75" i="109"/>
  <c r="D75" i="109"/>
  <c r="E75" i="109"/>
  <c r="F75" i="109"/>
  <c r="G75" i="109"/>
  <c r="I75" i="109"/>
  <c r="J75" i="109"/>
  <c r="K75" i="109"/>
  <c r="L75" i="109"/>
  <c r="M75" i="109"/>
  <c r="N75" i="109"/>
  <c r="O75" i="109"/>
  <c r="P75" i="109"/>
  <c r="Q75" i="109"/>
  <c r="S75" i="109"/>
  <c r="T75" i="109"/>
  <c r="U75" i="109"/>
  <c r="V75" i="109"/>
  <c r="A76" i="109"/>
  <c r="B76" i="109"/>
  <c r="C76" i="109"/>
  <c r="D76" i="109"/>
  <c r="E76" i="109"/>
  <c r="F76" i="109"/>
  <c r="G76" i="109"/>
  <c r="I76" i="109"/>
  <c r="J76" i="109"/>
  <c r="K76" i="109"/>
  <c r="L76" i="109"/>
  <c r="M76" i="109"/>
  <c r="N76" i="109"/>
  <c r="O76" i="109"/>
  <c r="P76" i="109"/>
  <c r="Q76" i="109"/>
  <c r="S76" i="109"/>
  <c r="T76" i="109"/>
  <c r="U76" i="109"/>
  <c r="V76" i="109"/>
  <c r="A77" i="109"/>
  <c r="B77" i="109"/>
  <c r="C77" i="109"/>
  <c r="D77" i="109"/>
  <c r="E77" i="109"/>
  <c r="F77" i="109"/>
  <c r="G77" i="109"/>
  <c r="I77" i="109"/>
  <c r="J77" i="109"/>
  <c r="K77" i="109"/>
  <c r="L77" i="109"/>
  <c r="M77" i="109"/>
  <c r="N77" i="109"/>
  <c r="O77" i="109"/>
  <c r="P77" i="109"/>
  <c r="Q77" i="109"/>
  <c r="S77" i="109"/>
  <c r="T77" i="109"/>
  <c r="U77" i="109"/>
  <c r="V77" i="109"/>
  <c r="A78" i="109"/>
  <c r="B78" i="109"/>
  <c r="C78" i="109"/>
  <c r="D78" i="109"/>
  <c r="E78" i="109"/>
  <c r="F78" i="109"/>
  <c r="G78" i="109"/>
  <c r="I78" i="109"/>
  <c r="J78" i="109"/>
  <c r="K78" i="109"/>
  <c r="L78" i="109"/>
  <c r="M78" i="109"/>
  <c r="N78" i="109"/>
  <c r="O78" i="109"/>
  <c r="P78" i="109"/>
  <c r="Q78" i="109"/>
  <c r="S78" i="109"/>
  <c r="T78" i="109"/>
  <c r="U78" i="109"/>
  <c r="V78" i="109"/>
  <c r="A79" i="109"/>
  <c r="B79" i="109"/>
  <c r="C79" i="109"/>
  <c r="D79" i="109"/>
  <c r="E79" i="109"/>
  <c r="F79" i="109"/>
  <c r="G79" i="109"/>
  <c r="I79" i="109"/>
  <c r="J79" i="109"/>
  <c r="K79" i="109"/>
  <c r="L79" i="109"/>
  <c r="M79" i="109"/>
  <c r="N79" i="109"/>
  <c r="O79" i="109"/>
  <c r="P79" i="109"/>
  <c r="Q79" i="109"/>
  <c r="S79" i="109"/>
  <c r="T79" i="109"/>
  <c r="U79" i="109"/>
  <c r="V79" i="109"/>
  <c r="A80" i="109"/>
  <c r="B80" i="109"/>
  <c r="C80" i="109"/>
  <c r="D80" i="109"/>
  <c r="E80" i="109"/>
  <c r="F80" i="109"/>
  <c r="G80" i="109"/>
  <c r="I80" i="109"/>
  <c r="J80" i="109"/>
  <c r="K80" i="109"/>
  <c r="L80" i="109"/>
  <c r="M80" i="109"/>
  <c r="N80" i="109"/>
  <c r="O80" i="109"/>
  <c r="P80" i="109"/>
  <c r="Q80" i="109"/>
  <c r="S80" i="109"/>
  <c r="T80" i="109"/>
  <c r="U80" i="109"/>
  <c r="V80" i="109"/>
  <c r="A81" i="109"/>
  <c r="B81" i="109"/>
  <c r="C81" i="109"/>
  <c r="D81" i="109"/>
  <c r="E81" i="109"/>
  <c r="F81" i="109"/>
  <c r="G81" i="109"/>
  <c r="I81" i="109"/>
  <c r="J81" i="109"/>
  <c r="K81" i="109"/>
  <c r="L81" i="109"/>
  <c r="M81" i="109"/>
  <c r="N81" i="109"/>
  <c r="O81" i="109"/>
  <c r="P81" i="109"/>
  <c r="Q81" i="109"/>
  <c r="S81" i="109"/>
  <c r="T81" i="109"/>
  <c r="U81" i="109"/>
  <c r="V81" i="109"/>
  <c r="A82" i="109"/>
  <c r="B82" i="109"/>
  <c r="C82" i="109"/>
  <c r="D82" i="109"/>
  <c r="E82" i="109"/>
  <c r="F82" i="109"/>
  <c r="G82" i="109"/>
  <c r="I82" i="109"/>
  <c r="J82" i="109"/>
  <c r="K82" i="109"/>
  <c r="L82" i="109"/>
  <c r="M82" i="109"/>
  <c r="N82" i="109"/>
  <c r="O82" i="109"/>
  <c r="P82" i="109"/>
  <c r="Q82" i="109"/>
  <c r="S82" i="109"/>
  <c r="T82" i="109"/>
  <c r="U82" i="109"/>
  <c r="V82" i="109"/>
  <c r="A83" i="109"/>
  <c r="B83" i="109"/>
  <c r="C83" i="109"/>
  <c r="D83" i="109"/>
  <c r="E83" i="109"/>
  <c r="F83" i="109"/>
  <c r="G83" i="109"/>
  <c r="I83" i="109"/>
  <c r="J83" i="109"/>
  <c r="K83" i="109"/>
  <c r="L83" i="109"/>
  <c r="M83" i="109"/>
  <c r="N83" i="109"/>
  <c r="O83" i="109"/>
  <c r="P83" i="109"/>
  <c r="Q83" i="109"/>
  <c r="S83" i="109"/>
  <c r="T83" i="109"/>
  <c r="U83" i="109"/>
  <c r="V83" i="109"/>
  <c r="A84" i="109"/>
  <c r="B84" i="109"/>
  <c r="C84" i="109"/>
  <c r="D84" i="109"/>
  <c r="E84" i="109"/>
  <c r="F84" i="109"/>
  <c r="G84" i="109"/>
  <c r="I84" i="109"/>
  <c r="J84" i="109"/>
  <c r="K84" i="109"/>
  <c r="L84" i="109"/>
  <c r="M84" i="109"/>
  <c r="N84" i="109"/>
  <c r="O84" i="109"/>
  <c r="P84" i="109"/>
  <c r="Q84" i="109"/>
  <c r="S84" i="109"/>
  <c r="T84" i="109"/>
  <c r="U84" i="109"/>
  <c r="V84" i="109"/>
  <c r="A85" i="109"/>
  <c r="B85" i="109"/>
  <c r="C85" i="109"/>
  <c r="D85" i="109"/>
  <c r="E85" i="109"/>
  <c r="F85" i="109"/>
  <c r="G85" i="109"/>
  <c r="I85" i="109"/>
  <c r="J85" i="109"/>
  <c r="K85" i="109"/>
  <c r="L85" i="109"/>
  <c r="M85" i="109"/>
  <c r="N85" i="109"/>
  <c r="O85" i="109"/>
  <c r="P85" i="109"/>
  <c r="Q85" i="109"/>
  <c r="S85" i="109"/>
  <c r="T85" i="109"/>
  <c r="U85" i="109"/>
  <c r="V85" i="109"/>
  <c r="A86" i="109"/>
  <c r="B86" i="109"/>
  <c r="C86" i="109"/>
  <c r="D86" i="109"/>
  <c r="E86" i="109"/>
  <c r="F86" i="109"/>
  <c r="G86" i="109"/>
  <c r="I86" i="109"/>
  <c r="J86" i="109"/>
  <c r="K86" i="109"/>
  <c r="L86" i="109"/>
  <c r="M86" i="109"/>
  <c r="N86" i="109"/>
  <c r="O86" i="109"/>
  <c r="P86" i="109"/>
  <c r="Q86" i="109"/>
  <c r="S86" i="109"/>
  <c r="T86" i="109"/>
  <c r="U86" i="109"/>
  <c r="V86" i="109"/>
  <c r="A87" i="109"/>
  <c r="B87" i="109"/>
  <c r="C87" i="109"/>
  <c r="D87" i="109"/>
  <c r="E87" i="109"/>
  <c r="F87" i="109"/>
  <c r="G87" i="109"/>
  <c r="I87" i="109"/>
  <c r="J87" i="109"/>
  <c r="K87" i="109"/>
  <c r="L87" i="109"/>
  <c r="M87" i="109"/>
  <c r="N87" i="109"/>
  <c r="O87" i="109"/>
  <c r="P87" i="109"/>
  <c r="Q87" i="109"/>
  <c r="S87" i="109"/>
  <c r="T87" i="109"/>
  <c r="U87" i="109"/>
  <c r="V87" i="109"/>
  <c r="A88" i="109"/>
  <c r="B88" i="109"/>
  <c r="C88" i="109"/>
  <c r="D88" i="109"/>
  <c r="E88" i="109"/>
  <c r="F88" i="109"/>
  <c r="G88" i="109"/>
  <c r="I88" i="109"/>
  <c r="J88" i="109"/>
  <c r="K88" i="109"/>
  <c r="L88" i="109"/>
  <c r="M88" i="109"/>
  <c r="N88" i="109"/>
  <c r="O88" i="109"/>
  <c r="P88" i="109"/>
  <c r="Q88" i="109"/>
  <c r="S88" i="109"/>
  <c r="T88" i="109"/>
  <c r="U88" i="109"/>
  <c r="V88" i="109"/>
  <c r="A89" i="109"/>
  <c r="B89" i="109"/>
  <c r="C89" i="109"/>
  <c r="D89" i="109"/>
  <c r="E89" i="109"/>
  <c r="F89" i="109"/>
  <c r="G89" i="109"/>
  <c r="I89" i="109"/>
  <c r="J89" i="109"/>
  <c r="K89" i="109"/>
  <c r="L89" i="109"/>
  <c r="M89" i="109"/>
  <c r="N89" i="109"/>
  <c r="O89" i="109"/>
  <c r="P89" i="109"/>
  <c r="Q89" i="109"/>
  <c r="S89" i="109"/>
  <c r="T89" i="109"/>
  <c r="U89" i="109"/>
  <c r="V89" i="109"/>
  <c r="A90" i="109"/>
  <c r="B90" i="109"/>
  <c r="C90" i="109"/>
  <c r="D90" i="109"/>
  <c r="E90" i="109"/>
  <c r="F90" i="109"/>
  <c r="G90" i="109"/>
  <c r="I90" i="109"/>
  <c r="J90" i="109"/>
  <c r="K90" i="109"/>
  <c r="L90" i="109"/>
  <c r="M90" i="109"/>
  <c r="N90" i="109"/>
  <c r="O90" i="109"/>
  <c r="P90" i="109"/>
  <c r="Q90" i="109"/>
  <c r="S90" i="109"/>
  <c r="T90" i="109"/>
  <c r="U90" i="109"/>
  <c r="V90" i="109"/>
  <c r="A91" i="109"/>
  <c r="B91" i="109"/>
  <c r="C91" i="109"/>
  <c r="D91" i="109"/>
  <c r="E91" i="109"/>
  <c r="F91" i="109"/>
  <c r="G91" i="109"/>
  <c r="I91" i="109"/>
  <c r="J91" i="109"/>
  <c r="K91" i="109"/>
  <c r="L91" i="109"/>
  <c r="M91" i="109"/>
  <c r="N91" i="109"/>
  <c r="O91" i="109"/>
  <c r="P91" i="109"/>
  <c r="Q91" i="109"/>
  <c r="S91" i="109"/>
  <c r="T91" i="109"/>
  <c r="U91" i="109"/>
  <c r="V91" i="109"/>
  <c r="A92" i="109"/>
  <c r="B92" i="109"/>
  <c r="C92" i="109"/>
  <c r="D92" i="109"/>
  <c r="E92" i="109"/>
  <c r="F92" i="109"/>
  <c r="G92" i="109"/>
  <c r="I92" i="109"/>
  <c r="J92" i="109"/>
  <c r="K92" i="109"/>
  <c r="L92" i="109"/>
  <c r="M92" i="109"/>
  <c r="N92" i="109"/>
  <c r="O92" i="109"/>
  <c r="P92" i="109"/>
  <c r="Q92" i="109"/>
  <c r="S92" i="109"/>
  <c r="T92" i="109"/>
  <c r="U92" i="109"/>
  <c r="V92" i="109"/>
  <c r="A93" i="109"/>
  <c r="B93" i="109"/>
  <c r="C93" i="109"/>
  <c r="D93" i="109"/>
  <c r="E93" i="109"/>
  <c r="F93" i="109"/>
  <c r="G93" i="109"/>
  <c r="I93" i="109"/>
  <c r="J93" i="109"/>
  <c r="K93" i="109"/>
  <c r="L93" i="109"/>
  <c r="M93" i="109"/>
  <c r="N93" i="109"/>
  <c r="O93" i="109"/>
  <c r="P93" i="109"/>
  <c r="Q93" i="109"/>
  <c r="S93" i="109"/>
  <c r="T93" i="109"/>
  <c r="U93" i="109"/>
  <c r="V93" i="109"/>
  <c r="A94" i="109"/>
  <c r="B94" i="109"/>
  <c r="C94" i="109"/>
  <c r="D94" i="109"/>
  <c r="E94" i="109"/>
  <c r="F94" i="109"/>
  <c r="G94" i="109"/>
  <c r="I94" i="109"/>
  <c r="J94" i="109"/>
  <c r="K94" i="109"/>
  <c r="L94" i="109"/>
  <c r="M94" i="109"/>
  <c r="N94" i="109"/>
  <c r="O94" i="109"/>
  <c r="P94" i="109"/>
  <c r="Q94" i="109"/>
  <c r="S94" i="109"/>
  <c r="T94" i="109"/>
  <c r="U94" i="109"/>
  <c r="V94" i="109"/>
  <c r="A95" i="109"/>
  <c r="B95" i="109"/>
  <c r="C95" i="109"/>
  <c r="D95" i="109"/>
  <c r="E95" i="109"/>
  <c r="F95" i="109"/>
  <c r="G95" i="109"/>
  <c r="I95" i="109"/>
  <c r="J95" i="109"/>
  <c r="K95" i="109"/>
  <c r="L95" i="109"/>
  <c r="M95" i="109"/>
  <c r="N95" i="109"/>
  <c r="O95" i="109"/>
  <c r="P95" i="109"/>
  <c r="Q95" i="109"/>
  <c r="S95" i="109"/>
  <c r="T95" i="109"/>
  <c r="U95" i="109"/>
  <c r="V95" i="109"/>
  <c r="A96" i="109"/>
  <c r="B96" i="109"/>
  <c r="C96" i="109"/>
  <c r="D96" i="109"/>
  <c r="E96" i="109"/>
  <c r="F96" i="109"/>
  <c r="G96" i="109"/>
  <c r="I96" i="109"/>
  <c r="J96" i="109"/>
  <c r="K96" i="109"/>
  <c r="L96" i="109"/>
  <c r="M96" i="109"/>
  <c r="N96" i="109"/>
  <c r="O96" i="109"/>
  <c r="P96" i="109"/>
  <c r="Q96" i="109"/>
  <c r="S96" i="109"/>
  <c r="T96" i="109"/>
  <c r="U96" i="109"/>
  <c r="V96" i="109"/>
  <c r="A97" i="109"/>
  <c r="B97" i="109"/>
  <c r="C97" i="109"/>
  <c r="D97" i="109"/>
  <c r="E97" i="109"/>
  <c r="F97" i="109"/>
  <c r="G97" i="109"/>
  <c r="I97" i="109"/>
  <c r="J97" i="109"/>
  <c r="K97" i="109"/>
  <c r="L97" i="109"/>
  <c r="M97" i="109"/>
  <c r="N97" i="109"/>
  <c r="O97" i="109"/>
  <c r="P97" i="109"/>
  <c r="Q97" i="109"/>
  <c r="S97" i="109"/>
  <c r="T97" i="109"/>
  <c r="U97" i="109"/>
  <c r="V97" i="109"/>
  <c r="A98" i="109"/>
  <c r="B98" i="109"/>
  <c r="C98" i="109"/>
  <c r="D98" i="109"/>
  <c r="E98" i="109"/>
  <c r="F98" i="109"/>
  <c r="G98" i="109"/>
  <c r="I98" i="109"/>
  <c r="J98" i="109"/>
  <c r="K98" i="109"/>
  <c r="L98" i="109"/>
  <c r="M98" i="109"/>
  <c r="N98" i="109"/>
  <c r="O98" i="109"/>
  <c r="P98" i="109"/>
  <c r="Q98" i="109"/>
  <c r="S98" i="109"/>
  <c r="T98" i="109"/>
  <c r="U98" i="109"/>
  <c r="V98" i="109"/>
  <c r="A99" i="109"/>
  <c r="B99" i="109"/>
  <c r="C99" i="109"/>
  <c r="D99" i="109"/>
  <c r="E99" i="109"/>
  <c r="F99" i="109"/>
  <c r="G99" i="109"/>
  <c r="I99" i="109"/>
  <c r="J99" i="109"/>
  <c r="K99" i="109"/>
  <c r="L99" i="109"/>
  <c r="M99" i="109"/>
  <c r="N99" i="109"/>
  <c r="O99" i="109"/>
  <c r="P99" i="109"/>
  <c r="Q99" i="109"/>
  <c r="S99" i="109"/>
  <c r="T99" i="109"/>
  <c r="U99" i="109"/>
  <c r="V99" i="109"/>
  <c r="A100" i="109"/>
  <c r="B100" i="109"/>
  <c r="C100" i="109"/>
  <c r="D100" i="109"/>
  <c r="E100" i="109"/>
  <c r="F100" i="109"/>
  <c r="G100" i="109"/>
  <c r="I100" i="109"/>
  <c r="J100" i="109"/>
  <c r="K100" i="109"/>
  <c r="L100" i="109"/>
  <c r="M100" i="109"/>
  <c r="N100" i="109"/>
  <c r="O100" i="109"/>
  <c r="P100" i="109"/>
  <c r="Q100" i="109"/>
  <c r="S100" i="109"/>
  <c r="T100" i="109"/>
  <c r="U100" i="109"/>
  <c r="V100" i="109"/>
  <c r="A101" i="109"/>
  <c r="B101" i="109"/>
  <c r="C101" i="109"/>
  <c r="D101" i="109"/>
  <c r="E101" i="109"/>
  <c r="F101" i="109"/>
  <c r="G101" i="109"/>
  <c r="I101" i="109"/>
  <c r="J101" i="109"/>
  <c r="K101" i="109"/>
  <c r="L101" i="109"/>
  <c r="M101" i="109"/>
  <c r="N101" i="109"/>
  <c r="O101" i="109"/>
  <c r="P101" i="109"/>
  <c r="Q101" i="109"/>
  <c r="S101" i="109"/>
  <c r="T101" i="109"/>
  <c r="U101" i="109"/>
  <c r="V101" i="109"/>
  <c r="A102" i="109"/>
  <c r="B102" i="109"/>
  <c r="C102" i="109"/>
  <c r="D102" i="109"/>
  <c r="E102" i="109"/>
  <c r="F102" i="109"/>
  <c r="G102" i="109"/>
  <c r="I102" i="109"/>
  <c r="J102" i="109"/>
  <c r="K102" i="109"/>
  <c r="L102" i="109"/>
  <c r="M102" i="109"/>
  <c r="N102" i="109"/>
  <c r="O102" i="109"/>
  <c r="P102" i="109"/>
  <c r="Q102" i="109"/>
  <c r="S102" i="109"/>
  <c r="T102" i="109"/>
  <c r="U102" i="109"/>
  <c r="V102" i="109"/>
  <c r="A103" i="109"/>
  <c r="B103" i="109"/>
  <c r="C103" i="109"/>
  <c r="D103" i="109"/>
  <c r="E103" i="109"/>
  <c r="F103" i="109"/>
  <c r="G103" i="109"/>
  <c r="I103" i="109"/>
  <c r="J103" i="109"/>
  <c r="K103" i="109"/>
  <c r="L103" i="109"/>
  <c r="M103" i="109"/>
  <c r="N103" i="109"/>
  <c r="O103" i="109"/>
  <c r="P103" i="109"/>
  <c r="Q103" i="109"/>
  <c r="S103" i="109"/>
  <c r="T103" i="109"/>
  <c r="U103" i="109"/>
  <c r="V103" i="109"/>
  <c r="A104" i="109"/>
  <c r="B104" i="109"/>
  <c r="C104" i="109"/>
  <c r="D104" i="109"/>
  <c r="E104" i="109"/>
  <c r="F104" i="109"/>
  <c r="G104" i="109"/>
  <c r="I104" i="109"/>
  <c r="J104" i="109"/>
  <c r="K104" i="109"/>
  <c r="L104" i="109"/>
  <c r="M104" i="109"/>
  <c r="N104" i="109"/>
  <c r="O104" i="109"/>
  <c r="P104" i="109"/>
  <c r="Q104" i="109"/>
  <c r="S104" i="109"/>
  <c r="T104" i="109"/>
  <c r="U104" i="109"/>
  <c r="V104" i="109"/>
  <c r="A105" i="109"/>
  <c r="B105" i="109"/>
  <c r="C105" i="109"/>
  <c r="D105" i="109"/>
  <c r="E105" i="109"/>
  <c r="F105" i="109"/>
  <c r="G105" i="109"/>
  <c r="I105" i="109"/>
  <c r="J105" i="109"/>
  <c r="K105" i="109"/>
  <c r="L105" i="109"/>
  <c r="M105" i="109"/>
  <c r="N105" i="109"/>
  <c r="O105" i="109"/>
  <c r="P105" i="109"/>
  <c r="Q105" i="109"/>
  <c r="S105" i="109"/>
  <c r="T105" i="109"/>
  <c r="U105" i="109"/>
  <c r="V105" i="109"/>
  <c r="A106" i="109"/>
  <c r="B106" i="109"/>
  <c r="C106" i="109"/>
  <c r="D106" i="109"/>
  <c r="E106" i="109"/>
  <c r="F106" i="109"/>
  <c r="G106" i="109"/>
  <c r="I106" i="109"/>
  <c r="J106" i="109"/>
  <c r="K106" i="109"/>
  <c r="L106" i="109"/>
  <c r="M106" i="109"/>
  <c r="N106" i="109"/>
  <c r="O106" i="109"/>
  <c r="P106" i="109"/>
  <c r="Q106" i="109"/>
  <c r="S106" i="109"/>
  <c r="T106" i="109"/>
  <c r="U106" i="109"/>
  <c r="V106" i="109"/>
  <c r="A107" i="109"/>
  <c r="B107" i="109"/>
  <c r="C107" i="109"/>
  <c r="D107" i="109"/>
  <c r="E107" i="109"/>
  <c r="F107" i="109"/>
  <c r="G107" i="109"/>
  <c r="I107" i="109"/>
  <c r="J107" i="109"/>
  <c r="K107" i="109"/>
  <c r="L107" i="109"/>
  <c r="M107" i="109"/>
  <c r="N107" i="109"/>
  <c r="O107" i="109"/>
  <c r="P107" i="109"/>
  <c r="Q107" i="109"/>
  <c r="S107" i="109"/>
  <c r="T107" i="109"/>
  <c r="U107" i="109"/>
  <c r="V107" i="109"/>
  <c r="A108" i="109"/>
  <c r="B108" i="109"/>
  <c r="C108" i="109"/>
  <c r="D108" i="109"/>
  <c r="E108" i="109"/>
  <c r="F108" i="109"/>
  <c r="G108" i="109"/>
  <c r="I108" i="109"/>
  <c r="J108" i="109"/>
  <c r="K108" i="109"/>
  <c r="L108" i="109"/>
  <c r="M108" i="109"/>
  <c r="N108" i="109"/>
  <c r="O108" i="109"/>
  <c r="P108" i="109"/>
  <c r="Q108" i="109"/>
  <c r="S108" i="109"/>
  <c r="T108" i="109"/>
  <c r="U108" i="109"/>
  <c r="V108" i="109"/>
  <c r="A109" i="109"/>
  <c r="B109" i="109"/>
  <c r="C109" i="109"/>
  <c r="D109" i="109"/>
  <c r="E109" i="109"/>
  <c r="F109" i="109"/>
  <c r="G109" i="109"/>
  <c r="I109" i="109"/>
  <c r="J109" i="109"/>
  <c r="K109" i="109"/>
  <c r="L109" i="109"/>
  <c r="M109" i="109"/>
  <c r="N109" i="109"/>
  <c r="O109" i="109"/>
  <c r="P109" i="109"/>
  <c r="Q109" i="109"/>
  <c r="S109" i="109"/>
  <c r="T109" i="109"/>
  <c r="U109" i="109"/>
  <c r="V109" i="109"/>
  <c r="A110" i="109"/>
  <c r="B110" i="109"/>
  <c r="C110" i="109"/>
  <c r="D110" i="109"/>
  <c r="E110" i="109"/>
  <c r="F110" i="109"/>
  <c r="G110" i="109"/>
  <c r="I110" i="109"/>
  <c r="J110" i="109"/>
  <c r="K110" i="109"/>
  <c r="L110" i="109"/>
  <c r="M110" i="109"/>
  <c r="N110" i="109"/>
  <c r="O110" i="109"/>
  <c r="P110" i="109"/>
  <c r="Q110" i="109"/>
  <c r="S110" i="109"/>
  <c r="T110" i="109"/>
  <c r="U110" i="109"/>
  <c r="V110" i="109"/>
  <c r="A111" i="109"/>
  <c r="B111" i="109"/>
  <c r="C111" i="109"/>
  <c r="D111" i="109"/>
  <c r="E111" i="109"/>
  <c r="F111" i="109"/>
  <c r="G111" i="109"/>
  <c r="I111" i="109"/>
  <c r="J111" i="109"/>
  <c r="K111" i="109"/>
  <c r="L111" i="109"/>
  <c r="M111" i="109"/>
  <c r="N111" i="109"/>
  <c r="O111" i="109"/>
  <c r="P111" i="109"/>
  <c r="Q111" i="109"/>
  <c r="S111" i="109"/>
  <c r="T111" i="109"/>
  <c r="U111" i="109"/>
  <c r="V111" i="109"/>
  <c r="A112" i="109"/>
  <c r="B112" i="109"/>
  <c r="C112" i="109"/>
  <c r="D112" i="109"/>
  <c r="E112" i="109"/>
  <c r="F112" i="109"/>
  <c r="G112" i="109"/>
  <c r="I112" i="109"/>
  <c r="J112" i="109"/>
  <c r="K112" i="109"/>
  <c r="L112" i="109"/>
  <c r="M112" i="109"/>
  <c r="N112" i="109"/>
  <c r="O112" i="109"/>
  <c r="P112" i="109"/>
  <c r="Q112" i="109"/>
  <c r="S112" i="109"/>
  <c r="T112" i="109"/>
  <c r="U112" i="109"/>
  <c r="V112" i="109"/>
  <c r="A113" i="109"/>
  <c r="B113" i="109"/>
  <c r="C113" i="109"/>
  <c r="D113" i="109"/>
  <c r="E113" i="109"/>
  <c r="F113" i="109"/>
  <c r="G113" i="109"/>
  <c r="I113" i="109"/>
  <c r="J113" i="109"/>
  <c r="K113" i="109"/>
  <c r="L113" i="109"/>
  <c r="M113" i="109"/>
  <c r="N113" i="109"/>
  <c r="O113" i="109"/>
  <c r="P113" i="109"/>
  <c r="Q113" i="109"/>
  <c r="S113" i="109"/>
  <c r="T113" i="109"/>
  <c r="U113" i="109"/>
  <c r="V113" i="109"/>
  <c r="A114" i="109"/>
  <c r="B114" i="109"/>
  <c r="C114" i="109"/>
  <c r="D114" i="109"/>
  <c r="E114" i="109"/>
  <c r="F114" i="109"/>
  <c r="G114" i="109"/>
  <c r="I114" i="109"/>
  <c r="J114" i="109"/>
  <c r="K114" i="109"/>
  <c r="L114" i="109"/>
  <c r="M114" i="109"/>
  <c r="N114" i="109"/>
  <c r="O114" i="109"/>
  <c r="P114" i="109"/>
  <c r="Q114" i="109"/>
  <c r="S114" i="109"/>
  <c r="T114" i="109"/>
  <c r="U114" i="109"/>
  <c r="V114" i="109"/>
  <c r="A115" i="109"/>
  <c r="B115" i="109"/>
  <c r="C115" i="109"/>
  <c r="D115" i="109"/>
  <c r="E115" i="109"/>
  <c r="F115" i="109"/>
  <c r="G115" i="109"/>
  <c r="I115" i="109"/>
  <c r="J115" i="109"/>
  <c r="K115" i="109"/>
  <c r="L115" i="109"/>
  <c r="M115" i="109"/>
  <c r="N115" i="109"/>
  <c r="O115" i="109"/>
  <c r="P115" i="109"/>
  <c r="Q115" i="109"/>
  <c r="S115" i="109"/>
  <c r="T115" i="109"/>
  <c r="U115" i="109"/>
  <c r="V115" i="109"/>
  <c r="A116" i="109"/>
  <c r="B116" i="109"/>
  <c r="C116" i="109"/>
  <c r="D116" i="109"/>
  <c r="E116" i="109"/>
  <c r="F116" i="109"/>
  <c r="G116" i="109"/>
  <c r="I116" i="109"/>
  <c r="J116" i="109"/>
  <c r="K116" i="109"/>
  <c r="L116" i="109"/>
  <c r="M116" i="109"/>
  <c r="N116" i="109"/>
  <c r="O116" i="109"/>
  <c r="P116" i="109"/>
  <c r="Q116" i="109"/>
  <c r="S116" i="109"/>
  <c r="T116" i="109"/>
  <c r="U116" i="109"/>
  <c r="V116" i="109"/>
  <c r="A117" i="109"/>
  <c r="B117" i="109"/>
  <c r="C117" i="109"/>
  <c r="D117" i="109"/>
  <c r="E117" i="109"/>
  <c r="F117" i="109"/>
  <c r="G117" i="109"/>
  <c r="I117" i="109"/>
  <c r="J117" i="109"/>
  <c r="K117" i="109"/>
  <c r="L117" i="109"/>
  <c r="M117" i="109"/>
  <c r="N117" i="109"/>
  <c r="O117" i="109"/>
  <c r="P117" i="109"/>
  <c r="Q117" i="109"/>
  <c r="S117" i="109"/>
  <c r="T117" i="109"/>
  <c r="U117" i="109"/>
  <c r="V117" i="109"/>
  <c r="A118" i="109"/>
  <c r="B118" i="109"/>
  <c r="C118" i="109"/>
  <c r="D118" i="109"/>
  <c r="E118" i="109"/>
  <c r="F118" i="109"/>
  <c r="G118" i="109"/>
  <c r="I118" i="109"/>
  <c r="J118" i="109"/>
  <c r="K118" i="109"/>
  <c r="L118" i="109"/>
  <c r="M118" i="109"/>
  <c r="N118" i="109"/>
  <c r="O118" i="109"/>
  <c r="P118" i="109"/>
  <c r="Q118" i="109"/>
  <c r="S118" i="109"/>
  <c r="T118" i="109"/>
  <c r="U118" i="109"/>
  <c r="V118" i="109"/>
  <c r="A119" i="109"/>
  <c r="B119" i="109"/>
  <c r="C119" i="109"/>
  <c r="D119" i="109"/>
  <c r="E119" i="109"/>
  <c r="F119" i="109"/>
  <c r="G119" i="109"/>
  <c r="I119" i="109"/>
  <c r="J119" i="109"/>
  <c r="K119" i="109"/>
  <c r="L119" i="109"/>
  <c r="M119" i="109"/>
  <c r="N119" i="109"/>
  <c r="O119" i="109"/>
  <c r="P119" i="109"/>
  <c r="Q119" i="109"/>
  <c r="S119" i="109"/>
  <c r="T119" i="109"/>
  <c r="U119" i="109"/>
  <c r="V119" i="109"/>
  <c r="A120" i="109"/>
  <c r="B120" i="109"/>
  <c r="C120" i="109"/>
  <c r="D120" i="109"/>
  <c r="E120" i="109"/>
  <c r="F120" i="109"/>
  <c r="G120" i="109"/>
  <c r="I120" i="109"/>
  <c r="J120" i="109"/>
  <c r="K120" i="109"/>
  <c r="L120" i="109"/>
  <c r="M120" i="109"/>
  <c r="N120" i="109"/>
  <c r="O120" i="109"/>
  <c r="P120" i="109"/>
  <c r="Q120" i="109"/>
  <c r="S120" i="109"/>
  <c r="T120" i="109"/>
  <c r="U120" i="109"/>
  <c r="V120" i="109"/>
  <c r="A121" i="109"/>
  <c r="B121" i="109"/>
  <c r="C121" i="109"/>
  <c r="D121" i="109"/>
  <c r="E121" i="109"/>
  <c r="F121" i="109"/>
  <c r="G121" i="109"/>
  <c r="I121" i="109"/>
  <c r="J121" i="109"/>
  <c r="K121" i="109"/>
  <c r="L121" i="109"/>
  <c r="M121" i="109"/>
  <c r="N121" i="109"/>
  <c r="O121" i="109"/>
  <c r="P121" i="109"/>
  <c r="Q121" i="109"/>
  <c r="S121" i="109"/>
  <c r="T121" i="109"/>
  <c r="U121" i="109"/>
  <c r="V121" i="109"/>
  <c r="A122" i="109"/>
  <c r="B122" i="109"/>
  <c r="C122" i="109"/>
  <c r="D122" i="109"/>
  <c r="E122" i="109"/>
  <c r="F122" i="109"/>
  <c r="G122" i="109"/>
  <c r="I122" i="109"/>
  <c r="J122" i="109"/>
  <c r="K122" i="109"/>
  <c r="L122" i="109"/>
  <c r="M122" i="109"/>
  <c r="N122" i="109"/>
  <c r="O122" i="109"/>
  <c r="P122" i="109"/>
  <c r="Q122" i="109"/>
  <c r="S122" i="109"/>
  <c r="T122" i="109"/>
  <c r="U122" i="109"/>
  <c r="V122" i="109"/>
  <c r="A123" i="109"/>
  <c r="B123" i="109"/>
  <c r="C123" i="109"/>
  <c r="D123" i="109"/>
  <c r="E123" i="109"/>
  <c r="F123" i="109"/>
  <c r="G123" i="109"/>
  <c r="I123" i="109"/>
  <c r="J123" i="109"/>
  <c r="K123" i="109"/>
  <c r="L123" i="109"/>
  <c r="M123" i="109"/>
  <c r="N123" i="109"/>
  <c r="O123" i="109"/>
  <c r="P123" i="109"/>
  <c r="Q123" i="109"/>
  <c r="S123" i="109"/>
  <c r="T123" i="109"/>
  <c r="U123" i="109"/>
  <c r="V123" i="109"/>
  <c r="A124" i="109"/>
  <c r="D124" i="109"/>
  <c r="F124" i="109"/>
  <c r="G124" i="109"/>
  <c r="I124" i="109"/>
  <c r="K124" i="109"/>
  <c r="P124" i="109"/>
  <c r="Q124" i="109"/>
  <c r="S124" i="109"/>
  <c r="T124" i="109"/>
  <c r="U124" i="109"/>
  <c r="V124" i="109"/>
  <c r="A125" i="109"/>
  <c r="B125" i="109"/>
  <c r="C125" i="109"/>
  <c r="D125" i="109"/>
  <c r="E125" i="109"/>
  <c r="F125" i="109"/>
  <c r="G125" i="109"/>
  <c r="I125" i="109"/>
  <c r="J125" i="109"/>
  <c r="K125" i="109"/>
  <c r="L125" i="109"/>
  <c r="M125" i="109"/>
  <c r="N125" i="109"/>
  <c r="O125" i="109"/>
  <c r="P125" i="109"/>
  <c r="Q125" i="109"/>
  <c r="S125" i="109"/>
  <c r="T125" i="109"/>
  <c r="U125" i="109"/>
  <c r="V125" i="109"/>
  <c r="A126" i="109"/>
  <c r="B126" i="109"/>
  <c r="C126" i="109"/>
  <c r="D126" i="109"/>
  <c r="E126" i="109"/>
  <c r="F126" i="109"/>
  <c r="G126" i="109"/>
  <c r="I126" i="109"/>
  <c r="J126" i="109"/>
  <c r="K126" i="109"/>
  <c r="L126" i="109"/>
  <c r="M126" i="109"/>
  <c r="N126" i="109"/>
  <c r="O126" i="109"/>
  <c r="P126" i="109"/>
  <c r="Q126" i="109"/>
  <c r="S126" i="109"/>
  <c r="T126" i="109"/>
  <c r="U126" i="109"/>
  <c r="V126" i="109"/>
  <c r="A127" i="109"/>
  <c r="B127" i="109"/>
  <c r="C127" i="109"/>
  <c r="D127" i="109"/>
  <c r="E127" i="109"/>
  <c r="F127" i="109"/>
  <c r="G127" i="109"/>
  <c r="I127" i="109"/>
  <c r="J127" i="109"/>
  <c r="K127" i="109"/>
  <c r="L127" i="109"/>
  <c r="M127" i="109"/>
  <c r="N127" i="109"/>
  <c r="O127" i="109"/>
  <c r="P127" i="109"/>
  <c r="Q127" i="109"/>
  <c r="S127" i="109"/>
  <c r="T127" i="109"/>
  <c r="U127" i="109"/>
  <c r="V127" i="109"/>
  <c r="A128" i="109"/>
  <c r="B128" i="109"/>
  <c r="C128" i="109"/>
  <c r="D128" i="109"/>
  <c r="E128" i="109"/>
  <c r="F128" i="109"/>
  <c r="G128" i="109"/>
  <c r="I128" i="109"/>
  <c r="J128" i="109"/>
  <c r="K128" i="109"/>
  <c r="L128" i="109"/>
  <c r="M128" i="109"/>
  <c r="N128" i="109"/>
  <c r="O128" i="109"/>
  <c r="P128" i="109"/>
  <c r="Q128" i="109"/>
  <c r="S128" i="109"/>
  <c r="T128" i="109"/>
  <c r="U128" i="109"/>
  <c r="V128" i="109"/>
  <c r="A129" i="109"/>
  <c r="B129" i="109"/>
  <c r="C129" i="109"/>
  <c r="D129" i="109"/>
  <c r="E129" i="109"/>
  <c r="F129" i="109"/>
  <c r="G129" i="109"/>
  <c r="I129" i="109"/>
  <c r="J129" i="109"/>
  <c r="K129" i="109"/>
  <c r="L129" i="109"/>
  <c r="M129" i="109"/>
  <c r="N129" i="109"/>
  <c r="O129" i="109"/>
  <c r="P129" i="109"/>
  <c r="Q129" i="109"/>
  <c r="S129" i="109"/>
  <c r="T129" i="109"/>
  <c r="U129" i="109"/>
  <c r="V129" i="109"/>
  <c r="A130" i="109"/>
  <c r="B130" i="109"/>
  <c r="C130" i="109"/>
  <c r="D130" i="109"/>
  <c r="E130" i="109"/>
  <c r="F130" i="109"/>
  <c r="G130" i="109"/>
  <c r="I130" i="109"/>
  <c r="J130" i="109"/>
  <c r="K130" i="109"/>
  <c r="L130" i="109"/>
  <c r="M130" i="109"/>
  <c r="N130" i="109"/>
  <c r="O130" i="109"/>
  <c r="P130" i="109"/>
  <c r="Q130" i="109"/>
  <c r="S130" i="109"/>
  <c r="T130" i="109"/>
  <c r="U130" i="109"/>
  <c r="V130" i="109"/>
  <c r="A131" i="109"/>
  <c r="B131" i="109"/>
  <c r="C131" i="109"/>
  <c r="D131" i="109"/>
  <c r="E131" i="109"/>
  <c r="F131" i="109"/>
  <c r="G131" i="109"/>
  <c r="I131" i="109"/>
  <c r="J131" i="109"/>
  <c r="K131" i="109"/>
  <c r="L131" i="109"/>
  <c r="M131" i="109"/>
  <c r="N131" i="109"/>
  <c r="O131" i="109"/>
  <c r="P131" i="109"/>
  <c r="Q131" i="109"/>
  <c r="S131" i="109"/>
  <c r="T131" i="109"/>
  <c r="U131" i="109"/>
  <c r="V131" i="109"/>
  <c r="A132" i="109"/>
  <c r="B132" i="109"/>
  <c r="C132" i="109"/>
  <c r="D132" i="109"/>
  <c r="E132" i="109"/>
  <c r="F132" i="109"/>
  <c r="G132" i="109"/>
  <c r="I132" i="109"/>
  <c r="J132" i="109"/>
  <c r="K132" i="109"/>
  <c r="L132" i="109"/>
  <c r="M132" i="109"/>
  <c r="N132" i="109"/>
  <c r="O132" i="109"/>
  <c r="P132" i="109"/>
  <c r="Q132" i="109"/>
  <c r="S132" i="109"/>
  <c r="T132" i="109"/>
  <c r="U132" i="109"/>
  <c r="V132" i="109"/>
  <c r="A133" i="109"/>
  <c r="B133" i="109"/>
  <c r="C133" i="109"/>
  <c r="D133" i="109"/>
  <c r="E133" i="109"/>
  <c r="F133" i="109"/>
  <c r="G133" i="109"/>
  <c r="I133" i="109"/>
  <c r="J133" i="109"/>
  <c r="K133" i="109"/>
  <c r="L133" i="109"/>
  <c r="M133" i="109"/>
  <c r="N133" i="109"/>
  <c r="O133" i="109"/>
  <c r="P133" i="109"/>
  <c r="Q133" i="109"/>
  <c r="S133" i="109"/>
  <c r="T133" i="109"/>
  <c r="U133" i="109"/>
  <c r="V133" i="109"/>
  <c r="A134" i="109"/>
  <c r="B134" i="109"/>
  <c r="C134" i="109"/>
  <c r="D134" i="109"/>
  <c r="E134" i="109"/>
  <c r="F134" i="109"/>
  <c r="G134" i="109"/>
  <c r="I134" i="109"/>
  <c r="J134" i="109"/>
  <c r="K134" i="109"/>
  <c r="L134" i="109"/>
  <c r="M134" i="109"/>
  <c r="N134" i="109"/>
  <c r="O134" i="109"/>
  <c r="P134" i="109"/>
  <c r="Q134" i="109"/>
  <c r="S134" i="109"/>
  <c r="T134" i="109"/>
  <c r="U134" i="109"/>
  <c r="V134" i="109"/>
  <c r="A135" i="109"/>
  <c r="B135" i="109"/>
  <c r="C135" i="109"/>
  <c r="D135" i="109"/>
  <c r="E135" i="109"/>
  <c r="F135" i="109"/>
  <c r="G135" i="109"/>
  <c r="I135" i="109"/>
  <c r="J135" i="109"/>
  <c r="K135" i="109"/>
  <c r="L135" i="109"/>
  <c r="M135" i="109"/>
  <c r="N135" i="109"/>
  <c r="O135" i="109"/>
  <c r="P135" i="109"/>
  <c r="Q135" i="109"/>
  <c r="S135" i="109"/>
  <c r="T135" i="109"/>
  <c r="U135" i="109"/>
  <c r="V135" i="109"/>
  <c r="A136" i="109"/>
  <c r="B136" i="109"/>
  <c r="C136" i="109"/>
  <c r="D136" i="109"/>
  <c r="E136" i="109"/>
  <c r="F136" i="109"/>
  <c r="G136" i="109"/>
  <c r="I136" i="109"/>
  <c r="J136" i="109"/>
  <c r="K136" i="109"/>
  <c r="L136" i="109"/>
  <c r="M136" i="109"/>
  <c r="N136" i="109"/>
  <c r="O136" i="109"/>
  <c r="P136" i="109"/>
  <c r="Q136" i="109"/>
  <c r="S136" i="109"/>
  <c r="T136" i="109"/>
  <c r="U136" i="109"/>
  <c r="V136" i="109"/>
  <c r="A137" i="109"/>
  <c r="B137" i="109"/>
  <c r="C137" i="109"/>
  <c r="D137" i="109"/>
  <c r="E137" i="109"/>
  <c r="F137" i="109"/>
  <c r="G137" i="109"/>
  <c r="I137" i="109"/>
  <c r="J137" i="109"/>
  <c r="K137" i="109"/>
  <c r="L137" i="109"/>
  <c r="M137" i="109"/>
  <c r="N137" i="109"/>
  <c r="O137" i="109"/>
  <c r="P137" i="109"/>
  <c r="Q137" i="109"/>
  <c r="S137" i="109"/>
  <c r="T137" i="109"/>
  <c r="U137" i="109"/>
  <c r="V137" i="109"/>
  <c r="A138" i="109"/>
  <c r="B138" i="109"/>
  <c r="C138" i="109"/>
  <c r="D138" i="109"/>
  <c r="E138" i="109"/>
  <c r="F138" i="109"/>
  <c r="G138" i="109"/>
  <c r="I138" i="109"/>
  <c r="J138" i="109"/>
  <c r="K138" i="109"/>
  <c r="L138" i="109"/>
  <c r="M138" i="109"/>
  <c r="N138" i="109"/>
  <c r="O138" i="109"/>
  <c r="P138" i="109"/>
  <c r="Q138" i="109"/>
  <c r="S138" i="109"/>
  <c r="T138" i="109"/>
  <c r="U138" i="109"/>
  <c r="V138" i="109"/>
  <c r="A139" i="109"/>
  <c r="B139" i="109"/>
  <c r="C139" i="109"/>
  <c r="D139" i="109"/>
  <c r="E139" i="109"/>
  <c r="F139" i="109"/>
  <c r="G139" i="109"/>
  <c r="I139" i="109"/>
  <c r="J139" i="109"/>
  <c r="K139" i="109"/>
  <c r="L139" i="109"/>
  <c r="M139" i="109"/>
  <c r="N139" i="109"/>
  <c r="O139" i="109"/>
  <c r="P139" i="109"/>
  <c r="Q139" i="109"/>
  <c r="S139" i="109"/>
  <c r="T139" i="109"/>
  <c r="U139" i="109"/>
  <c r="V139" i="109"/>
  <c r="A140" i="109"/>
  <c r="B140" i="109"/>
  <c r="C140" i="109"/>
  <c r="D140" i="109"/>
  <c r="E140" i="109"/>
  <c r="F140" i="109"/>
  <c r="G140" i="109"/>
  <c r="I140" i="109"/>
  <c r="J140" i="109"/>
  <c r="K140" i="109"/>
  <c r="L140" i="109"/>
  <c r="M140" i="109"/>
  <c r="N140" i="109"/>
  <c r="O140" i="109"/>
  <c r="P140" i="109"/>
  <c r="Q140" i="109"/>
  <c r="S140" i="109"/>
  <c r="T140" i="109"/>
  <c r="U140" i="109"/>
  <c r="V140" i="109"/>
  <c r="A141" i="109"/>
  <c r="B141" i="109"/>
  <c r="C141" i="109"/>
  <c r="D141" i="109"/>
  <c r="E141" i="109"/>
  <c r="F141" i="109"/>
  <c r="G141" i="109"/>
  <c r="I141" i="109"/>
  <c r="J141" i="109"/>
  <c r="K141" i="109"/>
  <c r="L141" i="109"/>
  <c r="M141" i="109"/>
  <c r="N141" i="109"/>
  <c r="O141" i="109"/>
  <c r="P141" i="109"/>
  <c r="Q141" i="109"/>
  <c r="S141" i="109"/>
  <c r="T141" i="109"/>
  <c r="U141" i="109"/>
  <c r="V141" i="109"/>
  <c r="A142" i="109"/>
  <c r="B142" i="109"/>
  <c r="C142" i="109"/>
  <c r="D142" i="109"/>
  <c r="E142" i="109"/>
  <c r="F142" i="109"/>
  <c r="G142" i="109"/>
  <c r="I142" i="109"/>
  <c r="J142" i="109"/>
  <c r="K142" i="109"/>
  <c r="L142" i="109"/>
  <c r="M142" i="109"/>
  <c r="N142" i="109"/>
  <c r="O142" i="109"/>
  <c r="P142" i="109"/>
  <c r="Q142" i="109"/>
  <c r="S142" i="109"/>
  <c r="T142" i="109"/>
  <c r="U142" i="109"/>
  <c r="V142" i="109"/>
  <c r="A143" i="109"/>
  <c r="B143" i="109"/>
  <c r="C143" i="109"/>
  <c r="D143" i="109"/>
  <c r="E143" i="109"/>
  <c r="F143" i="109"/>
  <c r="G143" i="109"/>
  <c r="I143" i="109"/>
  <c r="J143" i="109"/>
  <c r="K143" i="109"/>
  <c r="L143" i="109"/>
  <c r="M143" i="109"/>
  <c r="N143" i="109"/>
  <c r="O143" i="109"/>
  <c r="P143" i="109"/>
  <c r="Q143" i="109"/>
  <c r="S143" i="109"/>
  <c r="T143" i="109"/>
  <c r="U143" i="109"/>
  <c r="V143" i="109"/>
  <c r="A144" i="109"/>
  <c r="B144" i="109"/>
  <c r="C144" i="109"/>
  <c r="D144" i="109"/>
  <c r="E144" i="109"/>
  <c r="F144" i="109"/>
  <c r="G144" i="109"/>
  <c r="I144" i="109"/>
  <c r="J144" i="109"/>
  <c r="K144" i="109"/>
  <c r="L144" i="109"/>
  <c r="M144" i="109"/>
  <c r="N144" i="109"/>
  <c r="O144" i="109"/>
  <c r="P144" i="109"/>
  <c r="Q144" i="109"/>
  <c r="S144" i="109"/>
  <c r="T144" i="109"/>
  <c r="U144" i="109"/>
  <c r="V144" i="109"/>
  <c r="A145" i="109"/>
  <c r="B145" i="109"/>
  <c r="C145" i="109"/>
  <c r="D145" i="109"/>
  <c r="E145" i="109"/>
  <c r="F145" i="109"/>
  <c r="G145" i="109"/>
  <c r="I145" i="109"/>
  <c r="J145" i="109"/>
  <c r="K145" i="109"/>
  <c r="L145" i="109"/>
  <c r="M145" i="109"/>
  <c r="N145" i="109"/>
  <c r="O145" i="109"/>
  <c r="P145" i="109"/>
  <c r="Q145" i="109"/>
  <c r="S145" i="109"/>
  <c r="T145" i="109"/>
  <c r="U145" i="109"/>
  <c r="V145" i="109"/>
  <c r="A146" i="109"/>
  <c r="B146" i="109"/>
  <c r="C146" i="109"/>
  <c r="D146" i="109"/>
  <c r="E146" i="109"/>
  <c r="F146" i="109"/>
  <c r="G146" i="109"/>
  <c r="I146" i="109"/>
  <c r="J146" i="109"/>
  <c r="K146" i="109"/>
  <c r="L146" i="109"/>
  <c r="M146" i="109"/>
  <c r="N146" i="109"/>
  <c r="O146" i="109"/>
  <c r="P146" i="109"/>
  <c r="Q146" i="109"/>
  <c r="S146" i="109"/>
  <c r="T146" i="109"/>
  <c r="U146" i="109"/>
  <c r="V146" i="109"/>
  <c r="A147" i="109"/>
  <c r="B147" i="109"/>
  <c r="C147" i="109"/>
  <c r="D147" i="109"/>
  <c r="E147" i="109"/>
  <c r="F147" i="109"/>
  <c r="G147" i="109"/>
  <c r="I147" i="109"/>
  <c r="J147" i="109"/>
  <c r="K147" i="109"/>
  <c r="L147" i="109"/>
  <c r="M147" i="109"/>
  <c r="N147" i="109"/>
  <c r="O147" i="109"/>
  <c r="P147" i="109"/>
  <c r="Q147" i="109"/>
  <c r="S147" i="109"/>
  <c r="T147" i="109"/>
  <c r="U147" i="109"/>
  <c r="V147" i="109"/>
  <c r="A148" i="109"/>
  <c r="B148" i="109"/>
  <c r="C148" i="109"/>
  <c r="D148" i="109"/>
  <c r="E148" i="109"/>
  <c r="F148" i="109"/>
  <c r="G148" i="109"/>
  <c r="I148" i="109"/>
  <c r="J148" i="109"/>
  <c r="K148" i="109"/>
  <c r="L148" i="109"/>
  <c r="M148" i="109"/>
  <c r="N148" i="109"/>
  <c r="O148" i="109"/>
  <c r="P148" i="109"/>
  <c r="Q148" i="109"/>
  <c r="S148" i="109"/>
  <c r="T148" i="109"/>
  <c r="U148" i="109"/>
  <c r="V148" i="109"/>
  <c r="A149" i="109"/>
  <c r="B149" i="109"/>
  <c r="C149" i="109"/>
  <c r="D149" i="109"/>
  <c r="E149" i="109"/>
  <c r="F149" i="109"/>
  <c r="G149" i="109"/>
  <c r="I149" i="109"/>
  <c r="J149" i="109"/>
  <c r="K149" i="109"/>
  <c r="L149" i="109"/>
  <c r="M149" i="109"/>
  <c r="N149" i="109"/>
  <c r="O149" i="109"/>
  <c r="P149" i="109"/>
  <c r="Q149" i="109"/>
  <c r="S149" i="109"/>
  <c r="T149" i="109"/>
  <c r="U149" i="109"/>
  <c r="V149" i="109"/>
  <c r="A150" i="109"/>
  <c r="D150" i="109"/>
  <c r="G150" i="109"/>
  <c r="I150" i="109"/>
  <c r="K150" i="109"/>
  <c r="P150" i="109"/>
  <c r="Q150" i="109"/>
  <c r="S150" i="109"/>
  <c r="T150" i="109"/>
  <c r="U150" i="109"/>
  <c r="V150" i="109"/>
  <c r="A151" i="109"/>
  <c r="B151" i="109"/>
  <c r="C151" i="109"/>
  <c r="D151" i="109"/>
  <c r="E151" i="109"/>
  <c r="F151" i="109"/>
  <c r="G151" i="109"/>
  <c r="I151" i="109"/>
  <c r="J151" i="109"/>
  <c r="K151" i="109"/>
  <c r="L151" i="109"/>
  <c r="M151" i="109"/>
  <c r="N151" i="109"/>
  <c r="O151" i="109"/>
  <c r="P151" i="109"/>
  <c r="Q151" i="109"/>
  <c r="S151" i="109"/>
  <c r="T151" i="109"/>
  <c r="U151" i="109"/>
  <c r="V151" i="109"/>
  <c r="A152" i="109"/>
  <c r="B152" i="109"/>
  <c r="C152" i="109"/>
  <c r="D152" i="109"/>
  <c r="E152" i="109"/>
  <c r="F152" i="109"/>
  <c r="G152" i="109"/>
  <c r="I152" i="109"/>
  <c r="J152" i="109"/>
  <c r="K152" i="109"/>
  <c r="L152" i="109"/>
  <c r="M152" i="109"/>
  <c r="N152" i="109"/>
  <c r="O152" i="109"/>
  <c r="P152" i="109"/>
  <c r="Q152" i="109"/>
  <c r="S152" i="109"/>
  <c r="T152" i="109"/>
  <c r="U152" i="109"/>
  <c r="V152" i="109"/>
  <c r="A153" i="109"/>
  <c r="B153" i="109"/>
  <c r="C153" i="109"/>
  <c r="D153" i="109"/>
  <c r="E153" i="109"/>
  <c r="F153" i="109"/>
  <c r="G153" i="109"/>
  <c r="I153" i="109"/>
  <c r="J153" i="109"/>
  <c r="K153" i="109"/>
  <c r="L153" i="109"/>
  <c r="M153" i="109"/>
  <c r="N153" i="109"/>
  <c r="O153" i="109"/>
  <c r="P153" i="109"/>
  <c r="Q153" i="109"/>
  <c r="S153" i="109"/>
  <c r="T153" i="109"/>
  <c r="U153" i="109"/>
  <c r="V153" i="109"/>
  <c r="A154" i="109"/>
  <c r="B154" i="109"/>
  <c r="C154" i="109"/>
  <c r="D154" i="109"/>
  <c r="E154" i="109"/>
  <c r="F154" i="109"/>
  <c r="G154" i="109"/>
  <c r="I154" i="109"/>
  <c r="J154" i="109"/>
  <c r="K154" i="109"/>
  <c r="L154" i="109"/>
  <c r="M154" i="109"/>
  <c r="N154" i="109"/>
  <c r="O154" i="109"/>
  <c r="P154" i="109"/>
  <c r="Q154" i="109"/>
  <c r="S154" i="109"/>
  <c r="T154" i="109"/>
  <c r="U154" i="109"/>
  <c r="V154" i="109"/>
  <c r="A155" i="109"/>
  <c r="B155" i="109"/>
  <c r="C155" i="109"/>
  <c r="D155" i="109"/>
  <c r="E155" i="109"/>
  <c r="F155" i="109"/>
  <c r="G155" i="109"/>
  <c r="I155" i="109"/>
  <c r="J155" i="109"/>
  <c r="K155" i="109"/>
  <c r="L155" i="109"/>
  <c r="M155" i="109"/>
  <c r="N155" i="109"/>
  <c r="O155" i="109"/>
  <c r="P155" i="109"/>
  <c r="Q155" i="109"/>
  <c r="S155" i="109"/>
  <c r="T155" i="109"/>
  <c r="U155" i="109"/>
  <c r="V155" i="109"/>
  <c r="A156" i="109"/>
  <c r="B156" i="109"/>
  <c r="C156" i="109"/>
  <c r="D156" i="109"/>
  <c r="E156" i="109"/>
  <c r="F156" i="109"/>
  <c r="G156" i="109"/>
  <c r="I156" i="109"/>
  <c r="J156" i="109"/>
  <c r="K156" i="109"/>
  <c r="L156" i="109"/>
  <c r="M156" i="109"/>
  <c r="N156" i="109"/>
  <c r="O156" i="109"/>
  <c r="P156" i="109"/>
  <c r="Q156" i="109"/>
  <c r="S156" i="109"/>
  <c r="T156" i="109"/>
  <c r="U156" i="109"/>
  <c r="V156" i="109"/>
  <c r="A157" i="109"/>
  <c r="B157" i="109"/>
  <c r="C157" i="109"/>
  <c r="D157" i="109"/>
  <c r="E157" i="109"/>
  <c r="F157" i="109"/>
  <c r="G157" i="109"/>
  <c r="I157" i="109"/>
  <c r="J157" i="109"/>
  <c r="K157" i="109"/>
  <c r="L157" i="109"/>
  <c r="M157" i="109"/>
  <c r="N157" i="109"/>
  <c r="O157" i="109"/>
  <c r="P157" i="109"/>
  <c r="Q157" i="109"/>
  <c r="S157" i="109"/>
  <c r="T157" i="109"/>
  <c r="U157" i="109"/>
  <c r="V157" i="109"/>
  <c r="A158" i="109"/>
  <c r="B158" i="109"/>
  <c r="C158" i="109"/>
  <c r="D158" i="109"/>
  <c r="E158" i="109"/>
  <c r="F158" i="109"/>
  <c r="G158" i="109"/>
  <c r="I158" i="109"/>
  <c r="J158" i="109"/>
  <c r="K158" i="109"/>
  <c r="L158" i="109"/>
  <c r="M158" i="109"/>
  <c r="N158" i="109"/>
  <c r="O158" i="109"/>
  <c r="P158" i="109"/>
  <c r="Q158" i="109"/>
  <c r="S158" i="109"/>
  <c r="T158" i="109"/>
  <c r="U158" i="109"/>
  <c r="V158" i="109"/>
  <c r="A159" i="109"/>
  <c r="B159" i="109"/>
  <c r="C159" i="109"/>
  <c r="D159" i="109"/>
  <c r="E159" i="109"/>
  <c r="F159" i="109"/>
  <c r="G159" i="109"/>
  <c r="I159" i="109"/>
  <c r="J159" i="109"/>
  <c r="K159" i="109"/>
  <c r="L159" i="109"/>
  <c r="M159" i="109"/>
  <c r="N159" i="109"/>
  <c r="O159" i="109"/>
  <c r="P159" i="109"/>
  <c r="Q159" i="109"/>
  <c r="S159" i="109"/>
  <c r="T159" i="109"/>
  <c r="U159" i="109"/>
  <c r="V159" i="109"/>
  <c r="A160" i="109"/>
  <c r="B160" i="109"/>
  <c r="C160" i="109"/>
  <c r="D160" i="109"/>
  <c r="E160" i="109"/>
  <c r="F160" i="109"/>
  <c r="G160" i="109"/>
  <c r="I160" i="109"/>
  <c r="J160" i="109"/>
  <c r="K160" i="109"/>
  <c r="L160" i="109"/>
  <c r="M160" i="109"/>
  <c r="N160" i="109"/>
  <c r="O160" i="109"/>
  <c r="P160" i="109"/>
  <c r="Q160" i="109"/>
  <c r="S160" i="109"/>
  <c r="T160" i="109"/>
  <c r="U160" i="109"/>
  <c r="V160" i="109"/>
  <c r="A161" i="109"/>
  <c r="B161" i="109"/>
  <c r="C161" i="109"/>
  <c r="D161" i="109"/>
  <c r="E161" i="109"/>
  <c r="F161" i="109"/>
  <c r="G161" i="109"/>
  <c r="I161" i="109"/>
  <c r="J161" i="109"/>
  <c r="K161" i="109"/>
  <c r="L161" i="109"/>
  <c r="M161" i="109"/>
  <c r="N161" i="109"/>
  <c r="O161" i="109"/>
  <c r="P161" i="109"/>
  <c r="Q161" i="109"/>
  <c r="S161" i="109"/>
  <c r="T161" i="109"/>
  <c r="U161" i="109"/>
  <c r="V161" i="109"/>
  <c r="A162" i="109"/>
  <c r="B162" i="109"/>
  <c r="C162" i="109"/>
  <c r="D162" i="109"/>
  <c r="E162" i="109"/>
  <c r="F162" i="109"/>
  <c r="G162" i="109"/>
  <c r="I162" i="109"/>
  <c r="J162" i="109"/>
  <c r="K162" i="109"/>
  <c r="L162" i="109"/>
  <c r="M162" i="109"/>
  <c r="N162" i="109"/>
  <c r="O162" i="109"/>
  <c r="P162" i="109"/>
  <c r="Q162" i="109"/>
  <c r="S162" i="109"/>
  <c r="T162" i="109"/>
  <c r="U162" i="109"/>
  <c r="V162" i="109"/>
  <c r="A163" i="109"/>
  <c r="B163" i="109"/>
  <c r="C163" i="109"/>
  <c r="D163" i="109"/>
  <c r="E163" i="109"/>
  <c r="F163" i="109"/>
  <c r="G163" i="109"/>
  <c r="I163" i="109"/>
  <c r="J163" i="109"/>
  <c r="K163" i="109"/>
  <c r="L163" i="109"/>
  <c r="M163" i="109"/>
  <c r="N163" i="109"/>
  <c r="O163" i="109"/>
  <c r="P163" i="109"/>
  <c r="Q163" i="109"/>
  <c r="S163" i="109"/>
  <c r="T163" i="109"/>
  <c r="U163" i="109"/>
  <c r="V163" i="109"/>
  <c r="A164" i="109"/>
  <c r="B164" i="109"/>
  <c r="C164" i="109"/>
  <c r="D164" i="109"/>
  <c r="E164" i="109"/>
  <c r="F164" i="109"/>
  <c r="G164" i="109"/>
  <c r="I164" i="109"/>
  <c r="J164" i="109"/>
  <c r="K164" i="109"/>
  <c r="L164" i="109"/>
  <c r="M164" i="109"/>
  <c r="N164" i="109"/>
  <c r="O164" i="109"/>
  <c r="P164" i="109"/>
  <c r="Q164" i="109"/>
  <c r="S164" i="109"/>
  <c r="T164" i="109"/>
  <c r="U164" i="109"/>
  <c r="V164" i="109"/>
  <c r="A165" i="109"/>
  <c r="B165" i="109"/>
  <c r="C165" i="109"/>
  <c r="D165" i="109"/>
  <c r="E165" i="109"/>
  <c r="F165" i="109"/>
  <c r="G165" i="109"/>
  <c r="I165" i="109"/>
  <c r="J165" i="109"/>
  <c r="K165" i="109"/>
  <c r="L165" i="109"/>
  <c r="M165" i="109"/>
  <c r="N165" i="109"/>
  <c r="O165" i="109"/>
  <c r="P165" i="109"/>
  <c r="Q165" i="109"/>
  <c r="S165" i="109"/>
  <c r="T165" i="109"/>
  <c r="U165" i="109"/>
  <c r="V165" i="109"/>
  <c r="A166" i="109"/>
  <c r="B166" i="109"/>
  <c r="C166" i="109"/>
  <c r="D166" i="109"/>
  <c r="E166" i="109"/>
  <c r="F166" i="109"/>
  <c r="G166" i="109"/>
  <c r="I166" i="109"/>
  <c r="J166" i="109"/>
  <c r="K166" i="109"/>
  <c r="L166" i="109"/>
  <c r="M166" i="109"/>
  <c r="N166" i="109"/>
  <c r="O166" i="109"/>
  <c r="P166" i="109"/>
  <c r="Q166" i="109"/>
  <c r="S166" i="109"/>
  <c r="T166" i="109"/>
  <c r="U166" i="109"/>
  <c r="V166" i="109"/>
  <c r="A167" i="109"/>
  <c r="B167" i="109"/>
  <c r="C167" i="109"/>
  <c r="D167" i="109"/>
  <c r="E167" i="109"/>
  <c r="F167" i="109"/>
  <c r="G167" i="109"/>
  <c r="I167" i="109"/>
  <c r="J167" i="109"/>
  <c r="K167" i="109"/>
  <c r="L167" i="109"/>
  <c r="M167" i="109"/>
  <c r="N167" i="109"/>
  <c r="O167" i="109"/>
  <c r="P167" i="109"/>
  <c r="Q167" i="109"/>
  <c r="S167" i="109"/>
  <c r="T167" i="109"/>
  <c r="U167" i="109"/>
  <c r="V167" i="109"/>
  <c r="A168" i="109"/>
  <c r="B168" i="109"/>
  <c r="C168" i="109"/>
  <c r="D168" i="109"/>
  <c r="E168" i="109"/>
  <c r="F168" i="109"/>
  <c r="G168" i="109"/>
  <c r="I168" i="109"/>
  <c r="J168" i="109"/>
  <c r="K168" i="109"/>
  <c r="L168" i="109"/>
  <c r="M168" i="109"/>
  <c r="N168" i="109"/>
  <c r="O168" i="109"/>
  <c r="P168" i="109"/>
  <c r="Q168" i="109"/>
  <c r="S168" i="109"/>
  <c r="T168" i="109"/>
  <c r="U168" i="109"/>
  <c r="V168" i="109"/>
  <c r="A169" i="109"/>
  <c r="B169" i="109"/>
  <c r="C169" i="109"/>
  <c r="D169" i="109"/>
  <c r="E169" i="109"/>
  <c r="F169" i="109"/>
  <c r="G169" i="109"/>
  <c r="I169" i="109"/>
  <c r="J169" i="109"/>
  <c r="K169" i="109"/>
  <c r="L169" i="109"/>
  <c r="M169" i="109"/>
  <c r="N169" i="109"/>
  <c r="O169" i="109"/>
  <c r="P169" i="109"/>
  <c r="Q169" i="109"/>
  <c r="S169" i="109"/>
  <c r="T169" i="109"/>
  <c r="U169" i="109"/>
  <c r="V169" i="109"/>
  <c r="A170" i="109"/>
  <c r="B170" i="109"/>
  <c r="C170" i="109"/>
  <c r="D170" i="109"/>
  <c r="E170" i="109"/>
  <c r="F170" i="109"/>
  <c r="G170" i="109"/>
  <c r="I170" i="109"/>
  <c r="J170" i="109"/>
  <c r="K170" i="109"/>
  <c r="L170" i="109"/>
  <c r="M170" i="109"/>
  <c r="N170" i="109"/>
  <c r="O170" i="109"/>
  <c r="P170" i="109"/>
  <c r="Q170" i="109"/>
  <c r="S170" i="109"/>
  <c r="T170" i="109"/>
  <c r="U170" i="109"/>
  <c r="V170" i="109"/>
  <c r="A171" i="109"/>
  <c r="B171" i="109"/>
  <c r="C171" i="109"/>
  <c r="D171" i="109"/>
  <c r="E171" i="109"/>
  <c r="F171" i="109"/>
  <c r="G171" i="109"/>
  <c r="I171" i="109"/>
  <c r="J171" i="109"/>
  <c r="K171" i="109"/>
  <c r="L171" i="109"/>
  <c r="M171" i="109"/>
  <c r="N171" i="109"/>
  <c r="O171" i="109"/>
  <c r="P171" i="109"/>
  <c r="Q171" i="109"/>
  <c r="S171" i="109"/>
  <c r="T171" i="109"/>
  <c r="U171" i="109"/>
  <c r="V171" i="109"/>
  <c r="A172" i="109"/>
  <c r="B172" i="109"/>
  <c r="C172" i="109"/>
  <c r="D172" i="109"/>
  <c r="E172" i="109"/>
  <c r="F172" i="109"/>
  <c r="G172" i="109"/>
  <c r="I172" i="109"/>
  <c r="J172" i="109"/>
  <c r="K172" i="109"/>
  <c r="L172" i="109"/>
  <c r="M172" i="109"/>
  <c r="N172" i="109"/>
  <c r="O172" i="109"/>
  <c r="P172" i="109"/>
  <c r="Q172" i="109"/>
  <c r="S172" i="109"/>
  <c r="T172" i="109"/>
  <c r="U172" i="109"/>
  <c r="V172" i="109"/>
  <c r="A173" i="109"/>
  <c r="B173" i="109"/>
  <c r="C173" i="109"/>
  <c r="D173" i="109"/>
  <c r="E173" i="109"/>
  <c r="F173" i="109"/>
  <c r="G173" i="109"/>
  <c r="I173" i="109"/>
  <c r="J173" i="109"/>
  <c r="K173" i="109"/>
  <c r="L173" i="109"/>
  <c r="M173" i="109"/>
  <c r="N173" i="109"/>
  <c r="O173" i="109"/>
  <c r="P173" i="109"/>
  <c r="Q173" i="109"/>
  <c r="S173" i="109"/>
  <c r="T173" i="109"/>
  <c r="U173" i="109"/>
  <c r="V173" i="109"/>
  <c r="V172" i="108"/>
  <c r="U172" i="108"/>
  <c r="T172" i="108"/>
  <c r="S172" i="108"/>
  <c r="Q172" i="108"/>
  <c r="P172" i="108"/>
  <c r="O172" i="108"/>
  <c r="N172" i="108"/>
  <c r="M172" i="108"/>
  <c r="L172" i="108"/>
  <c r="K172" i="108"/>
  <c r="J172" i="108"/>
  <c r="I172" i="108"/>
  <c r="G172" i="108"/>
  <c r="F172" i="108"/>
  <c r="E172" i="108"/>
  <c r="D172" i="108"/>
  <c r="C172" i="108"/>
  <c r="B172" i="108"/>
  <c r="A172" i="108"/>
  <c r="V171" i="108"/>
  <c r="U171" i="108"/>
  <c r="T171" i="108"/>
  <c r="S171" i="108"/>
  <c r="Q171" i="108"/>
  <c r="P171" i="108"/>
  <c r="O171" i="108"/>
  <c r="N171" i="108"/>
  <c r="M171" i="108"/>
  <c r="L171" i="108"/>
  <c r="K171" i="108"/>
  <c r="J171" i="108"/>
  <c r="I171" i="108"/>
  <c r="G171" i="108"/>
  <c r="F171" i="108"/>
  <c r="E171" i="108"/>
  <c r="D171" i="108"/>
  <c r="C171" i="108"/>
  <c r="B171" i="108"/>
  <c r="A171" i="108"/>
  <c r="V170" i="108"/>
  <c r="U170" i="108"/>
  <c r="T170" i="108"/>
  <c r="S170" i="108"/>
  <c r="Q170" i="108"/>
  <c r="P170" i="108"/>
  <c r="O170" i="108"/>
  <c r="N170" i="108"/>
  <c r="M170" i="108"/>
  <c r="L170" i="108"/>
  <c r="K170" i="108"/>
  <c r="J170" i="108"/>
  <c r="I170" i="108"/>
  <c r="G170" i="108"/>
  <c r="F170" i="108"/>
  <c r="E170" i="108"/>
  <c r="D170" i="108"/>
  <c r="C170" i="108"/>
  <c r="B170" i="108"/>
  <c r="A170" i="108"/>
  <c r="V169" i="108"/>
  <c r="U169" i="108"/>
  <c r="T169" i="108"/>
  <c r="S169" i="108"/>
  <c r="Q169" i="108"/>
  <c r="P169" i="108"/>
  <c r="O169" i="108"/>
  <c r="N169" i="108"/>
  <c r="M169" i="108"/>
  <c r="L169" i="108"/>
  <c r="K169" i="108"/>
  <c r="J169" i="108"/>
  <c r="I169" i="108"/>
  <c r="G169" i="108"/>
  <c r="F169" i="108"/>
  <c r="E169" i="108"/>
  <c r="D169" i="108"/>
  <c r="C169" i="108"/>
  <c r="B169" i="108"/>
  <c r="A169" i="108"/>
  <c r="V168" i="108"/>
  <c r="U168" i="108"/>
  <c r="T168" i="108"/>
  <c r="S168" i="108"/>
  <c r="Q168" i="108"/>
  <c r="P168" i="108"/>
  <c r="O168" i="108"/>
  <c r="N168" i="108"/>
  <c r="M168" i="108"/>
  <c r="L168" i="108"/>
  <c r="K168" i="108"/>
  <c r="J168" i="108"/>
  <c r="I168" i="108"/>
  <c r="G168" i="108"/>
  <c r="F168" i="108"/>
  <c r="E168" i="108"/>
  <c r="D168" i="108"/>
  <c r="C168" i="108"/>
  <c r="B168" i="108"/>
  <c r="A168" i="108"/>
  <c r="V167" i="108"/>
  <c r="U167" i="108"/>
  <c r="T167" i="108"/>
  <c r="S167" i="108"/>
  <c r="Q167" i="108"/>
  <c r="P167" i="108"/>
  <c r="O167" i="108"/>
  <c r="N167" i="108"/>
  <c r="M167" i="108"/>
  <c r="L167" i="108"/>
  <c r="K167" i="108"/>
  <c r="J167" i="108"/>
  <c r="I167" i="108"/>
  <c r="G167" i="108"/>
  <c r="F167" i="108"/>
  <c r="E167" i="108"/>
  <c r="D167" i="108"/>
  <c r="C167" i="108"/>
  <c r="B167" i="108"/>
  <c r="A167" i="108"/>
  <c r="V166" i="108"/>
  <c r="U166" i="108"/>
  <c r="T166" i="108"/>
  <c r="S166" i="108"/>
  <c r="Q166" i="108"/>
  <c r="P166" i="108"/>
  <c r="O166" i="108"/>
  <c r="N166" i="108"/>
  <c r="M166" i="108"/>
  <c r="L166" i="108"/>
  <c r="K166" i="108"/>
  <c r="J166" i="108"/>
  <c r="I166" i="108"/>
  <c r="G166" i="108"/>
  <c r="F166" i="108"/>
  <c r="E166" i="108"/>
  <c r="D166" i="108"/>
  <c r="C166" i="108"/>
  <c r="B166" i="108"/>
  <c r="A166" i="108"/>
  <c r="V165" i="108"/>
  <c r="U165" i="108"/>
  <c r="T165" i="108"/>
  <c r="S165" i="108"/>
  <c r="Q165" i="108"/>
  <c r="P165" i="108"/>
  <c r="O165" i="108"/>
  <c r="N165" i="108"/>
  <c r="M165" i="108"/>
  <c r="L165" i="108"/>
  <c r="K165" i="108"/>
  <c r="J165" i="108"/>
  <c r="I165" i="108"/>
  <c r="G165" i="108"/>
  <c r="F165" i="108"/>
  <c r="E165" i="108"/>
  <c r="D165" i="108"/>
  <c r="C165" i="108"/>
  <c r="B165" i="108"/>
  <c r="A165" i="108"/>
  <c r="V164" i="108"/>
  <c r="U164" i="108"/>
  <c r="T164" i="108"/>
  <c r="S164" i="108"/>
  <c r="Q164" i="108"/>
  <c r="P164" i="108"/>
  <c r="O164" i="108"/>
  <c r="N164" i="108"/>
  <c r="M164" i="108"/>
  <c r="L164" i="108"/>
  <c r="K164" i="108"/>
  <c r="J164" i="108"/>
  <c r="I164" i="108"/>
  <c r="G164" i="108"/>
  <c r="F164" i="108"/>
  <c r="E164" i="108"/>
  <c r="D164" i="108"/>
  <c r="C164" i="108"/>
  <c r="B164" i="108"/>
  <c r="A164" i="108"/>
  <c r="V163" i="108"/>
  <c r="U163" i="108"/>
  <c r="T163" i="108"/>
  <c r="S163" i="108"/>
  <c r="Q163" i="108"/>
  <c r="P163" i="108"/>
  <c r="O163" i="108"/>
  <c r="N163" i="108"/>
  <c r="M163" i="108"/>
  <c r="L163" i="108"/>
  <c r="K163" i="108"/>
  <c r="J163" i="108"/>
  <c r="I163" i="108"/>
  <c r="G163" i="108"/>
  <c r="F163" i="108"/>
  <c r="E163" i="108"/>
  <c r="D163" i="108"/>
  <c r="C163" i="108"/>
  <c r="B163" i="108"/>
  <c r="A163" i="108"/>
  <c r="V162" i="108"/>
  <c r="U162" i="108"/>
  <c r="T162" i="108"/>
  <c r="S162" i="108"/>
  <c r="Q162" i="108"/>
  <c r="P162" i="108"/>
  <c r="O162" i="108"/>
  <c r="N162" i="108"/>
  <c r="M162" i="108"/>
  <c r="L162" i="108"/>
  <c r="K162" i="108"/>
  <c r="J162" i="108"/>
  <c r="I162" i="108"/>
  <c r="G162" i="108"/>
  <c r="F162" i="108"/>
  <c r="E162" i="108"/>
  <c r="D162" i="108"/>
  <c r="C162" i="108"/>
  <c r="B162" i="108"/>
  <c r="A162" i="108"/>
  <c r="V161" i="108"/>
  <c r="U161" i="108"/>
  <c r="T161" i="108"/>
  <c r="S161" i="108"/>
  <c r="Q161" i="108"/>
  <c r="P161" i="108"/>
  <c r="O161" i="108"/>
  <c r="N161" i="108"/>
  <c r="M161" i="108"/>
  <c r="L161" i="108"/>
  <c r="K161" i="108"/>
  <c r="J161" i="108"/>
  <c r="I161" i="108"/>
  <c r="G161" i="108"/>
  <c r="F161" i="108"/>
  <c r="E161" i="108"/>
  <c r="D161" i="108"/>
  <c r="C161" i="108"/>
  <c r="B161" i="108"/>
  <c r="A161" i="108"/>
  <c r="V160" i="108"/>
  <c r="U160" i="108"/>
  <c r="T160" i="108"/>
  <c r="S160" i="108"/>
  <c r="Q160" i="108"/>
  <c r="P160" i="108"/>
  <c r="O160" i="108"/>
  <c r="N160" i="108"/>
  <c r="M160" i="108"/>
  <c r="L160" i="108"/>
  <c r="K160" i="108"/>
  <c r="J160" i="108"/>
  <c r="I160" i="108"/>
  <c r="G160" i="108"/>
  <c r="F160" i="108"/>
  <c r="E160" i="108"/>
  <c r="D160" i="108"/>
  <c r="C160" i="108"/>
  <c r="B160" i="108"/>
  <c r="A160" i="108"/>
  <c r="V159" i="108"/>
  <c r="U159" i="108"/>
  <c r="T159" i="108"/>
  <c r="S159" i="108"/>
  <c r="Q159" i="108"/>
  <c r="P159" i="108"/>
  <c r="O159" i="108"/>
  <c r="N159" i="108"/>
  <c r="M159" i="108"/>
  <c r="L159" i="108"/>
  <c r="K159" i="108"/>
  <c r="J159" i="108"/>
  <c r="I159" i="108"/>
  <c r="G159" i="108"/>
  <c r="F159" i="108"/>
  <c r="E159" i="108"/>
  <c r="D159" i="108"/>
  <c r="C159" i="108"/>
  <c r="B159" i="108"/>
  <c r="A159" i="108"/>
  <c r="V158" i="108"/>
  <c r="U158" i="108"/>
  <c r="T158" i="108"/>
  <c r="S158" i="108"/>
  <c r="Q158" i="108"/>
  <c r="P158" i="108"/>
  <c r="O158" i="108"/>
  <c r="N158" i="108"/>
  <c r="M158" i="108"/>
  <c r="L158" i="108"/>
  <c r="K158" i="108"/>
  <c r="J158" i="108"/>
  <c r="I158" i="108"/>
  <c r="G158" i="108"/>
  <c r="F158" i="108"/>
  <c r="E158" i="108"/>
  <c r="D158" i="108"/>
  <c r="C158" i="108"/>
  <c r="B158" i="108"/>
  <c r="A158" i="108"/>
  <c r="V157" i="108"/>
  <c r="U157" i="108"/>
  <c r="T157" i="108"/>
  <c r="S157" i="108"/>
  <c r="Q157" i="108"/>
  <c r="P157" i="108"/>
  <c r="O157" i="108"/>
  <c r="N157" i="108"/>
  <c r="M157" i="108"/>
  <c r="L157" i="108"/>
  <c r="K157" i="108"/>
  <c r="J157" i="108"/>
  <c r="I157" i="108"/>
  <c r="G157" i="108"/>
  <c r="F157" i="108"/>
  <c r="E157" i="108"/>
  <c r="D157" i="108"/>
  <c r="C157" i="108"/>
  <c r="B157" i="108"/>
  <c r="A157" i="108"/>
  <c r="V156" i="108"/>
  <c r="U156" i="108"/>
  <c r="T156" i="108"/>
  <c r="S156" i="108"/>
  <c r="Q156" i="108"/>
  <c r="P156" i="108"/>
  <c r="O156" i="108"/>
  <c r="N156" i="108"/>
  <c r="M156" i="108"/>
  <c r="L156" i="108"/>
  <c r="K156" i="108"/>
  <c r="J156" i="108"/>
  <c r="I156" i="108"/>
  <c r="G156" i="108"/>
  <c r="F156" i="108"/>
  <c r="E156" i="108"/>
  <c r="D156" i="108"/>
  <c r="C156" i="108"/>
  <c r="B156" i="108"/>
  <c r="A156" i="108"/>
  <c r="V155" i="108"/>
  <c r="U155" i="108"/>
  <c r="T155" i="108"/>
  <c r="S155" i="108"/>
  <c r="Q155" i="108"/>
  <c r="P155" i="108"/>
  <c r="O155" i="108"/>
  <c r="N155" i="108"/>
  <c r="M155" i="108"/>
  <c r="L155" i="108"/>
  <c r="K155" i="108"/>
  <c r="J155" i="108"/>
  <c r="I155" i="108"/>
  <c r="G155" i="108"/>
  <c r="F155" i="108"/>
  <c r="E155" i="108"/>
  <c r="D155" i="108"/>
  <c r="C155" i="108"/>
  <c r="B155" i="108"/>
  <c r="A155" i="108"/>
  <c r="V154" i="108"/>
  <c r="U154" i="108"/>
  <c r="T154" i="108"/>
  <c r="S154" i="108"/>
  <c r="Q154" i="108"/>
  <c r="P154" i="108"/>
  <c r="O154" i="108"/>
  <c r="N154" i="108"/>
  <c r="M154" i="108"/>
  <c r="L154" i="108"/>
  <c r="K154" i="108"/>
  <c r="J154" i="108"/>
  <c r="I154" i="108"/>
  <c r="G154" i="108"/>
  <c r="F154" i="108"/>
  <c r="E154" i="108"/>
  <c r="D154" i="108"/>
  <c r="C154" i="108"/>
  <c r="B154" i="108"/>
  <c r="A154" i="108"/>
  <c r="V153" i="108"/>
  <c r="U153" i="108"/>
  <c r="T153" i="108"/>
  <c r="S153" i="108"/>
  <c r="Q153" i="108"/>
  <c r="P153" i="108"/>
  <c r="O153" i="108"/>
  <c r="N153" i="108"/>
  <c r="M153" i="108"/>
  <c r="L153" i="108"/>
  <c r="K153" i="108"/>
  <c r="J153" i="108"/>
  <c r="I153" i="108"/>
  <c r="G153" i="108"/>
  <c r="F153" i="108"/>
  <c r="E153" i="108"/>
  <c r="D153" i="108"/>
  <c r="C153" i="108"/>
  <c r="B153" i="108"/>
  <c r="A153" i="108"/>
  <c r="V152" i="108"/>
  <c r="U152" i="108"/>
  <c r="T152" i="108"/>
  <c r="S152" i="108"/>
  <c r="Q152" i="108"/>
  <c r="P152" i="108"/>
  <c r="O152" i="108"/>
  <c r="N152" i="108"/>
  <c r="M152" i="108"/>
  <c r="L152" i="108"/>
  <c r="K152" i="108"/>
  <c r="J152" i="108"/>
  <c r="I152" i="108"/>
  <c r="G152" i="108"/>
  <c r="F152" i="108"/>
  <c r="E152" i="108"/>
  <c r="D152" i="108"/>
  <c r="C152" i="108"/>
  <c r="B152" i="108"/>
  <c r="A152" i="108"/>
  <c r="V151" i="108"/>
  <c r="U151" i="108"/>
  <c r="T151" i="108"/>
  <c r="S151" i="108"/>
  <c r="Q151" i="108"/>
  <c r="P151" i="108"/>
  <c r="O151" i="108"/>
  <c r="N151" i="108"/>
  <c r="M151" i="108"/>
  <c r="L151" i="108"/>
  <c r="K151" i="108"/>
  <c r="J151" i="108"/>
  <c r="I151" i="108"/>
  <c r="G151" i="108"/>
  <c r="F151" i="108"/>
  <c r="E151" i="108"/>
  <c r="D151" i="108"/>
  <c r="C151" i="108"/>
  <c r="B151" i="108"/>
  <c r="A151" i="108"/>
  <c r="V150" i="108"/>
  <c r="U150" i="108"/>
  <c r="T150" i="108"/>
  <c r="S150" i="108"/>
  <c r="Q150" i="108"/>
  <c r="P150" i="108"/>
  <c r="O150" i="108"/>
  <c r="N150" i="108"/>
  <c r="M150" i="108"/>
  <c r="L150" i="108"/>
  <c r="K150" i="108"/>
  <c r="J150" i="108"/>
  <c r="I150" i="108"/>
  <c r="G150" i="108"/>
  <c r="F150" i="108"/>
  <c r="E150" i="108"/>
  <c r="D150" i="108"/>
  <c r="C150" i="108"/>
  <c r="B150" i="108"/>
  <c r="A150" i="108"/>
  <c r="V149" i="108"/>
  <c r="U149" i="108"/>
  <c r="T149" i="108"/>
  <c r="S149" i="108"/>
  <c r="Q149" i="108"/>
  <c r="P149" i="108"/>
  <c r="O149" i="108"/>
  <c r="N149" i="108"/>
  <c r="M149" i="108"/>
  <c r="L149" i="108"/>
  <c r="K149" i="108"/>
  <c r="J149" i="108"/>
  <c r="I149" i="108"/>
  <c r="G149" i="108"/>
  <c r="F149" i="108"/>
  <c r="E149" i="108"/>
  <c r="D149" i="108"/>
  <c r="C149" i="108"/>
  <c r="B149" i="108"/>
  <c r="A149" i="108"/>
  <c r="V148" i="108"/>
  <c r="U148" i="108"/>
  <c r="T148" i="108"/>
  <c r="S148" i="108"/>
  <c r="Q148" i="108"/>
  <c r="P148" i="108"/>
  <c r="O148" i="108"/>
  <c r="N148" i="108"/>
  <c r="M148" i="108"/>
  <c r="L148" i="108"/>
  <c r="K148" i="108"/>
  <c r="J148" i="108"/>
  <c r="I148" i="108"/>
  <c r="G148" i="108"/>
  <c r="F148" i="108"/>
  <c r="E148" i="108"/>
  <c r="D148" i="108"/>
  <c r="C148" i="108"/>
  <c r="B148" i="108"/>
  <c r="A148" i="108"/>
  <c r="V147" i="108"/>
  <c r="U147" i="108"/>
  <c r="T147" i="108"/>
  <c r="S147" i="108"/>
  <c r="Q147" i="108"/>
  <c r="P147" i="108"/>
  <c r="O147" i="108"/>
  <c r="N147" i="108"/>
  <c r="M147" i="108"/>
  <c r="L147" i="108"/>
  <c r="K147" i="108"/>
  <c r="J147" i="108"/>
  <c r="I147" i="108"/>
  <c r="G147" i="108"/>
  <c r="F147" i="108"/>
  <c r="E147" i="108"/>
  <c r="D147" i="108"/>
  <c r="C147" i="108"/>
  <c r="B147" i="108"/>
  <c r="A147" i="108"/>
  <c r="V146" i="108"/>
  <c r="U146" i="108"/>
  <c r="T146" i="108"/>
  <c r="S146" i="108"/>
  <c r="Q146" i="108"/>
  <c r="P146" i="108"/>
  <c r="O146" i="108"/>
  <c r="N146" i="108"/>
  <c r="M146" i="108"/>
  <c r="L146" i="108"/>
  <c r="K146" i="108"/>
  <c r="J146" i="108"/>
  <c r="I146" i="108"/>
  <c r="G146" i="108"/>
  <c r="F146" i="108"/>
  <c r="E146" i="108"/>
  <c r="D146" i="108"/>
  <c r="C146" i="108"/>
  <c r="B146" i="108"/>
  <c r="A146" i="108"/>
  <c r="V145" i="108"/>
  <c r="U145" i="108"/>
  <c r="T145" i="108"/>
  <c r="S145" i="108"/>
  <c r="Q145" i="108"/>
  <c r="P145" i="108"/>
  <c r="O145" i="108"/>
  <c r="N145" i="108"/>
  <c r="M145" i="108"/>
  <c r="L145" i="108"/>
  <c r="K145" i="108"/>
  <c r="J145" i="108"/>
  <c r="I145" i="108"/>
  <c r="G145" i="108"/>
  <c r="F145" i="108"/>
  <c r="E145" i="108"/>
  <c r="D145" i="108"/>
  <c r="C145" i="108"/>
  <c r="B145" i="108"/>
  <c r="A145" i="108"/>
  <c r="V144" i="108"/>
  <c r="U144" i="108"/>
  <c r="T144" i="108"/>
  <c r="S144" i="108"/>
  <c r="Q144" i="108"/>
  <c r="P144" i="108"/>
  <c r="O144" i="108"/>
  <c r="N144" i="108"/>
  <c r="M144" i="108"/>
  <c r="L144" i="108"/>
  <c r="K144" i="108"/>
  <c r="J144" i="108"/>
  <c r="I144" i="108"/>
  <c r="G144" i="108"/>
  <c r="F144" i="108"/>
  <c r="E144" i="108"/>
  <c r="D144" i="108"/>
  <c r="C144" i="108"/>
  <c r="B144" i="108"/>
  <c r="A144" i="108"/>
  <c r="V143" i="108"/>
  <c r="U143" i="108"/>
  <c r="T143" i="108"/>
  <c r="S143" i="108"/>
  <c r="Q143" i="108"/>
  <c r="P143" i="108"/>
  <c r="O143" i="108"/>
  <c r="N143" i="108"/>
  <c r="M143" i="108"/>
  <c r="L143" i="108"/>
  <c r="K143" i="108"/>
  <c r="J143" i="108"/>
  <c r="I143" i="108"/>
  <c r="G143" i="108"/>
  <c r="F143" i="108"/>
  <c r="E143" i="108"/>
  <c r="D143" i="108"/>
  <c r="C143" i="108"/>
  <c r="B143" i="108"/>
  <c r="A143" i="108"/>
  <c r="V142" i="108"/>
  <c r="U142" i="108"/>
  <c r="T142" i="108"/>
  <c r="S142" i="108"/>
  <c r="Q142" i="108"/>
  <c r="P142" i="108"/>
  <c r="O142" i="108"/>
  <c r="N142" i="108"/>
  <c r="M142" i="108"/>
  <c r="L142" i="108"/>
  <c r="K142" i="108"/>
  <c r="J142" i="108"/>
  <c r="I142" i="108"/>
  <c r="G142" i="108"/>
  <c r="F142" i="108"/>
  <c r="E142" i="108"/>
  <c r="D142" i="108"/>
  <c r="C142" i="108"/>
  <c r="B142" i="108"/>
  <c r="A142" i="108"/>
  <c r="V141" i="108"/>
  <c r="U141" i="108"/>
  <c r="T141" i="108"/>
  <c r="S141" i="108"/>
  <c r="Q141" i="108"/>
  <c r="P141" i="108"/>
  <c r="O141" i="108"/>
  <c r="N141" i="108"/>
  <c r="M141" i="108"/>
  <c r="L141" i="108"/>
  <c r="K141" i="108"/>
  <c r="J141" i="108"/>
  <c r="I141" i="108"/>
  <c r="G141" i="108"/>
  <c r="F141" i="108"/>
  <c r="E141" i="108"/>
  <c r="D141" i="108"/>
  <c r="C141" i="108"/>
  <c r="B141" i="108"/>
  <c r="A141" i="108"/>
  <c r="V140" i="108"/>
  <c r="U140" i="108"/>
  <c r="T140" i="108"/>
  <c r="S140" i="108"/>
  <c r="Q140" i="108"/>
  <c r="P140" i="108"/>
  <c r="O140" i="108"/>
  <c r="N140" i="108"/>
  <c r="M140" i="108"/>
  <c r="L140" i="108"/>
  <c r="K140" i="108"/>
  <c r="J140" i="108"/>
  <c r="I140" i="108"/>
  <c r="G140" i="108"/>
  <c r="F140" i="108"/>
  <c r="E140" i="108"/>
  <c r="D140" i="108"/>
  <c r="C140" i="108"/>
  <c r="B140" i="108"/>
  <c r="A140" i="108"/>
  <c r="V139" i="108"/>
  <c r="U139" i="108"/>
  <c r="T139" i="108"/>
  <c r="S139" i="108"/>
  <c r="Q139" i="108"/>
  <c r="P139" i="108"/>
  <c r="O139" i="108"/>
  <c r="N139" i="108"/>
  <c r="M139" i="108"/>
  <c r="L139" i="108"/>
  <c r="K139" i="108"/>
  <c r="J139" i="108"/>
  <c r="I139" i="108"/>
  <c r="G139" i="108"/>
  <c r="F139" i="108"/>
  <c r="E139" i="108"/>
  <c r="D139" i="108"/>
  <c r="C139" i="108"/>
  <c r="B139" i="108"/>
  <c r="A139" i="108"/>
  <c r="V138" i="108"/>
  <c r="U138" i="108"/>
  <c r="T138" i="108"/>
  <c r="S138" i="108"/>
  <c r="Q138" i="108"/>
  <c r="P138" i="108"/>
  <c r="O138" i="108"/>
  <c r="N138" i="108"/>
  <c r="M138" i="108"/>
  <c r="L138" i="108"/>
  <c r="K138" i="108"/>
  <c r="J138" i="108"/>
  <c r="I138" i="108"/>
  <c r="G138" i="108"/>
  <c r="F138" i="108"/>
  <c r="E138" i="108"/>
  <c r="D138" i="108"/>
  <c r="C138" i="108"/>
  <c r="B138" i="108"/>
  <c r="A138" i="108"/>
  <c r="V137" i="108"/>
  <c r="U137" i="108"/>
  <c r="T137" i="108"/>
  <c r="S137" i="108"/>
  <c r="Q137" i="108"/>
  <c r="P137" i="108"/>
  <c r="O137" i="108"/>
  <c r="N137" i="108"/>
  <c r="M137" i="108"/>
  <c r="L137" i="108"/>
  <c r="K137" i="108"/>
  <c r="J137" i="108"/>
  <c r="I137" i="108"/>
  <c r="G137" i="108"/>
  <c r="F137" i="108"/>
  <c r="E137" i="108"/>
  <c r="D137" i="108"/>
  <c r="C137" i="108"/>
  <c r="B137" i="108"/>
  <c r="A137" i="108"/>
  <c r="V136" i="108"/>
  <c r="U136" i="108"/>
  <c r="T136" i="108"/>
  <c r="S136" i="108"/>
  <c r="Q136" i="108"/>
  <c r="P136" i="108"/>
  <c r="O136" i="108"/>
  <c r="N136" i="108"/>
  <c r="M136" i="108"/>
  <c r="L136" i="108"/>
  <c r="K136" i="108"/>
  <c r="J136" i="108"/>
  <c r="I136" i="108"/>
  <c r="G136" i="108"/>
  <c r="F136" i="108"/>
  <c r="E136" i="108"/>
  <c r="D136" i="108"/>
  <c r="C136" i="108"/>
  <c r="B136" i="108"/>
  <c r="A136" i="108"/>
  <c r="V135" i="108"/>
  <c r="U135" i="108"/>
  <c r="T135" i="108"/>
  <c r="S135" i="108"/>
  <c r="Q135" i="108"/>
  <c r="P135" i="108"/>
  <c r="O135" i="108"/>
  <c r="N135" i="108"/>
  <c r="M135" i="108"/>
  <c r="L135" i="108"/>
  <c r="K135" i="108"/>
  <c r="J135" i="108"/>
  <c r="I135" i="108"/>
  <c r="G135" i="108"/>
  <c r="F135" i="108"/>
  <c r="E135" i="108"/>
  <c r="D135" i="108"/>
  <c r="C135" i="108"/>
  <c r="B135" i="108"/>
  <c r="A135" i="108"/>
  <c r="V134" i="108"/>
  <c r="U134" i="108"/>
  <c r="T134" i="108"/>
  <c r="S134" i="108"/>
  <c r="Q134" i="108"/>
  <c r="P134" i="108"/>
  <c r="O134" i="108"/>
  <c r="N134" i="108"/>
  <c r="M134" i="108"/>
  <c r="L134" i="108"/>
  <c r="K134" i="108"/>
  <c r="J134" i="108"/>
  <c r="I134" i="108"/>
  <c r="G134" i="108"/>
  <c r="F134" i="108"/>
  <c r="E134" i="108"/>
  <c r="D134" i="108"/>
  <c r="C134" i="108"/>
  <c r="B134" i="108"/>
  <c r="A134" i="108"/>
  <c r="V133" i="108"/>
  <c r="U133" i="108"/>
  <c r="T133" i="108"/>
  <c r="S133" i="108"/>
  <c r="Q133" i="108"/>
  <c r="P133" i="108"/>
  <c r="O133" i="108"/>
  <c r="N133" i="108"/>
  <c r="M133" i="108"/>
  <c r="L133" i="108"/>
  <c r="K133" i="108"/>
  <c r="J133" i="108"/>
  <c r="I133" i="108"/>
  <c r="G133" i="108"/>
  <c r="F133" i="108"/>
  <c r="E133" i="108"/>
  <c r="D133" i="108"/>
  <c r="C133" i="108"/>
  <c r="B133" i="108"/>
  <c r="A133" i="108"/>
  <c r="V132" i="108"/>
  <c r="U132" i="108"/>
  <c r="T132" i="108"/>
  <c r="S132" i="108"/>
  <c r="Q132" i="108"/>
  <c r="P132" i="108"/>
  <c r="O132" i="108"/>
  <c r="N132" i="108"/>
  <c r="M132" i="108"/>
  <c r="L132" i="108"/>
  <c r="K132" i="108"/>
  <c r="J132" i="108"/>
  <c r="I132" i="108"/>
  <c r="G132" i="108"/>
  <c r="F132" i="108"/>
  <c r="E132" i="108"/>
  <c r="D132" i="108"/>
  <c r="C132" i="108"/>
  <c r="B132" i="108"/>
  <c r="A132" i="108"/>
  <c r="V131" i="108"/>
  <c r="U131" i="108"/>
  <c r="T131" i="108"/>
  <c r="S131" i="108"/>
  <c r="Q131" i="108"/>
  <c r="P131" i="108"/>
  <c r="O131" i="108"/>
  <c r="N131" i="108"/>
  <c r="M131" i="108"/>
  <c r="L131" i="108"/>
  <c r="K131" i="108"/>
  <c r="J131" i="108"/>
  <c r="I131" i="108"/>
  <c r="G131" i="108"/>
  <c r="F131" i="108"/>
  <c r="E131" i="108"/>
  <c r="D131" i="108"/>
  <c r="C131" i="108"/>
  <c r="B131" i="108"/>
  <c r="A131" i="108"/>
  <c r="V130" i="108"/>
  <c r="U130" i="108"/>
  <c r="T130" i="108"/>
  <c r="S130" i="108"/>
  <c r="Q130" i="108"/>
  <c r="P130" i="108"/>
  <c r="O130" i="108"/>
  <c r="N130" i="108"/>
  <c r="M130" i="108"/>
  <c r="L130" i="108"/>
  <c r="K130" i="108"/>
  <c r="J130" i="108"/>
  <c r="I130" i="108"/>
  <c r="G130" i="108"/>
  <c r="F130" i="108"/>
  <c r="E130" i="108"/>
  <c r="D130" i="108"/>
  <c r="C130" i="108"/>
  <c r="B130" i="108"/>
  <c r="A130" i="108"/>
  <c r="V129" i="108"/>
  <c r="U129" i="108"/>
  <c r="T129" i="108"/>
  <c r="S129" i="108"/>
  <c r="Q129" i="108"/>
  <c r="P129" i="108"/>
  <c r="O129" i="108"/>
  <c r="N129" i="108"/>
  <c r="M129" i="108"/>
  <c r="L129" i="108"/>
  <c r="K129" i="108"/>
  <c r="J129" i="108"/>
  <c r="I129" i="108"/>
  <c r="G129" i="108"/>
  <c r="F129" i="108"/>
  <c r="E129" i="108"/>
  <c r="D129" i="108"/>
  <c r="C129" i="108"/>
  <c r="B129" i="108"/>
  <c r="A129" i="108"/>
  <c r="V128" i="108"/>
  <c r="U128" i="108"/>
  <c r="T128" i="108"/>
  <c r="S128" i="108"/>
  <c r="Q128" i="108"/>
  <c r="P128" i="108"/>
  <c r="O128" i="108"/>
  <c r="N128" i="108"/>
  <c r="M128" i="108"/>
  <c r="L128" i="108"/>
  <c r="K128" i="108"/>
  <c r="J128" i="108"/>
  <c r="I128" i="108"/>
  <c r="G128" i="108"/>
  <c r="F128" i="108"/>
  <c r="E128" i="108"/>
  <c r="D128" i="108"/>
  <c r="C128" i="108"/>
  <c r="B128" i="108"/>
  <c r="A128" i="108"/>
  <c r="V127" i="108"/>
  <c r="U127" i="108"/>
  <c r="T127" i="108"/>
  <c r="S127" i="108"/>
  <c r="Q127" i="108"/>
  <c r="P127" i="108"/>
  <c r="O127" i="108"/>
  <c r="N127" i="108"/>
  <c r="M127" i="108"/>
  <c r="L127" i="108"/>
  <c r="K127" i="108"/>
  <c r="J127" i="108"/>
  <c r="I127" i="108"/>
  <c r="G127" i="108"/>
  <c r="F127" i="108"/>
  <c r="E127" i="108"/>
  <c r="D127" i="108"/>
  <c r="C127" i="108"/>
  <c r="B127" i="108"/>
  <c r="A127" i="108"/>
  <c r="V126" i="108"/>
  <c r="U126" i="108"/>
  <c r="T126" i="108"/>
  <c r="S126" i="108"/>
  <c r="Q126" i="108"/>
  <c r="P126" i="108"/>
  <c r="O126" i="108"/>
  <c r="N126" i="108"/>
  <c r="M126" i="108"/>
  <c r="L126" i="108"/>
  <c r="K126" i="108"/>
  <c r="J126" i="108"/>
  <c r="I126" i="108"/>
  <c r="G126" i="108"/>
  <c r="F126" i="108"/>
  <c r="E126" i="108"/>
  <c r="D126" i="108"/>
  <c r="C126" i="108"/>
  <c r="B126" i="108"/>
  <c r="A126" i="108"/>
  <c r="V125" i="108"/>
  <c r="U125" i="108"/>
  <c r="T125" i="108"/>
  <c r="S125" i="108"/>
  <c r="Q125" i="108"/>
  <c r="P125" i="108"/>
  <c r="O125" i="108"/>
  <c r="N125" i="108"/>
  <c r="M125" i="108"/>
  <c r="L125" i="108"/>
  <c r="K125" i="108"/>
  <c r="J125" i="108"/>
  <c r="I125" i="108"/>
  <c r="G125" i="108"/>
  <c r="F125" i="108"/>
  <c r="E125" i="108"/>
  <c r="D125" i="108"/>
  <c r="C125" i="108"/>
  <c r="B125" i="108"/>
  <c r="A125" i="108"/>
  <c r="V124" i="108"/>
  <c r="U124" i="108"/>
  <c r="T124" i="108"/>
  <c r="S124" i="108"/>
  <c r="Q124" i="108"/>
  <c r="P124" i="108"/>
  <c r="K124" i="108"/>
  <c r="I124" i="108"/>
  <c r="G124" i="108"/>
  <c r="F124" i="108"/>
  <c r="E124" i="108"/>
  <c r="D124" i="108"/>
  <c r="A124" i="108"/>
  <c r="V123" i="108"/>
  <c r="U123" i="108"/>
  <c r="T123" i="108"/>
  <c r="S123" i="108"/>
  <c r="Q123" i="108"/>
  <c r="P123" i="108"/>
  <c r="O123" i="108"/>
  <c r="N123" i="108"/>
  <c r="M123" i="108"/>
  <c r="L123" i="108"/>
  <c r="K123" i="108"/>
  <c r="J123" i="108"/>
  <c r="I123" i="108"/>
  <c r="G123" i="108"/>
  <c r="F123" i="108"/>
  <c r="E123" i="108"/>
  <c r="D123" i="108"/>
  <c r="C123" i="108"/>
  <c r="B123" i="108"/>
  <c r="A123" i="108"/>
  <c r="V122" i="108"/>
  <c r="U122" i="108"/>
  <c r="T122" i="108"/>
  <c r="S122" i="108"/>
  <c r="Q122" i="108"/>
  <c r="P122" i="108"/>
  <c r="O122" i="108"/>
  <c r="N122" i="108"/>
  <c r="M122" i="108"/>
  <c r="L122" i="108"/>
  <c r="K122" i="108"/>
  <c r="J122" i="108"/>
  <c r="I122" i="108"/>
  <c r="G122" i="108"/>
  <c r="F122" i="108"/>
  <c r="E122" i="108"/>
  <c r="D122" i="108"/>
  <c r="C122" i="108"/>
  <c r="B122" i="108"/>
  <c r="A122" i="108"/>
  <c r="V121" i="108"/>
  <c r="U121" i="108"/>
  <c r="T121" i="108"/>
  <c r="S121" i="108"/>
  <c r="Q121" i="108"/>
  <c r="P121" i="108"/>
  <c r="O121" i="108"/>
  <c r="N121" i="108"/>
  <c r="M121" i="108"/>
  <c r="L121" i="108"/>
  <c r="K121" i="108"/>
  <c r="J121" i="108"/>
  <c r="I121" i="108"/>
  <c r="G121" i="108"/>
  <c r="F121" i="108"/>
  <c r="E121" i="108"/>
  <c r="D121" i="108"/>
  <c r="C121" i="108"/>
  <c r="B121" i="108"/>
  <c r="A121" i="108"/>
  <c r="V120" i="108"/>
  <c r="U120" i="108"/>
  <c r="T120" i="108"/>
  <c r="S120" i="108"/>
  <c r="Q120" i="108"/>
  <c r="P120" i="108"/>
  <c r="O120" i="108"/>
  <c r="N120" i="108"/>
  <c r="M120" i="108"/>
  <c r="L120" i="108"/>
  <c r="K120" i="108"/>
  <c r="J120" i="108"/>
  <c r="I120" i="108"/>
  <c r="G120" i="108"/>
  <c r="F120" i="108"/>
  <c r="E120" i="108"/>
  <c r="D120" i="108"/>
  <c r="C120" i="108"/>
  <c r="B120" i="108"/>
  <c r="A120" i="108"/>
  <c r="V119" i="108"/>
  <c r="U119" i="108"/>
  <c r="T119" i="108"/>
  <c r="S119" i="108"/>
  <c r="Q119" i="108"/>
  <c r="P119" i="108"/>
  <c r="O119" i="108"/>
  <c r="N119" i="108"/>
  <c r="M119" i="108"/>
  <c r="L119" i="108"/>
  <c r="K119" i="108"/>
  <c r="J119" i="108"/>
  <c r="I119" i="108"/>
  <c r="G119" i="108"/>
  <c r="F119" i="108"/>
  <c r="E119" i="108"/>
  <c r="D119" i="108"/>
  <c r="C119" i="108"/>
  <c r="B119" i="108"/>
  <c r="A119" i="108"/>
  <c r="V118" i="108"/>
  <c r="U118" i="108"/>
  <c r="T118" i="108"/>
  <c r="S118" i="108"/>
  <c r="Q118" i="108"/>
  <c r="P118" i="108"/>
  <c r="O118" i="108"/>
  <c r="N118" i="108"/>
  <c r="M118" i="108"/>
  <c r="L118" i="108"/>
  <c r="K118" i="108"/>
  <c r="J118" i="108"/>
  <c r="I118" i="108"/>
  <c r="G118" i="108"/>
  <c r="F118" i="108"/>
  <c r="E118" i="108"/>
  <c r="D118" i="108"/>
  <c r="C118" i="108"/>
  <c r="B118" i="108"/>
  <c r="A118" i="108"/>
  <c r="V117" i="108"/>
  <c r="U117" i="108"/>
  <c r="T117" i="108"/>
  <c r="S117" i="108"/>
  <c r="Q117" i="108"/>
  <c r="P117" i="108"/>
  <c r="O117" i="108"/>
  <c r="N117" i="108"/>
  <c r="M117" i="108"/>
  <c r="L117" i="108"/>
  <c r="K117" i="108"/>
  <c r="J117" i="108"/>
  <c r="I117" i="108"/>
  <c r="G117" i="108"/>
  <c r="F117" i="108"/>
  <c r="E117" i="108"/>
  <c r="D117" i="108"/>
  <c r="C117" i="108"/>
  <c r="B117" i="108"/>
  <c r="A117" i="108"/>
  <c r="V116" i="108"/>
  <c r="U116" i="108"/>
  <c r="T116" i="108"/>
  <c r="S116" i="108"/>
  <c r="Q116" i="108"/>
  <c r="P116" i="108"/>
  <c r="O116" i="108"/>
  <c r="N116" i="108"/>
  <c r="M116" i="108"/>
  <c r="L116" i="108"/>
  <c r="K116" i="108"/>
  <c r="J116" i="108"/>
  <c r="I116" i="108"/>
  <c r="G116" i="108"/>
  <c r="F116" i="108"/>
  <c r="E116" i="108"/>
  <c r="D116" i="108"/>
  <c r="C116" i="108"/>
  <c r="B116" i="108"/>
  <c r="A116" i="108"/>
  <c r="V115" i="108"/>
  <c r="U115" i="108"/>
  <c r="T115" i="108"/>
  <c r="S115" i="108"/>
  <c r="Q115" i="108"/>
  <c r="P115" i="108"/>
  <c r="O115" i="108"/>
  <c r="N115" i="108"/>
  <c r="M115" i="108"/>
  <c r="L115" i="108"/>
  <c r="K115" i="108"/>
  <c r="J115" i="108"/>
  <c r="I115" i="108"/>
  <c r="G115" i="108"/>
  <c r="F115" i="108"/>
  <c r="E115" i="108"/>
  <c r="D115" i="108"/>
  <c r="C115" i="108"/>
  <c r="B115" i="108"/>
  <c r="A115" i="108"/>
  <c r="V114" i="108"/>
  <c r="U114" i="108"/>
  <c r="T114" i="108"/>
  <c r="S114" i="108"/>
  <c r="Q114" i="108"/>
  <c r="P114" i="108"/>
  <c r="O114" i="108"/>
  <c r="N114" i="108"/>
  <c r="M114" i="108"/>
  <c r="L114" i="108"/>
  <c r="K114" i="108"/>
  <c r="J114" i="108"/>
  <c r="I114" i="108"/>
  <c r="G114" i="108"/>
  <c r="F114" i="108"/>
  <c r="E114" i="108"/>
  <c r="D114" i="108"/>
  <c r="C114" i="108"/>
  <c r="B114" i="108"/>
  <c r="A114" i="108"/>
  <c r="V113" i="108"/>
  <c r="U113" i="108"/>
  <c r="T113" i="108"/>
  <c r="S113" i="108"/>
  <c r="Q113" i="108"/>
  <c r="P113" i="108"/>
  <c r="O113" i="108"/>
  <c r="N113" i="108"/>
  <c r="M113" i="108"/>
  <c r="L113" i="108"/>
  <c r="K113" i="108"/>
  <c r="J113" i="108"/>
  <c r="I113" i="108"/>
  <c r="G113" i="108"/>
  <c r="F113" i="108"/>
  <c r="E113" i="108"/>
  <c r="D113" i="108"/>
  <c r="C113" i="108"/>
  <c r="B113" i="108"/>
  <c r="A113" i="108"/>
  <c r="V112" i="108"/>
  <c r="U112" i="108"/>
  <c r="T112" i="108"/>
  <c r="S112" i="108"/>
  <c r="Q112" i="108"/>
  <c r="P112" i="108"/>
  <c r="O112" i="108"/>
  <c r="N112" i="108"/>
  <c r="M112" i="108"/>
  <c r="L112" i="108"/>
  <c r="K112" i="108"/>
  <c r="J112" i="108"/>
  <c r="I112" i="108"/>
  <c r="G112" i="108"/>
  <c r="F112" i="108"/>
  <c r="E112" i="108"/>
  <c r="D112" i="108"/>
  <c r="C112" i="108"/>
  <c r="B112" i="108"/>
  <c r="A112" i="108"/>
  <c r="V111" i="108"/>
  <c r="U111" i="108"/>
  <c r="T111" i="108"/>
  <c r="S111" i="108"/>
  <c r="Q111" i="108"/>
  <c r="P111" i="108"/>
  <c r="O111" i="108"/>
  <c r="N111" i="108"/>
  <c r="M111" i="108"/>
  <c r="L111" i="108"/>
  <c r="K111" i="108"/>
  <c r="J111" i="108"/>
  <c r="I111" i="108"/>
  <c r="G111" i="108"/>
  <c r="F111" i="108"/>
  <c r="E111" i="108"/>
  <c r="D111" i="108"/>
  <c r="C111" i="108"/>
  <c r="B111" i="108"/>
  <c r="A111" i="108"/>
  <c r="V110" i="108"/>
  <c r="U110" i="108"/>
  <c r="T110" i="108"/>
  <c r="S110" i="108"/>
  <c r="Q110" i="108"/>
  <c r="P110" i="108"/>
  <c r="O110" i="108"/>
  <c r="N110" i="108"/>
  <c r="M110" i="108"/>
  <c r="L110" i="108"/>
  <c r="K110" i="108"/>
  <c r="J110" i="108"/>
  <c r="I110" i="108"/>
  <c r="G110" i="108"/>
  <c r="F110" i="108"/>
  <c r="E110" i="108"/>
  <c r="D110" i="108"/>
  <c r="C110" i="108"/>
  <c r="B110" i="108"/>
  <c r="A110" i="108"/>
  <c r="V109" i="108"/>
  <c r="U109" i="108"/>
  <c r="T109" i="108"/>
  <c r="S109" i="108"/>
  <c r="Q109" i="108"/>
  <c r="P109" i="108"/>
  <c r="O109" i="108"/>
  <c r="N109" i="108"/>
  <c r="M109" i="108"/>
  <c r="L109" i="108"/>
  <c r="K109" i="108"/>
  <c r="J109" i="108"/>
  <c r="I109" i="108"/>
  <c r="G109" i="108"/>
  <c r="F109" i="108"/>
  <c r="E109" i="108"/>
  <c r="D109" i="108"/>
  <c r="C109" i="108"/>
  <c r="B109" i="108"/>
  <c r="A109" i="108"/>
  <c r="V108" i="108"/>
  <c r="U108" i="108"/>
  <c r="T108" i="108"/>
  <c r="S108" i="108"/>
  <c r="Q108" i="108"/>
  <c r="P108" i="108"/>
  <c r="O108" i="108"/>
  <c r="N108" i="108"/>
  <c r="M108" i="108"/>
  <c r="L108" i="108"/>
  <c r="K108" i="108"/>
  <c r="J108" i="108"/>
  <c r="I108" i="108"/>
  <c r="G108" i="108"/>
  <c r="F108" i="108"/>
  <c r="E108" i="108"/>
  <c r="D108" i="108"/>
  <c r="C108" i="108"/>
  <c r="B108" i="108"/>
  <c r="A108" i="108"/>
  <c r="V107" i="108"/>
  <c r="U107" i="108"/>
  <c r="T107" i="108"/>
  <c r="S107" i="108"/>
  <c r="Q107" i="108"/>
  <c r="P107" i="108"/>
  <c r="O107" i="108"/>
  <c r="N107" i="108"/>
  <c r="M107" i="108"/>
  <c r="L107" i="108"/>
  <c r="K107" i="108"/>
  <c r="J107" i="108"/>
  <c r="I107" i="108"/>
  <c r="G107" i="108"/>
  <c r="F107" i="108"/>
  <c r="E107" i="108"/>
  <c r="D107" i="108"/>
  <c r="C107" i="108"/>
  <c r="B107" i="108"/>
  <c r="A107" i="108"/>
  <c r="V106" i="108"/>
  <c r="U106" i="108"/>
  <c r="T106" i="108"/>
  <c r="S106" i="108"/>
  <c r="Q106" i="108"/>
  <c r="P106" i="108"/>
  <c r="O106" i="108"/>
  <c r="N106" i="108"/>
  <c r="M106" i="108"/>
  <c r="L106" i="108"/>
  <c r="K106" i="108"/>
  <c r="J106" i="108"/>
  <c r="I106" i="108"/>
  <c r="G106" i="108"/>
  <c r="F106" i="108"/>
  <c r="E106" i="108"/>
  <c r="D106" i="108"/>
  <c r="C106" i="108"/>
  <c r="B106" i="108"/>
  <c r="A106" i="108"/>
  <c r="V105" i="108"/>
  <c r="U105" i="108"/>
  <c r="T105" i="108"/>
  <c r="S105" i="108"/>
  <c r="Q105" i="108"/>
  <c r="P105" i="108"/>
  <c r="O105" i="108"/>
  <c r="N105" i="108"/>
  <c r="M105" i="108"/>
  <c r="L105" i="108"/>
  <c r="K105" i="108"/>
  <c r="J105" i="108"/>
  <c r="I105" i="108"/>
  <c r="G105" i="108"/>
  <c r="F105" i="108"/>
  <c r="E105" i="108"/>
  <c r="D105" i="108"/>
  <c r="C105" i="108"/>
  <c r="B105" i="108"/>
  <c r="A105" i="108"/>
  <c r="V104" i="108"/>
  <c r="U104" i="108"/>
  <c r="T104" i="108"/>
  <c r="S104" i="108"/>
  <c r="Q104" i="108"/>
  <c r="P104" i="108"/>
  <c r="O104" i="108"/>
  <c r="N104" i="108"/>
  <c r="M104" i="108"/>
  <c r="L104" i="108"/>
  <c r="K104" i="108"/>
  <c r="J104" i="108"/>
  <c r="I104" i="108"/>
  <c r="G104" i="108"/>
  <c r="F104" i="108"/>
  <c r="E104" i="108"/>
  <c r="D104" i="108"/>
  <c r="C104" i="108"/>
  <c r="B104" i="108"/>
  <c r="A104" i="108"/>
  <c r="V103" i="108"/>
  <c r="U103" i="108"/>
  <c r="T103" i="108"/>
  <c r="S103" i="108"/>
  <c r="Q103" i="108"/>
  <c r="P103" i="108"/>
  <c r="O103" i="108"/>
  <c r="N103" i="108"/>
  <c r="M103" i="108"/>
  <c r="L103" i="108"/>
  <c r="K103" i="108"/>
  <c r="J103" i="108"/>
  <c r="I103" i="108"/>
  <c r="G103" i="108"/>
  <c r="F103" i="108"/>
  <c r="E103" i="108"/>
  <c r="D103" i="108"/>
  <c r="C103" i="108"/>
  <c r="B103" i="108"/>
  <c r="A103" i="108"/>
  <c r="V102" i="108"/>
  <c r="U102" i="108"/>
  <c r="T102" i="108"/>
  <c r="S102" i="108"/>
  <c r="Q102" i="108"/>
  <c r="P102" i="108"/>
  <c r="O102" i="108"/>
  <c r="N102" i="108"/>
  <c r="M102" i="108"/>
  <c r="L102" i="108"/>
  <c r="K102" i="108"/>
  <c r="J102" i="108"/>
  <c r="I102" i="108"/>
  <c r="G102" i="108"/>
  <c r="F102" i="108"/>
  <c r="E102" i="108"/>
  <c r="D102" i="108"/>
  <c r="C102" i="108"/>
  <c r="B102" i="108"/>
  <c r="A102" i="108"/>
  <c r="V101" i="108"/>
  <c r="U101" i="108"/>
  <c r="T101" i="108"/>
  <c r="S101" i="108"/>
  <c r="Q101" i="108"/>
  <c r="P101" i="108"/>
  <c r="O101" i="108"/>
  <c r="N101" i="108"/>
  <c r="M101" i="108"/>
  <c r="L101" i="108"/>
  <c r="K101" i="108"/>
  <c r="J101" i="108"/>
  <c r="I101" i="108"/>
  <c r="G101" i="108"/>
  <c r="F101" i="108"/>
  <c r="E101" i="108"/>
  <c r="D101" i="108"/>
  <c r="C101" i="108"/>
  <c r="B101" i="108"/>
  <c r="A101" i="108"/>
  <c r="V100" i="108"/>
  <c r="U100" i="108"/>
  <c r="T100" i="108"/>
  <c r="S100" i="108"/>
  <c r="Q100" i="108"/>
  <c r="P100" i="108"/>
  <c r="O100" i="108"/>
  <c r="N100" i="108"/>
  <c r="M100" i="108"/>
  <c r="L100" i="108"/>
  <c r="K100" i="108"/>
  <c r="J100" i="108"/>
  <c r="I100" i="108"/>
  <c r="G100" i="108"/>
  <c r="F100" i="108"/>
  <c r="E100" i="108"/>
  <c r="D100" i="108"/>
  <c r="C100" i="108"/>
  <c r="B100" i="108"/>
  <c r="A100" i="108"/>
  <c r="V99" i="108"/>
  <c r="U99" i="108"/>
  <c r="T99" i="108"/>
  <c r="S99" i="108"/>
  <c r="Q99" i="108"/>
  <c r="P99" i="108"/>
  <c r="O99" i="108"/>
  <c r="N99" i="108"/>
  <c r="M99" i="108"/>
  <c r="L99" i="108"/>
  <c r="K99" i="108"/>
  <c r="J99" i="108"/>
  <c r="I99" i="108"/>
  <c r="G99" i="108"/>
  <c r="F99" i="108"/>
  <c r="E99" i="108"/>
  <c r="D99" i="108"/>
  <c r="C99" i="108"/>
  <c r="B99" i="108"/>
  <c r="A99" i="108"/>
  <c r="V98" i="108"/>
  <c r="U98" i="108"/>
  <c r="T98" i="108"/>
  <c r="S98" i="108"/>
  <c r="Q98" i="108"/>
  <c r="P98" i="108"/>
  <c r="O98" i="108"/>
  <c r="N98" i="108"/>
  <c r="M98" i="108"/>
  <c r="L98" i="108"/>
  <c r="K98" i="108"/>
  <c r="J98" i="108"/>
  <c r="I98" i="108"/>
  <c r="G98" i="108"/>
  <c r="F98" i="108"/>
  <c r="E98" i="108"/>
  <c r="D98" i="108"/>
  <c r="C98" i="108"/>
  <c r="B98" i="108"/>
  <c r="A98" i="108"/>
  <c r="V97" i="108"/>
  <c r="U97" i="108"/>
  <c r="T97" i="108"/>
  <c r="S97" i="108"/>
  <c r="Q97" i="108"/>
  <c r="P97" i="108"/>
  <c r="O97" i="108"/>
  <c r="N97" i="108"/>
  <c r="M97" i="108"/>
  <c r="L97" i="108"/>
  <c r="K97" i="108"/>
  <c r="J97" i="108"/>
  <c r="I97" i="108"/>
  <c r="G97" i="108"/>
  <c r="F97" i="108"/>
  <c r="E97" i="108"/>
  <c r="D97" i="108"/>
  <c r="C97" i="108"/>
  <c r="B97" i="108"/>
  <c r="A97" i="108"/>
  <c r="V96" i="108"/>
  <c r="U96" i="108"/>
  <c r="T96" i="108"/>
  <c r="S96" i="108"/>
  <c r="Q96" i="108"/>
  <c r="P96" i="108"/>
  <c r="O96" i="108"/>
  <c r="N96" i="108"/>
  <c r="M96" i="108"/>
  <c r="L96" i="108"/>
  <c r="K96" i="108"/>
  <c r="J96" i="108"/>
  <c r="I96" i="108"/>
  <c r="G96" i="108"/>
  <c r="F96" i="108"/>
  <c r="E96" i="108"/>
  <c r="D96" i="108"/>
  <c r="C96" i="108"/>
  <c r="B96" i="108"/>
  <c r="A96" i="108"/>
  <c r="V95" i="108"/>
  <c r="U95" i="108"/>
  <c r="T95" i="108"/>
  <c r="S95" i="108"/>
  <c r="Q95" i="108"/>
  <c r="P95" i="108"/>
  <c r="O95" i="108"/>
  <c r="N95" i="108"/>
  <c r="M95" i="108"/>
  <c r="L95" i="108"/>
  <c r="K95" i="108"/>
  <c r="J95" i="108"/>
  <c r="I95" i="108"/>
  <c r="G95" i="108"/>
  <c r="F95" i="108"/>
  <c r="E95" i="108"/>
  <c r="D95" i="108"/>
  <c r="C95" i="108"/>
  <c r="B95" i="108"/>
  <c r="A95" i="108"/>
  <c r="V94" i="108"/>
  <c r="U94" i="108"/>
  <c r="T94" i="108"/>
  <c r="S94" i="108"/>
  <c r="Q94" i="108"/>
  <c r="P94" i="108"/>
  <c r="O94" i="108"/>
  <c r="N94" i="108"/>
  <c r="M94" i="108"/>
  <c r="L94" i="108"/>
  <c r="K94" i="108"/>
  <c r="J94" i="108"/>
  <c r="I94" i="108"/>
  <c r="G94" i="108"/>
  <c r="F94" i="108"/>
  <c r="E94" i="108"/>
  <c r="D94" i="108"/>
  <c r="C94" i="108"/>
  <c r="B94" i="108"/>
  <c r="A94" i="108"/>
  <c r="V93" i="108"/>
  <c r="U93" i="108"/>
  <c r="T93" i="108"/>
  <c r="S93" i="108"/>
  <c r="Q93" i="108"/>
  <c r="P93" i="108"/>
  <c r="O93" i="108"/>
  <c r="N93" i="108"/>
  <c r="M93" i="108"/>
  <c r="L93" i="108"/>
  <c r="K93" i="108"/>
  <c r="J93" i="108"/>
  <c r="I93" i="108"/>
  <c r="G93" i="108"/>
  <c r="F93" i="108"/>
  <c r="E93" i="108"/>
  <c r="D93" i="108"/>
  <c r="C93" i="108"/>
  <c r="B93" i="108"/>
  <c r="A93" i="108"/>
  <c r="V92" i="108"/>
  <c r="U92" i="108"/>
  <c r="T92" i="108"/>
  <c r="S92" i="108"/>
  <c r="Q92" i="108"/>
  <c r="P92" i="108"/>
  <c r="O92" i="108"/>
  <c r="N92" i="108"/>
  <c r="M92" i="108"/>
  <c r="L92" i="108"/>
  <c r="K92" i="108"/>
  <c r="J92" i="108"/>
  <c r="I92" i="108"/>
  <c r="G92" i="108"/>
  <c r="F92" i="108"/>
  <c r="E92" i="108"/>
  <c r="D92" i="108"/>
  <c r="C92" i="108"/>
  <c r="B92" i="108"/>
  <c r="A92" i="108"/>
  <c r="V91" i="108"/>
  <c r="U91" i="108"/>
  <c r="T91" i="108"/>
  <c r="S91" i="108"/>
  <c r="Q91" i="108"/>
  <c r="P91" i="108"/>
  <c r="O91" i="108"/>
  <c r="N91" i="108"/>
  <c r="M91" i="108"/>
  <c r="L91" i="108"/>
  <c r="K91" i="108"/>
  <c r="J91" i="108"/>
  <c r="I91" i="108"/>
  <c r="G91" i="108"/>
  <c r="F91" i="108"/>
  <c r="E91" i="108"/>
  <c r="D91" i="108"/>
  <c r="C91" i="108"/>
  <c r="B91" i="108"/>
  <c r="A91" i="108"/>
  <c r="V90" i="108"/>
  <c r="U90" i="108"/>
  <c r="T90" i="108"/>
  <c r="S90" i="108"/>
  <c r="Q90" i="108"/>
  <c r="P90" i="108"/>
  <c r="O90" i="108"/>
  <c r="N90" i="108"/>
  <c r="M90" i="108"/>
  <c r="L90" i="108"/>
  <c r="K90" i="108"/>
  <c r="J90" i="108"/>
  <c r="I90" i="108"/>
  <c r="G90" i="108"/>
  <c r="F90" i="108"/>
  <c r="E90" i="108"/>
  <c r="D90" i="108"/>
  <c r="C90" i="108"/>
  <c r="B90" i="108"/>
  <c r="A90" i="108"/>
  <c r="V89" i="108"/>
  <c r="U89" i="108"/>
  <c r="T89" i="108"/>
  <c r="S89" i="108"/>
  <c r="Q89" i="108"/>
  <c r="P89" i="108"/>
  <c r="O89" i="108"/>
  <c r="N89" i="108"/>
  <c r="M89" i="108"/>
  <c r="L89" i="108"/>
  <c r="K89" i="108"/>
  <c r="J89" i="108"/>
  <c r="I89" i="108"/>
  <c r="G89" i="108"/>
  <c r="F89" i="108"/>
  <c r="E89" i="108"/>
  <c r="D89" i="108"/>
  <c r="C89" i="108"/>
  <c r="B89" i="108"/>
  <c r="A89" i="108"/>
  <c r="V88" i="108"/>
  <c r="U88" i="108"/>
  <c r="T88" i="108"/>
  <c r="S88" i="108"/>
  <c r="Q88" i="108"/>
  <c r="P88" i="108"/>
  <c r="O88" i="108"/>
  <c r="N88" i="108"/>
  <c r="M88" i="108"/>
  <c r="L88" i="108"/>
  <c r="K88" i="108"/>
  <c r="J88" i="108"/>
  <c r="I88" i="108"/>
  <c r="G88" i="108"/>
  <c r="F88" i="108"/>
  <c r="E88" i="108"/>
  <c r="D88" i="108"/>
  <c r="C88" i="108"/>
  <c r="B88" i="108"/>
  <c r="A88" i="108"/>
  <c r="V87" i="108"/>
  <c r="U87" i="108"/>
  <c r="T87" i="108"/>
  <c r="S87" i="108"/>
  <c r="Q87" i="108"/>
  <c r="P87" i="108"/>
  <c r="O87" i="108"/>
  <c r="N87" i="108"/>
  <c r="M87" i="108"/>
  <c r="L87" i="108"/>
  <c r="K87" i="108"/>
  <c r="J87" i="108"/>
  <c r="I87" i="108"/>
  <c r="G87" i="108"/>
  <c r="F87" i="108"/>
  <c r="E87" i="108"/>
  <c r="D87" i="108"/>
  <c r="C87" i="108"/>
  <c r="B87" i="108"/>
  <c r="A87" i="108"/>
  <c r="V86" i="108"/>
  <c r="U86" i="108"/>
  <c r="T86" i="108"/>
  <c r="S86" i="108"/>
  <c r="Q86" i="108"/>
  <c r="P86" i="108"/>
  <c r="O86" i="108"/>
  <c r="N86" i="108"/>
  <c r="M86" i="108"/>
  <c r="L86" i="108"/>
  <c r="K86" i="108"/>
  <c r="J86" i="108"/>
  <c r="I86" i="108"/>
  <c r="G86" i="108"/>
  <c r="F86" i="108"/>
  <c r="E86" i="108"/>
  <c r="D86" i="108"/>
  <c r="C86" i="108"/>
  <c r="B86" i="108"/>
  <c r="A86" i="108"/>
  <c r="V85" i="108"/>
  <c r="U85" i="108"/>
  <c r="T85" i="108"/>
  <c r="S85" i="108"/>
  <c r="Q85" i="108"/>
  <c r="P85" i="108"/>
  <c r="O85" i="108"/>
  <c r="N85" i="108"/>
  <c r="M85" i="108"/>
  <c r="L85" i="108"/>
  <c r="K85" i="108"/>
  <c r="J85" i="108"/>
  <c r="I85" i="108"/>
  <c r="G85" i="108"/>
  <c r="F85" i="108"/>
  <c r="E85" i="108"/>
  <c r="D85" i="108"/>
  <c r="C85" i="108"/>
  <c r="B85" i="108"/>
  <c r="A85" i="108"/>
  <c r="V84" i="108"/>
  <c r="U84" i="108"/>
  <c r="T84" i="108"/>
  <c r="S84" i="108"/>
  <c r="Q84" i="108"/>
  <c r="P84" i="108"/>
  <c r="O84" i="108"/>
  <c r="N84" i="108"/>
  <c r="M84" i="108"/>
  <c r="L84" i="108"/>
  <c r="K84" i="108"/>
  <c r="J84" i="108"/>
  <c r="I84" i="108"/>
  <c r="G84" i="108"/>
  <c r="F84" i="108"/>
  <c r="E84" i="108"/>
  <c r="D84" i="108"/>
  <c r="C84" i="108"/>
  <c r="B84" i="108"/>
  <c r="A84" i="108"/>
  <c r="V83" i="108"/>
  <c r="U83" i="108"/>
  <c r="T83" i="108"/>
  <c r="S83" i="108"/>
  <c r="Q83" i="108"/>
  <c r="P83" i="108"/>
  <c r="O83" i="108"/>
  <c r="N83" i="108"/>
  <c r="M83" i="108"/>
  <c r="L83" i="108"/>
  <c r="K83" i="108"/>
  <c r="J83" i="108"/>
  <c r="I83" i="108"/>
  <c r="G83" i="108"/>
  <c r="F83" i="108"/>
  <c r="E83" i="108"/>
  <c r="D83" i="108"/>
  <c r="C83" i="108"/>
  <c r="B83" i="108"/>
  <c r="A83" i="108"/>
  <c r="V82" i="108"/>
  <c r="U82" i="108"/>
  <c r="T82" i="108"/>
  <c r="S82" i="108"/>
  <c r="Q82" i="108"/>
  <c r="P82" i="108"/>
  <c r="O82" i="108"/>
  <c r="N82" i="108"/>
  <c r="M82" i="108"/>
  <c r="L82" i="108"/>
  <c r="K82" i="108"/>
  <c r="J82" i="108"/>
  <c r="I82" i="108"/>
  <c r="G82" i="108"/>
  <c r="F82" i="108"/>
  <c r="E82" i="108"/>
  <c r="D82" i="108"/>
  <c r="C82" i="108"/>
  <c r="B82" i="108"/>
  <c r="A82" i="108"/>
  <c r="V81" i="108"/>
  <c r="U81" i="108"/>
  <c r="T81" i="108"/>
  <c r="S81" i="108"/>
  <c r="Q81" i="108"/>
  <c r="P81" i="108"/>
  <c r="O81" i="108"/>
  <c r="N81" i="108"/>
  <c r="M81" i="108"/>
  <c r="L81" i="108"/>
  <c r="K81" i="108"/>
  <c r="J81" i="108"/>
  <c r="I81" i="108"/>
  <c r="G81" i="108"/>
  <c r="F81" i="108"/>
  <c r="E81" i="108"/>
  <c r="D81" i="108"/>
  <c r="C81" i="108"/>
  <c r="B81" i="108"/>
  <c r="A81" i="108"/>
  <c r="V80" i="108"/>
  <c r="U80" i="108"/>
  <c r="T80" i="108"/>
  <c r="S80" i="108"/>
  <c r="Q80" i="108"/>
  <c r="P80" i="108"/>
  <c r="O80" i="108"/>
  <c r="N80" i="108"/>
  <c r="M80" i="108"/>
  <c r="L80" i="108"/>
  <c r="K80" i="108"/>
  <c r="J80" i="108"/>
  <c r="I80" i="108"/>
  <c r="G80" i="108"/>
  <c r="F80" i="108"/>
  <c r="E80" i="108"/>
  <c r="D80" i="108"/>
  <c r="C80" i="108"/>
  <c r="B80" i="108"/>
  <c r="A80" i="108"/>
  <c r="V79" i="108"/>
  <c r="U79" i="108"/>
  <c r="T79" i="108"/>
  <c r="S79" i="108"/>
  <c r="Q79" i="108"/>
  <c r="P79" i="108"/>
  <c r="O79" i="108"/>
  <c r="N79" i="108"/>
  <c r="M79" i="108"/>
  <c r="L79" i="108"/>
  <c r="K79" i="108"/>
  <c r="J79" i="108"/>
  <c r="I79" i="108"/>
  <c r="G79" i="108"/>
  <c r="F79" i="108"/>
  <c r="E79" i="108"/>
  <c r="D79" i="108"/>
  <c r="C79" i="108"/>
  <c r="B79" i="108"/>
  <c r="A79" i="108"/>
  <c r="V78" i="108"/>
  <c r="U78" i="108"/>
  <c r="T78" i="108"/>
  <c r="S78" i="108"/>
  <c r="Q78" i="108"/>
  <c r="P78" i="108"/>
  <c r="O78" i="108"/>
  <c r="N78" i="108"/>
  <c r="M78" i="108"/>
  <c r="L78" i="108"/>
  <c r="K78" i="108"/>
  <c r="J78" i="108"/>
  <c r="I78" i="108"/>
  <c r="G78" i="108"/>
  <c r="F78" i="108"/>
  <c r="E78" i="108"/>
  <c r="D78" i="108"/>
  <c r="C78" i="108"/>
  <c r="B78" i="108"/>
  <c r="A78" i="108"/>
  <c r="V77" i="108"/>
  <c r="U77" i="108"/>
  <c r="T77" i="108"/>
  <c r="S77" i="108"/>
  <c r="Q77" i="108"/>
  <c r="P77" i="108"/>
  <c r="O77" i="108"/>
  <c r="N77" i="108"/>
  <c r="M77" i="108"/>
  <c r="L77" i="108"/>
  <c r="K77" i="108"/>
  <c r="J77" i="108"/>
  <c r="I77" i="108"/>
  <c r="G77" i="108"/>
  <c r="F77" i="108"/>
  <c r="E77" i="108"/>
  <c r="D77" i="108"/>
  <c r="C77" i="108"/>
  <c r="B77" i="108"/>
  <c r="A77" i="108"/>
  <c r="V76" i="108"/>
  <c r="U76" i="108"/>
  <c r="T76" i="108"/>
  <c r="S76" i="108"/>
  <c r="Q76" i="108"/>
  <c r="P76" i="108"/>
  <c r="O76" i="108"/>
  <c r="N76" i="108"/>
  <c r="M76" i="108"/>
  <c r="L76" i="108"/>
  <c r="K76" i="108"/>
  <c r="J76" i="108"/>
  <c r="I76" i="108"/>
  <c r="G76" i="108"/>
  <c r="F76" i="108"/>
  <c r="E76" i="108"/>
  <c r="D76" i="108"/>
  <c r="C76" i="108"/>
  <c r="B76" i="108"/>
  <c r="A76" i="108"/>
  <c r="V75" i="108"/>
  <c r="U75" i="108"/>
  <c r="T75" i="108"/>
  <c r="S75" i="108"/>
  <c r="Q75" i="108"/>
  <c r="P75" i="108"/>
  <c r="O75" i="108"/>
  <c r="N75" i="108"/>
  <c r="M75" i="108"/>
  <c r="L75" i="108"/>
  <c r="K75" i="108"/>
  <c r="J75" i="108"/>
  <c r="I75" i="108"/>
  <c r="G75" i="108"/>
  <c r="F75" i="108"/>
  <c r="E75" i="108"/>
  <c r="D75" i="108"/>
  <c r="C75" i="108"/>
  <c r="B75" i="108"/>
  <c r="A75" i="108"/>
  <c r="V74" i="108"/>
  <c r="U74" i="108"/>
  <c r="T74" i="108"/>
  <c r="S74" i="108"/>
  <c r="Q74" i="108"/>
  <c r="P74" i="108"/>
  <c r="O74" i="108"/>
  <c r="N74" i="108"/>
  <c r="M74" i="108"/>
  <c r="L74" i="108"/>
  <c r="K74" i="108"/>
  <c r="J74" i="108"/>
  <c r="I74" i="108"/>
  <c r="G74" i="108"/>
  <c r="F74" i="108"/>
  <c r="E74" i="108"/>
  <c r="D74" i="108"/>
  <c r="C74" i="108"/>
  <c r="B74" i="108"/>
  <c r="A74" i="108"/>
  <c r="V73" i="108"/>
  <c r="U73" i="108"/>
  <c r="T73" i="108"/>
  <c r="S73" i="108"/>
  <c r="Q73" i="108"/>
  <c r="P73" i="108"/>
  <c r="O73" i="108"/>
  <c r="N73" i="108"/>
  <c r="M73" i="108"/>
  <c r="L73" i="108"/>
  <c r="K73" i="108"/>
  <c r="J73" i="108"/>
  <c r="I73" i="108"/>
  <c r="G73" i="108"/>
  <c r="F73" i="108"/>
  <c r="E73" i="108"/>
  <c r="D73" i="108"/>
  <c r="C73" i="108"/>
  <c r="B73" i="108"/>
  <c r="A73" i="108"/>
  <c r="V72" i="108"/>
  <c r="U72" i="108"/>
  <c r="T72" i="108"/>
  <c r="S72" i="108"/>
  <c r="Q72" i="108"/>
  <c r="P72" i="108"/>
  <c r="O72" i="108"/>
  <c r="N72" i="108"/>
  <c r="M72" i="108"/>
  <c r="L72" i="108"/>
  <c r="K72" i="108"/>
  <c r="J72" i="108"/>
  <c r="I72" i="108"/>
  <c r="G72" i="108"/>
  <c r="F72" i="108"/>
  <c r="E72" i="108"/>
  <c r="D72" i="108"/>
  <c r="C72" i="108"/>
  <c r="B72" i="108"/>
  <c r="A72" i="108"/>
  <c r="V71" i="108"/>
  <c r="U71" i="108"/>
  <c r="T71" i="108"/>
  <c r="S71" i="108"/>
  <c r="Q71" i="108"/>
  <c r="P71" i="108"/>
  <c r="O71" i="108"/>
  <c r="N71" i="108"/>
  <c r="M71" i="108"/>
  <c r="L71" i="108"/>
  <c r="K71" i="108"/>
  <c r="J71" i="108"/>
  <c r="I71" i="108"/>
  <c r="G71" i="108"/>
  <c r="F71" i="108"/>
  <c r="E71" i="108"/>
  <c r="D71" i="108"/>
  <c r="C71" i="108"/>
  <c r="B71" i="108"/>
  <c r="A71" i="108"/>
  <c r="V70" i="108"/>
  <c r="U70" i="108"/>
  <c r="T70" i="108"/>
  <c r="S70" i="108"/>
  <c r="Q70" i="108"/>
  <c r="P70" i="108"/>
  <c r="O70" i="108"/>
  <c r="N70" i="108"/>
  <c r="M70" i="108"/>
  <c r="L70" i="108"/>
  <c r="K70" i="108"/>
  <c r="J70" i="108"/>
  <c r="I70" i="108"/>
  <c r="G70" i="108"/>
  <c r="F70" i="108"/>
  <c r="E70" i="108"/>
  <c r="D70" i="108"/>
  <c r="C70" i="108"/>
  <c r="B70" i="108"/>
  <c r="A70" i="108"/>
  <c r="V69" i="108"/>
  <c r="U69" i="108"/>
  <c r="T69" i="108"/>
  <c r="S69" i="108"/>
  <c r="Q69" i="108"/>
  <c r="P69" i="108"/>
  <c r="O69" i="108"/>
  <c r="N69" i="108"/>
  <c r="M69" i="108"/>
  <c r="L69" i="108"/>
  <c r="K69" i="108"/>
  <c r="J69" i="108"/>
  <c r="I69" i="108"/>
  <c r="G69" i="108"/>
  <c r="F69" i="108"/>
  <c r="E69" i="108"/>
  <c r="D69" i="108"/>
  <c r="C69" i="108"/>
  <c r="B69" i="108"/>
  <c r="A69" i="108"/>
  <c r="V68" i="108"/>
  <c r="U68" i="108"/>
  <c r="T68" i="108"/>
  <c r="S68" i="108"/>
  <c r="Q68" i="108"/>
  <c r="P68" i="108"/>
  <c r="O68" i="108"/>
  <c r="N68" i="108"/>
  <c r="M68" i="108"/>
  <c r="L68" i="108"/>
  <c r="K68" i="108"/>
  <c r="J68" i="108"/>
  <c r="I68" i="108"/>
  <c r="G68" i="108"/>
  <c r="F68" i="108"/>
  <c r="E68" i="108"/>
  <c r="D68" i="108"/>
  <c r="C68" i="108"/>
  <c r="B68" i="108"/>
  <c r="A68" i="108"/>
  <c r="V67" i="108"/>
  <c r="U67" i="108"/>
  <c r="T67" i="108"/>
  <c r="S67" i="108"/>
  <c r="Q67" i="108"/>
  <c r="P67" i="108"/>
  <c r="O67" i="108"/>
  <c r="N67" i="108"/>
  <c r="M67" i="108"/>
  <c r="L67" i="108"/>
  <c r="K67" i="108"/>
  <c r="J67" i="108"/>
  <c r="I67" i="108"/>
  <c r="G67" i="108"/>
  <c r="F67" i="108"/>
  <c r="E67" i="108"/>
  <c r="D67" i="108"/>
  <c r="C67" i="108"/>
  <c r="B67" i="108"/>
  <c r="A67" i="108"/>
  <c r="V66" i="108"/>
  <c r="U66" i="108"/>
  <c r="T66" i="108"/>
  <c r="S66" i="108"/>
  <c r="Q66" i="108"/>
  <c r="P66" i="108"/>
  <c r="O66" i="108"/>
  <c r="N66" i="108"/>
  <c r="M66" i="108"/>
  <c r="L66" i="108"/>
  <c r="K66" i="108"/>
  <c r="J66" i="108"/>
  <c r="I66" i="108"/>
  <c r="G66" i="108"/>
  <c r="F66" i="108"/>
  <c r="E66" i="108"/>
  <c r="D66" i="108"/>
  <c r="C66" i="108"/>
  <c r="B66" i="108"/>
  <c r="A66" i="108"/>
  <c r="V65" i="108"/>
  <c r="U65" i="108"/>
  <c r="T65" i="108"/>
  <c r="S65" i="108"/>
  <c r="Q65" i="108"/>
  <c r="P65" i="108"/>
  <c r="O65" i="108"/>
  <c r="N65" i="108"/>
  <c r="M65" i="108"/>
  <c r="L65" i="108"/>
  <c r="K65" i="108"/>
  <c r="J65" i="108"/>
  <c r="I65" i="108"/>
  <c r="G65" i="108"/>
  <c r="F65" i="108"/>
  <c r="E65" i="108"/>
  <c r="D65" i="108"/>
  <c r="C65" i="108"/>
  <c r="B65" i="108"/>
  <c r="A65" i="108"/>
  <c r="V64" i="108"/>
  <c r="U64" i="108"/>
  <c r="T64" i="108"/>
  <c r="S64" i="108"/>
  <c r="Q64" i="108"/>
  <c r="P64" i="108"/>
  <c r="O64" i="108"/>
  <c r="N64" i="108"/>
  <c r="M64" i="108"/>
  <c r="L64" i="108"/>
  <c r="K64" i="108"/>
  <c r="J64" i="108"/>
  <c r="I64" i="108"/>
  <c r="G64" i="108"/>
  <c r="F64" i="108"/>
  <c r="E64" i="108"/>
  <c r="D64" i="108"/>
  <c r="C64" i="108"/>
  <c r="B64" i="108"/>
  <c r="A64" i="108"/>
  <c r="V63" i="108"/>
  <c r="U63" i="108"/>
  <c r="T63" i="108"/>
  <c r="S63" i="108"/>
  <c r="Q63" i="108"/>
  <c r="P63" i="108"/>
  <c r="O63" i="108"/>
  <c r="N63" i="108"/>
  <c r="M63" i="108"/>
  <c r="L63" i="108"/>
  <c r="K63" i="108"/>
  <c r="J63" i="108"/>
  <c r="I63" i="108"/>
  <c r="G63" i="108"/>
  <c r="F63" i="108"/>
  <c r="E63" i="108"/>
  <c r="D63" i="108"/>
  <c r="C63" i="108"/>
  <c r="B63" i="108"/>
  <c r="A63" i="108"/>
  <c r="V62" i="108"/>
  <c r="U62" i="108"/>
  <c r="T62" i="108"/>
  <c r="S62" i="108"/>
  <c r="Q62" i="108"/>
  <c r="P62" i="108"/>
  <c r="O62" i="108"/>
  <c r="N62" i="108"/>
  <c r="M62" i="108"/>
  <c r="L62" i="108"/>
  <c r="K62" i="108"/>
  <c r="J62" i="108"/>
  <c r="I62" i="108"/>
  <c r="G62" i="108"/>
  <c r="F62" i="108"/>
  <c r="E62" i="108"/>
  <c r="D62" i="108"/>
  <c r="C62" i="108"/>
  <c r="B62" i="108"/>
  <c r="A62" i="108"/>
  <c r="V61" i="108"/>
  <c r="U61" i="108"/>
  <c r="T61" i="108"/>
  <c r="S61" i="108"/>
  <c r="Q61" i="108"/>
  <c r="P61" i="108"/>
  <c r="O61" i="108"/>
  <c r="N61" i="108"/>
  <c r="M61" i="108"/>
  <c r="L61" i="108"/>
  <c r="K61" i="108"/>
  <c r="J61" i="108"/>
  <c r="I61" i="108"/>
  <c r="G61" i="108"/>
  <c r="F61" i="108"/>
  <c r="E61" i="108"/>
  <c r="D61" i="108"/>
  <c r="C61" i="108"/>
  <c r="B61" i="108"/>
  <c r="A61" i="108"/>
  <c r="V60" i="108"/>
  <c r="U60" i="108"/>
  <c r="T60" i="108"/>
  <c r="S60" i="108"/>
  <c r="Q60" i="108"/>
  <c r="P60" i="108"/>
  <c r="K60" i="108"/>
  <c r="I60" i="108"/>
  <c r="G60" i="108"/>
  <c r="F60" i="108"/>
  <c r="E60" i="108"/>
  <c r="D60" i="108"/>
  <c r="A60" i="108"/>
  <c r="V59" i="108"/>
  <c r="U59" i="108"/>
  <c r="T59" i="108"/>
  <c r="S59" i="108"/>
  <c r="Q59" i="108"/>
  <c r="P59" i="108"/>
  <c r="K59" i="108"/>
  <c r="I59" i="108"/>
  <c r="G59" i="108"/>
  <c r="F59" i="108"/>
  <c r="E59" i="108"/>
  <c r="D59" i="108"/>
  <c r="A59" i="108"/>
  <c r="V58" i="108"/>
  <c r="U58" i="108"/>
  <c r="T58" i="108"/>
  <c r="S58" i="108"/>
  <c r="Q58" i="108"/>
  <c r="P58" i="108"/>
  <c r="O58" i="108"/>
  <c r="N58" i="108"/>
  <c r="M58" i="108"/>
  <c r="L58" i="108"/>
  <c r="K58" i="108"/>
  <c r="J58" i="108"/>
  <c r="I58" i="108"/>
  <c r="G58" i="108"/>
  <c r="F58" i="108"/>
  <c r="E58" i="108"/>
  <c r="D58" i="108"/>
  <c r="C58" i="108"/>
  <c r="B58" i="108"/>
  <c r="A58" i="108"/>
  <c r="V57" i="108"/>
  <c r="U57" i="108"/>
  <c r="T57" i="108"/>
  <c r="S57" i="108"/>
  <c r="Q57" i="108"/>
  <c r="P57" i="108"/>
  <c r="O57" i="108"/>
  <c r="N57" i="108"/>
  <c r="M57" i="108"/>
  <c r="L57" i="108"/>
  <c r="K57" i="108"/>
  <c r="J57" i="108"/>
  <c r="I57" i="108"/>
  <c r="G57" i="108"/>
  <c r="F57" i="108"/>
  <c r="E57" i="108"/>
  <c r="D57" i="108"/>
  <c r="C57" i="108"/>
  <c r="B57" i="108"/>
  <c r="A57" i="108"/>
  <c r="V56" i="108"/>
  <c r="U56" i="108"/>
  <c r="T56" i="108"/>
  <c r="S56" i="108"/>
  <c r="Q56" i="108"/>
  <c r="P56" i="108"/>
  <c r="O56" i="108"/>
  <c r="N56" i="108"/>
  <c r="M56" i="108"/>
  <c r="L56" i="108"/>
  <c r="K56" i="108"/>
  <c r="J56" i="108"/>
  <c r="I56" i="108"/>
  <c r="G56" i="108"/>
  <c r="F56" i="108"/>
  <c r="E56" i="108"/>
  <c r="D56" i="108"/>
  <c r="C56" i="108"/>
  <c r="B56" i="108"/>
  <c r="A56" i="108"/>
  <c r="V55" i="108"/>
  <c r="U55" i="108"/>
  <c r="T55" i="108"/>
  <c r="S55" i="108"/>
  <c r="Q55" i="108"/>
  <c r="P55" i="108"/>
  <c r="O55" i="108"/>
  <c r="N55" i="108"/>
  <c r="M55" i="108"/>
  <c r="L55" i="108"/>
  <c r="K55" i="108"/>
  <c r="I55" i="108"/>
  <c r="G55" i="108"/>
  <c r="F55" i="108"/>
  <c r="E55" i="108"/>
  <c r="D55" i="108"/>
  <c r="C55" i="108"/>
  <c r="A55" i="108"/>
  <c r="V54" i="108"/>
  <c r="U54" i="108"/>
  <c r="T54" i="108"/>
  <c r="S54" i="108"/>
  <c r="Q54" i="108"/>
  <c r="P54" i="108"/>
  <c r="O54" i="108"/>
  <c r="N54" i="108"/>
  <c r="M54" i="108"/>
  <c r="L54" i="108"/>
  <c r="K54" i="108"/>
  <c r="J54" i="108"/>
  <c r="I54" i="108"/>
  <c r="G54" i="108"/>
  <c r="F54" i="108"/>
  <c r="E54" i="108"/>
  <c r="D54" i="108"/>
  <c r="C54" i="108"/>
  <c r="B54" i="108"/>
  <c r="A54" i="108"/>
  <c r="V53" i="108"/>
  <c r="U53" i="108"/>
  <c r="T53" i="108"/>
  <c r="S53" i="108"/>
  <c r="Q53" i="108"/>
  <c r="P53" i="108"/>
  <c r="O53" i="108"/>
  <c r="N53" i="108"/>
  <c r="M53" i="108"/>
  <c r="L53" i="108"/>
  <c r="K53" i="108"/>
  <c r="J53" i="108"/>
  <c r="I53" i="108"/>
  <c r="G53" i="108"/>
  <c r="F53" i="108"/>
  <c r="E53" i="108"/>
  <c r="D53" i="108"/>
  <c r="C53" i="108"/>
  <c r="B53" i="108"/>
  <c r="A53" i="108"/>
  <c r="V52" i="108"/>
  <c r="U52" i="108"/>
  <c r="T52" i="108"/>
  <c r="S52" i="108"/>
  <c r="Q52" i="108"/>
  <c r="P52" i="108"/>
  <c r="O52" i="108"/>
  <c r="N52" i="108"/>
  <c r="M52" i="108"/>
  <c r="L52" i="108"/>
  <c r="K52" i="108"/>
  <c r="J52" i="108"/>
  <c r="I52" i="108"/>
  <c r="G52" i="108"/>
  <c r="F52" i="108"/>
  <c r="E52" i="108"/>
  <c r="D52" i="108"/>
  <c r="C52" i="108"/>
  <c r="B52" i="108"/>
  <c r="A52" i="108"/>
  <c r="V51" i="108"/>
  <c r="U51" i="108"/>
  <c r="T51" i="108"/>
  <c r="S51" i="108"/>
  <c r="Q51" i="108"/>
  <c r="P51" i="108"/>
  <c r="O51" i="108"/>
  <c r="N51" i="108"/>
  <c r="M51" i="108"/>
  <c r="L51" i="108"/>
  <c r="K51" i="108"/>
  <c r="J51" i="108"/>
  <c r="I51" i="108"/>
  <c r="G51" i="108"/>
  <c r="F51" i="108"/>
  <c r="E51" i="108"/>
  <c r="D51" i="108"/>
  <c r="C51" i="108"/>
  <c r="B51" i="108"/>
  <c r="A51" i="108"/>
  <c r="V50" i="108"/>
  <c r="U50" i="108"/>
  <c r="T50" i="108"/>
  <c r="S50" i="108"/>
  <c r="Q50" i="108"/>
  <c r="P50" i="108"/>
  <c r="O50" i="108"/>
  <c r="N50" i="108"/>
  <c r="M50" i="108"/>
  <c r="L50" i="108"/>
  <c r="K50" i="108"/>
  <c r="J50" i="108"/>
  <c r="I50" i="108"/>
  <c r="G50" i="108"/>
  <c r="F50" i="108"/>
  <c r="E50" i="108"/>
  <c r="D50" i="108"/>
  <c r="C50" i="108"/>
  <c r="B50" i="108"/>
  <c r="A50" i="108"/>
  <c r="V49" i="108"/>
  <c r="U49" i="108"/>
  <c r="T49" i="108"/>
  <c r="S49" i="108"/>
  <c r="Q49" i="108"/>
  <c r="P49" i="108"/>
  <c r="O49" i="108"/>
  <c r="N49" i="108"/>
  <c r="M49" i="108"/>
  <c r="L49" i="108"/>
  <c r="K49" i="108"/>
  <c r="J49" i="108"/>
  <c r="I49" i="108"/>
  <c r="G49" i="108"/>
  <c r="F49" i="108"/>
  <c r="E49" i="108"/>
  <c r="D49" i="108"/>
  <c r="C49" i="108"/>
  <c r="B49" i="108"/>
  <c r="A49" i="108"/>
  <c r="V48" i="108"/>
  <c r="U48" i="108"/>
  <c r="T48" i="108"/>
  <c r="S48" i="108"/>
  <c r="Q48" i="108"/>
  <c r="P48" i="108"/>
  <c r="O48" i="108"/>
  <c r="N48" i="108"/>
  <c r="M48" i="108"/>
  <c r="L48" i="108"/>
  <c r="K48" i="108"/>
  <c r="J48" i="108"/>
  <c r="I48" i="108"/>
  <c r="G48" i="108"/>
  <c r="F48" i="108"/>
  <c r="E48" i="108"/>
  <c r="D48" i="108"/>
  <c r="C48" i="108"/>
  <c r="B48" i="108"/>
  <c r="A48" i="108"/>
  <c r="V47" i="108"/>
  <c r="U47" i="108"/>
  <c r="T47" i="108"/>
  <c r="S47" i="108"/>
  <c r="Q47" i="108"/>
  <c r="P47" i="108"/>
  <c r="O47" i="108"/>
  <c r="N47" i="108"/>
  <c r="M47" i="108"/>
  <c r="L47" i="108"/>
  <c r="K47" i="108"/>
  <c r="J47" i="108"/>
  <c r="I47" i="108"/>
  <c r="G47" i="108"/>
  <c r="F47" i="108"/>
  <c r="E47" i="108"/>
  <c r="D47" i="108"/>
  <c r="C47" i="108"/>
  <c r="B47" i="108"/>
  <c r="A47" i="108"/>
  <c r="V46" i="108"/>
  <c r="U46" i="108"/>
  <c r="T46" i="108"/>
  <c r="S46" i="108"/>
  <c r="Q46" i="108"/>
  <c r="P46" i="108"/>
  <c r="O46" i="108"/>
  <c r="N46" i="108"/>
  <c r="M46" i="108"/>
  <c r="L46" i="108"/>
  <c r="K46" i="108"/>
  <c r="J46" i="108"/>
  <c r="I46" i="108"/>
  <c r="G46" i="108"/>
  <c r="F46" i="108"/>
  <c r="E46" i="108"/>
  <c r="D46" i="108"/>
  <c r="C46" i="108"/>
  <c r="B46" i="108"/>
  <c r="A46" i="108"/>
  <c r="V45" i="108"/>
  <c r="U45" i="108"/>
  <c r="T45" i="108"/>
  <c r="S45" i="108"/>
  <c r="Q45" i="108"/>
  <c r="P45" i="108"/>
  <c r="O45" i="108"/>
  <c r="N45" i="108"/>
  <c r="M45" i="108"/>
  <c r="L45" i="108"/>
  <c r="K45" i="108"/>
  <c r="J45" i="108"/>
  <c r="I45" i="108"/>
  <c r="G45" i="108"/>
  <c r="F45" i="108"/>
  <c r="E45" i="108"/>
  <c r="D45" i="108"/>
  <c r="C45" i="108"/>
  <c r="B45" i="108"/>
  <c r="A45" i="108"/>
  <c r="V44" i="108"/>
  <c r="U44" i="108"/>
  <c r="T44" i="108"/>
  <c r="S44" i="108"/>
  <c r="Q44" i="108"/>
  <c r="P44" i="108"/>
  <c r="O44" i="108"/>
  <c r="N44" i="108"/>
  <c r="M44" i="108"/>
  <c r="L44" i="108"/>
  <c r="K44" i="108"/>
  <c r="J44" i="108"/>
  <c r="I44" i="108"/>
  <c r="G44" i="108"/>
  <c r="F44" i="108"/>
  <c r="E44" i="108"/>
  <c r="D44" i="108"/>
  <c r="C44" i="108"/>
  <c r="B44" i="108"/>
  <c r="A44" i="108"/>
  <c r="V43" i="108"/>
  <c r="U43" i="108"/>
  <c r="T43" i="108"/>
  <c r="S43" i="108"/>
  <c r="Q43" i="108"/>
  <c r="P43" i="108"/>
  <c r="O43" i="108"/>
  <c r="N43" i="108"/>
  <c r="M43" i="108"/>
  <c r="L43" i="108"/>
  <c r="K43" i="108"/>
  <c r="J43" i="108"/>
  <c r="I43" i="108"/>
  <c r="G43" i="108"/>
  <c r="F43" i="108"/>
  <c r="E43" i="108"/>
  <c r="D43" i="108"/>
  <c r="C43" i="108"/>
  <c r="B43" i="108"/>
  <c r="A43" i="108"/>
  <c r="V42" i="108"/>
  <c r="U42" i="108"/>
  <c r="T42" i="108"/>
  <c r="S42" i="108"/>
  <c r="Q42" i="108"/>
  <c r="P42" i="108"/>
  <c r="O42" i="108"/>
  <c r="N42" i="108"/>
  <c r="M42" i="108"/>
  <c r="L42" i="108"/>
  <c r="K42" i="108"/>
  <c r="J42" i="108"/>
  <c r="I42" i="108"/>
  <c r="G42" i="108"/>
  <c r="F42" i="108"/>
  <c r="E42" i="108"/>
  <c r="D42" i="108"/>
  <c r="C42" i="108"/>
  <c r="B42" i="108"/>
  <c r="A42" i="108"/>
  <c r="V41" i="108"/>
  <c r="U41" i="108"/>
  <c r="T41" i="108"/>
  <c r="S41" i="108"/>
  <c r="Q41" i="108"/>
  <c r="P41" i="108"/>
  <c r="O41" i="108"/>
  <c r="N41" i="108"/>
  <c r="M41" i="108"/>
  <c r="L41" i="108"/>
  <c r="K41" i="108"/>
  <c r="J41" i="108"/>
  <c r="I41" i="108"/>
  <c r="G41" i="108"/>
  <c r="F41" i="108"/>
  <c r="E41" i="108"/>
  <c r="D41" i="108"/>
  <c r="C41" i="108"/>
  <c r="B41" i="108"/>
  <c r="A41" i="108"/>
  <c r="V40" i="108"/>
  <c r="U40" i="108"/>
  <c r="T40" i="108"/>
  <c r="S40" i="108"/>
  <c r="Q40" i="108"/>
  <c r="P40" i="108"/>
  <c r="O40" i="108"/>
  <c r="N40" i="108"/>
  <c r="M40" i="108"/>
  <c r="L40" i="108"/>
  <c r="K40" i="108"/>
  <c r="J40" i="108"/>
  <c r="I40" i="108"/>
  <c r="G40" i="108"/>
  <c r="F40" i="108"/>
  <c r="E40" i="108"/>
  <c r="D40" i="108"/>
  <c r="C40" i="108"/>
  <c r="B40" i="108"/>
  <c r="A40" i="108"/>
  <c r="V39" i="108"/>
  <c r="U39" i="108"/>
  <c r="T39" i="108"/>
  <c r="S39" i="108"/>
  <c r="Q39" i="108"/>
  <c r="P39" i="108"/>
  <c r="O39" i="108"/>
  <c r="N39" i="108"/>
  <c r="M39" i="108"/>
  <c r="L39" i="108"/>
  <c r="K39" i="108"/>
  <c r="J39" i="108"/>
  <c r="I39" i="108"/>
  <c r="G39" i="108"/>
  <c r="F39" i="108"/>
  <c r="E39" i="108"/>
  <c r="D39" i="108"/>
  <c r="C39" i="108"/>
  <c r="B39" i="108"/>
  <c r="A39" i="108"/>
  <c r="V38" i="108"/>
  <c r="U38" i="108"/>
  <c r="T38" i="108"/>
  <c r="S38" i="108"/>
  <c r="Q38" i="108"/>
  <c r="P38" i="108"/>
  <c r="O38" i="108"/>
  <c r="N38" i="108"/>
  <c r="M38" i="108"/>
  <c r="L38" i="108"/>
  <c r="K38" i="108"/>
  <c r="J38" i="108"/>
  <c r="I38" i="108"/>
  <c r="G38" i="108"/>
  <c r="F38" i="108"/>
  <c r="E38" i="108"/>
  <c r="D38" i="108"/>
  <c r="C38" i="108"/>
  <c r="B38" i="108"/>
  <c r="A38" i="108"/>
  <c r="V37" i="108"/>
  <c r="U37" i="108"/>
  <c r="T37" i="108"/>
  <c r="S37" i="108"/>
  <c r="Q37" i="108"/>
  <c r="P37" i="108"/>
  <c r="O37" i="108"/>
  <c r="N37" i="108"/>
  <c r="M37" i="108"/>
  <c r="L37" i="108"/>
  <c r="K37" i="108"/>
  <c r="J37" i="108"/>
  <c r="I37" i="108"/>
  <c r="G37" i="108"/>
  <c r="F37" i="108"/>
  <c r="E37" i="108"/>
  <c r="D37" i="108"/>
  <c r="C37" i="108"/>
  <c r="B37" i="108"/>
  <c r="A37" i="108"/>
  <c r="V36" i="108"/>
  <c r="U36" i="108"/>
  <c r="T36" i="108"/>
  <c r="S36" i="108"/>
  <c r="Q36" i="108"/>
  <c r="P36" i="108"/>
  <c r="O36" i="108"/>
  <c r="N36" i="108"/>
  <c r="M36" i="108"/>
  <c r="L36" i="108"/>
  <c r="K36" i="108"/>
  <c r="J36" i="108"/>
  <c r="I36" i="108"/>
  <c r="G36" i="108"/>
  <c r="F36" i="108"/>
  <c r="E36" i="108"/>
  <c r="D36" i="108"/>
  <c r="C36" i="108"/>
  <c r="B36" i="108"/>
  <c r="A36" i="108"/>
  <c r="V35" i="108"/>
  <c r="U35" i="108"/>
  <c r="T35" i="108"/>
  <c r="S35" i="108"/>
  <c r="Q35" i="108"/>
  <c r="P35" i="108"/>
  <c r="O35" i="108"/>
  <c r="N35" i="108"/>
  <c r="M35" i="108"/>
  <c r="L35" i="108"/>
  <c r="K35" i="108"/>
  <c r="J35" i="108"/>
  <c r="I35" i="108"/>
  <c r="G35" i="108"/>
  <c r="F35" i="108"/>
  <c r="E35" i="108"/>
  <c r="D35" i="108"/>
  <c r="C35" i="108"/>
  <c r="B35" i="108"/>
  <c r="A35" i="108"/>
  <c r="V34" i="108"/>
  <c r="U34" i="108"/>
  <c r="T34" i="108"/>
  <c r="S34" i="108"/>
  <c r="Q34" i="108"/>
  <c r="P34" i="108"/>
  <c r="O34" i="108"/>
  <c r="N34" i="108"/>
  <c r="M34" i="108"/>
  <c r="L34" i="108"/>
  <c r="K34" i="108"/>
  <c r="J34" i="108"/>
  <c r="I34" i="108"/>
  <c r="G34" i="108"/>
  <c r="F34" i="108"/>
  <c r="E34" i="108"/>
  <c r="D34" i="108"/>
  <c r="C34" i="108"/>
  <c r="B34" i="108"/>
  <c r="A34" i="108"/>
  <c r="V33" i="108"/>
  <c r="U33" i="108"/>
  <c r="T33" i="108"/>
  <c r="S33" i="108"/>
  <c r="Q33" i="108"/>
  <c r="P33" i="108"/>
  <c r="O33" i="108"/>
  <c r="N33" i="108"/>
  <c r="M33" i="108"/>
  <c r="L33" i="108"/>
  <c r="K33" i="108"/>
  <c r="J33" i="108"/>
  <c r="I33" i="108"/>
  <c r="G33" i="108"/>
  <c r="F33" i="108"/>
  <c r="E33" i="108"/>
  <c r="D33" i="108"/>
  <c r="C33" i="108"/>
  <c r="B33" i="108"/>
  <c r="A33" i="108"/>
  <c r="V32" i="108"/>
  <c r="U32" i="108"/>
  <c r="T32" i="108"/>
  <c r="S32" i="108"/>
  <c r="Q32" i="108"/>
  <c r="P32" i="108"/>
  <c r="O32" i="108"/>
  <c r="N32" i="108"/>
  <c r="M32" i="108"/>
  <c r="L32" i="108"/>
  <c r="K32" i="108"/>
  <c r="J32" i="108"/>
  <c r="I32" i="108"/>
  <c r="G32" i="108"/>
  <c r="F32" i="108"/>
  <c r="E32" i="108"/>
  <c r="D32" i="108"/>
  <c r="C32" i="108"/>
  <c r="B32" i="108"/>
  <c r="A32" i="108"/>
  <c r="V31" i="108"/>
  <c r="U31" i="108"/>
  <c r="T31" i="108"/>
  <c r="S31" i="108"/>
  <c r="Q31" i="108"/>
  <c r="P31" i="108"/>
  <c r="O31" i="108"/>
  <c r="N31" i="108"/>
  <c r="M31" i="108"/>
  <c r="L31" i="108"/>
  <c r="K31" i="108"/>
  <c r="J31" i="108"/>
  <c r="I31" i="108"/>
  <c r="G31" i="108"/>
  <c r="F31" i="108"/>
  <c r="E31" i="108"/>
  <c r="D31" i="108"/>
  <c r="C31" i="108"/>
  <c r="B31" i="108"/>
  <c r="A31" i="108"/>
  <c r="V30" i="108"/>
  <c r="U30" i="108"/>
  <c r="T30" i="108"/>
  <c r="S30" i="108"/>
  <c r="Q30" i="108"/>
  <c r="P30" i="108"/>
  <c r="O30" i="108"/>
  <c r="N30" i="108"/>
  <c r="M30" i="108"/>
  <c r="L30" i="108"/>
  <c r="K30" i="108"/>
  <c r="J30" i="108"/>
  <c r="I30" i="108"/>
  <c r="G30" i="108"/>
  <c r="F30" i="108"/>
  <c r="E30" i="108"/>
  <c r="D30" i="108"/>
  <c r="C30" i="108"/>
  <c r="B30" i="108"/>
  <c r="A30" i="108"/>
  <c r="V29" i="108"/>
  <c r="U29" i="108"/>
  <c r="T29" i="108"/>
  <c r="S29" i="108"/>
  <c r="Q29" i="108"/>
  <c r="P29" i="108"/>
  <c r="O29" i="108"/>
  <c r="N29" i="108"/>
  <c r="M29" i="108"/>
  <c r="L29" i="108"/>
  <c r="K29" i="108"/>
  <c r="J29" i="108"/>
  <c r="I29" i="108"/>
  <c r="G29" i="108"/>
  <c r="F29" i="108"/>
  <c r="E29" i="108"/>
  <c r="D29" i="108"/>
  <c r="C29" i="108"/>
  <c r="B29" i="108"/>
  <c r="A29" i="108"/>
  <c r="V28" i="108"/>
  <c r="U28" i="108"/>
  <c r="T28" i="108"/>
  <c r="S28" i="108"/>
  <c r="Q28" i="108"/>
  <c r="P28" i="108"/>
  <c r="O28" i="108"/>
  <c r="N28" i="108"/>
  <c r="M28" i="108"/>
  <c r="L28" i="108"/>
  <c r="K28" i="108"/>
  <c r="J28" i="108"/>
  <c r="I28" i="108"/>
  <c r="G28" i="108"/>
  <c r="F28" i="108"/>
  <c r="E28" i="108"/>
  <c r="D28" i="108"/>
  <c r="C28" i="108"/>
  <c r="B28" i="108"/>
  <c r="A28" i="108"/>
  <c r="V27" i="108"/>
  <c r="U27" i="108"/>
  <c r="T27" i="108"/>
  <c r="S27" i="108"/>
  <c r="Q27" i="108"/>
  <c r="P27" i="108"/>
  <c r="O27" i="108"/>
  <c r="N27" i="108"/>
  <c r="M27" i="108"/>
  <c r="L27" i="108"/>
  <c r="K27" i="108"/>
  <c r="J27" i="108"/>
  <c r="I27" i="108"/>
  <c r="G27" i="108"/>
  <c r="F27" i="108"/>
  <c r="E27" i="108"/>
  <c r="D27" i="108"/>
  <c r="C27" i="108"/>
  <c r="B27" i="108"/>
  <c r="A27" i="108"/>
  <c r="V26" i="108"/>
  <c r="U26" i="108"/>
  <c r="T26" i="108"/>
  <c r="S26" i="108"/>
  <c r="Q26" i="108"/>
  <c r="P26" i="108"/>
  <c r="O26" i="108"/>
  <c r="N26" i="108"/>
  <c r="M26" i="108"/>
  <c r="L26" i="108"/>
  <c r="K26" i="108"/>
  <c r="J26" i="108"/>
  <c r="I26" i="108"/>
  <c r="G26" i="108"/>
  <c r="F26" i="108"/>
  <c r="E26" i="108"/>
  <c r="D26" i="108"/>
  <c r="C26" i="108"/>
  <c r="B26" i="108"/>
  <c r="A26" i="108"/>
  <c r="V25" i="108"/>
  <c r="U25" i="108"/>
  <c r="T25" i="108"/>
  <c r="S25" i="108"/>
  <c r="Q25" i="108"/>
  <c r="P25" i="108"/>
  <c r="O25" i="108"/>
  <c r="N25" i="108"/>
  <c r="M25" i="108"/>
  <c r="L25" i="108"/>
  <c r="K25" i="108"/>
  <c r="J25" i="108"/>
  <c r="I25" i="108"/>
  <c r="G25" i="108"/>
  <c r="F25" i="108"/>
  <c r="E25" i="108"/>
  <c r="D25" i="108"/>
  <c r="C25" i="108"/>
  <c r="B25" i="108"/>
  <c r="A25" i="108"/>
  <c r="V24" i="108"/>
  <c r="U24" i="108"/>
  <c r="T24" i="108"/>
  <c r="S24" i="108"/>
  <c r="Q24" i="108"/>
  <c r="P24" i="108"/>
  <c r="O24" i="108"/>
  <c r="N24" i="108"/>
  <c r="M24" i="108"/>
  <c r="L24" i="108"/>
  <c r="K24" i="108"/>
  <c r="J24" i="108"/>
  <c r="I24" i="108"/>
  <c r="G24" i="108"/>
  <c r="F24" i="108"/>
  <c r="E24" i="108"/>
  <c r="D24" i="108"/>
  <c r="C24" i="108"/>
  <c r="B24" i="108"/>
  <c r="A24" i="108"/>
  <c r="V23" i="108"/>
  <c r="U23" i="108"/>
  <c r="T23" i="108"/>
  <c r="S23" i="108"/>
  <c r="Q23" i="108"/>
  <c r="P23" i="108"/>
  <c r="O23" i="108"/>
  <c r="N23" i="108"/>
  <c r="M23" i="108"/>
  <c r="L23" i="108"/>
  <c r="K23" i="108"/>
  <c r="J23" i="108"/>
  <c r="I23" i="108"/>
  <c r="G23" i="108"/>
  <c r="F23" i="108"/>
  <c r="E23" i="108"/>
  <c r="D23" i="108"/>
  <c r="C23" i="108"/>
  <c r="B23" i="108"/>
  <c r="A23" i="108"/>
  <c r="V22" i="108"/>
  <c r="U22" i="108"/>
  <c r="T22" i="108"/>
  <c r="S22" i="108"/>
  <c r="Q22" i="108"/>
  <c r="P22" i="108"/>
  <c r="O22" i="108"/>
  <c r="N22" i="108"/>
  <c r="M22" i="108"/>
  <c r="L22" i="108"/>
  <c r="K22" i="108"/>
  <c r="J22" i="108"/>
  <c r="I22" i="108"/>
  <c r="G22" i="108"/>
  <c r="F22" i="108"/>
  <c r="E22" i="108"/>
  <c r="D22" i="108"/>
  <c r="C22" i="108"/>
  <c r="B22" i="108"/>
  <c r="A22" i="108"/>
  <c r="V21" i="108"/>
  <c r="U21" i="108"/>
  <c r="T21" i="108"/>
  <c r="S21" i="108"/>
  <c r="Q21" i="108"/>
  <c r="P21" i="108"/>
  <c r="O21" i="108"/>
  <c r="N21" i="108"/>
  <c r="M21" i="108"/>
  <c r="L21" i="108"/>
  <c r="K21" i="108"/>
  <c r="J21" i="108"/>
  <c r="I21" i="108"/>
  <c r="G21" i="108"/>
  <c r="F21" i="108"/>
  <c r="E21" i="108"/>
  <c r="D21" i="108"/>
  <c r="C21" i="108"/>
  <c r="B21" i="108"/>
  <c r="A21" i="108"/>
  <c r="V20" i="108"/>
  <c r="U20" i="108"/>
  <c r="T20" i="108"/>
  <c r="S20" i="108"/>
  <c r="Q20" i="108"/>
  <c r="P20" i="108"/>
  <c r="O20" i="108"/>
  <c r="N20" i="108"/>
  <c r="M20" i="108"/>
  <c r="L20" i="108"/>
  <c r="K20" i="108"/>
  <c r="J20" i="108"/>
  <c r="I20" i="108"/>
  <c r="G20" i="108"/>
  <c r="F20" i="108"/>
  <c r="E20" i="108"/>
  <c r="D20" i="108"/>
  <c r="C20" i="108"/>
  <c r="A20" i="108"/>
  <c r="V19" i="108"/>
  <c r="U19" i="108"/>
  <c r="T19" i="108"/>
  <c r="S19" i="108"/>
  <c r="Q19" i="108"/>
  <c r="P19" i="108"/>
  <c r="O19" i="108"/>
  <c r="N19" i="108"/>
  <c r="M19" i="108"/>
  <c r="L19" i="108"/>
  <c r="K19" i="108"/>
  <c r="J19" i="108"/>
  <c r="I19" i="108"/>
  <c r="G19" i="108"/>
  <c r="F19" i="108"/>
  <c r="E19" i="108"/>
  <c r="D19" i="108"/>
  <c r="C19" i="108"/>
  <c r="B19" i="108"/>
  <c r="A19" i="108"/>
  <c r="V18" i="108"/>
  <c r="U18" i="108"/>
  <c r="T18" i="108"/>
  <c r="S18" i="108"/>
  <c r="Q18" i="108"/>
  <c r="P18" i="108"/>
  <c r="O18" i="108"/>
  <c r="N18" i="108"/>
  <c r="M18" i="108"/>
  <c r="L18" i="108"/>
  <c r="K18" i="108"/>
  <c r="J18" i="108"/>
  <c r="I18" i="108"/>
  <c r="G18" i="108"/>
  <c r="F18" i="108"/>
  <c r="E18" i="108"/>
  <c r="D18" i="108"/>
  <c r="C18" i="108"/>
  <c r="B18" i="108"/>
  <c r="A18" i="108"/>
  <c r="V17" i="108"/>
  <c r="U17" i="108"/>
  <c r="T17" i="108"/>
  <c r="S17" i="108"/>
  <c r="Q17" i="108"/>
  <c r="P17" i="108"/>
  <c r="O17" i="108"/>
  <c r="N17" i="108"/>
  <c r="M17" i="108"/>
  <c r="L17" i="108"/>
  <c r="K17" i="108"/>
  <c r="J17" i="108"/>
  <c r="I17" i="108"/>
  <c r="G17" i="108"/>
  <c r="F17" i="108"/>
  <c r="E17" i="108"/>
  <c r="D17" i="108"/>
  <c r="C17" i="108"/>
  <c r="B17" i="108"/>
  <c r="A17" i="108"/>
  <c r="V16" i="108"/>
  <c r="U16" i="108"/>
  <c r="T16" i="108"/>
  <c r="S16" i="108"/>
  <c r="Q16" i="108"/>
  <c r="P16" i="108"/>
  <c r="O16" i="108"/>
  <c r="N16" i="108"/>
  <c r="M16" i="108"/>
  <c r="L16" i="108"/>
  <c r="K16" i="108"/>
  <c r="J16" i="108"/>
  <c r="I16" i="108"/>
  <c r="G16" i="108"/>
  <c r="F16" i="108"/>
  <c r="E16" i="108"/>
  <c r="D16" i="108"/>
  <c r="C16" i="108"/>
  <c r="B16" i="108"/>
  <c r="A16" i="108"/>
  <c r="V15" i="108"/>
  <c r="U15" i="108"/>
  <c r="T15" i="108"/>
  <c r="S15" i="108"/>
  <c r="Q15" i="108"/>
  <c r="P15" i="108"/>
  <c r="O15" i="108"/>
  <c r="N15" i="108"/>
  <c r="M15" i="108"/>
  <c r="L15" i="108"/>
  <c r="K15" i="108"/>
  <c r="J15" i="108"/>
  <c r="I15" i="108"/>
  <c r="G15" i="108"/>
  <c r="F15" i="108"/>
  <c r="E15" i="108"/>
  <c r="D15" i="108"/>
  <c r="C15" i="108"/>
  <c r="A15" i="108"/>
  <c r="V14" i="108"/>
  <c r="U14" i="108"/>
  <c r="T14" i="108"/>
  <c r="S14" i="108"/>
  <c r="Q14" i="108"/>
  <c r="P14" i="108"/>
  <c r="O14" i="108"/>
  <c r="N14" i="108"/>
  <c r="M14" i="108"/>
  <c r="L14" i="108"/>
  <c r="K14" i="108"/>
  <c r="J14" i="108"/>
  <c r="I14" i="108"/>
  <c r="G14" i="108"/>
  <c r="F14" i="108"/>
  <c r="E14" i="108"/>
  <c r="D14" i="108"/>
  <c r="C14" i="108"/>
  <c r="A14" i="108"/>
  <c r="V13" i="108"/>
  <c r="U13" i="108"/>
  <c r="T13" i="108"/>
  <c r="S13" i="108"/>
  <c r="Q13" i="108"/>
  <c r="P13" i="108"/>
  <c r="O13" i="108"/>
  <c r="N13" i="108"/>
  <c r="M13" i="108"/>
  <c r="L13" i="108"/>
  <c r="K13" i="108"/>
  <c r="J13" i="108"/>
  <c r="I13" i="108"/>
  <c r="G13" i="108"/>
  <c r="F13" i="108"/>
  <c r="E13" i="108"/>
  <c r="D13" i="108"/>
  <c r="C13" i="108"/>
  <c r="A13" i="108"/>
  <c r="V12" i="108"/>
  <c r="U12" i="108"/>
  <c r="T12" i="108"/>
  <c r="S12" i="108"/>
  <c r="Q12" i="108"/>
  <c r="P12" i="108"/>
  <c r="O12" i="108"/>
  <c r="N12" i="108"/>
  <c r="M12" i="108"/>
  <c r="L12" i="108"/>
  <c r="K12" i="108"/>
  <c r="J12" i="108"/>
  <c r="I12" i="108"/>
  <c r="G12" i="108"/>
  <c r="F12" i="108"/>
  <c r="E12" i="108"/>
  <c r="D12" i="108"/>
  <c r="C12" i="108"/>
  <c r="A12" i="108"/>
  <c r="V11" i="108"/>
  <c r="U11" i="108"/>
  <c r="T11" i="108"/>
  <c r="S11" i="108"/>
  <c r="Q11" i="108"/>
  <c r="P11" i="108"/>
  <c r="O11" i="108"/>
  <c r="N11" i="108"/>
  <c r="M11" i="108"/>
  <c r="L11" i="108"/>
  <c r="K11" i="108"/>
  <c r="J11" i="108"/>
  <c r="I11" i="108"/>
  <c r="G11" i="108"/>
  <c r="F11" i="108"/>
  <c r="E11" i="108"/>
  <c r="D11" i="108"/>
  <c r="C11" i="108"/>
  <c r="B11" i="108"/>
  <c r="A11" i="108"/>
  <c r="V10" i="108"/>
  <c r="U10" i="108"/>
  <c r="T10" i="108"/>
  <c r="S10" i="108"/>
  <c r="Q10" i="108"/>
  <c r="P10" i="108"/>
  <c r="O10" i="108"/>
  <c r="N10" i="108"/>
  <c r="M10" i="108"/>
  <c r="L10" i="108"/>
  <c r="K10" i="108"/>
  <c r="J10" i="108"/>
  <c r="I10" i="108"/>
  <c r="G10" i="108"/>
  <c r="F10" i="108"/>
  <c r="E10" i="108"/>
  <c r="D10" i="108"/>
  <c r="C10" i="108"/>
  <c r="B10" i="108"/>
  <c r="A10" i="108"/>
  <c r="V9" i="108"/>
  <c r="U9" i="108"/>
  <c r="T9" i="108"/>
  <c r="S9" i="108"/>
  <c r="Q9" i="108"/>
  <c r="P9" i="108"/>
  <c r="O9" i="108"/>
  <c r="N9" i="108"/>
  <c r="M9" i="108"/>
  <c r="L9" i="108"/>
  <c r="K9" i="108"/>
  <c r="J9" i="108"/>
  <c r="I9" i="108"/>
  <c r="G9" i="108"/>
  <c r="F9" i="108"/>
  <c r="E9" i="108"/>
  <c r="D9" i="108"/>
  <c r="C9" i="108"/>
  <c r="A9" i="108"/>
  <c r="V8" i="108"/>
  <c r="U8" i="108"/>
  <c r="T8" i="108"/>
  <c r="S8" i="108"/>
  <c r="Q8" i="108"/>
  <c r="P8" i="108"/>
  <c r="O8" i="108"/>
  <c r="N8" i="108"/>
  <c r="M8" i="108"/>
  <c r="L8" i="108"/>
  <c r="K8" i="108"/>
  <c r="I8" i="108"/>
  <c r="G8" i="108"/>
  <c r="F8" i="108"/>
  <c r="E8" i="108"/>
  <c r="D8" i="108"/>
  <c r="C8" i="108"/>
  <c r="A8" i="108"/>
  <c r="V7" i="108"/>
  <c r="U7" i="108"/>
  <c r="T7" i="108"/>
  <c r="S7" i="108"/>
  <c r="Q7" i="108"/>
  <c r="P7" i="108"/>
  <c r="O7" i="108"/>
  <c r="N7" i="108"/>
  <c r="M7" i="108"/>
  <c r="L7" i="108"/>
  <c r="K7" i="108"/>
  <c r="J7" i="108"/>
  <c r="I7" i="108"/>
  <c r="G7" i="108"/>
  <c r="F7" i="108"/>
  <c r="E7" i="108"/>
  <c r="D7" i="108"/>
  <c r="C7" i="108"/>
  <c r="B7" i="108"/>
  <c r="A7" i="108"/>
  <c r="V6" i="108"/>
  <c r="U6" i="108"/>
  <c r="T6" i="108"/>
  <c r="S6" i="108"/>
  <c r="Q6" i="108"/>
  <c r="P6" i="108"/>
  <c r="O6" i="108"/>
  <c r="N6" i="108"/>
  <c r="M6" i="108"/>
  <c r="L6" i="108"/>
  <c r="K6" i="108"/>
  <c r="J6" i="108"/>
  <c r="I6" i="108"/>
  <c r="G6" i="108"/>
  <c r="F6" i="108"/>
  <c r="E6" i="108"/>
  <c r="D6" i="108"/>
  <c r="C6" i="108"/>
  <c r="B6" i="108"/>
  <c r="A6" i="108"/>
  <c r="V5" i="108"/>
  <c r="U5" i="108"/>
  <c r="T5" i="108"/>
  <c r="S5" i="108"/>
  <c r="Q5" i="108"/>
  <c r="P5" i="108"/>
  <c r="O5" i="108"/>
  <c r="N5" i="108"/>
  <c r="M5" i="108"/>
  <c r="L5" i="108"/>
  <c r="K5" i="108"/>
  <c r="J5" i="108"/>
  <c r="I5" i="108"/>
  <c r="G5" i="108"/>
  <c r="F5" i="108"/>
  <c r="E5" i="108"/>
  <c r="D5" i="108"/>
  <c r="C5" i="108"/>
  <c r="A5" i="108"/>
  <c r="V4" i="108"/>
  <c r="U4" i="108"/>
  <c r="T4" i="108"/>
  <c r="S4" i="108"/>
  <c r="Q4" i="108"/>
  <c r="P4" i="108"/>
  <c r="O4" i="108"/>
  <c r="N4" i="108"/>
  <c r="M4" i="108"/>
  <c r="L4" i="108"/>
  <c r="K4" i="108"/>
  <c r="I4" i="108"/>
  <c r="G4" i="108"/>
  <c r="F4" i="108"/>
  <c r="E4" i="108"/>
  <c r="D4" i="108"/>
  <c r="C4" i="108"/>
  <c r="A4" i="108"/>
  <c r="V3" i="108"/>
  <c r="U3" i="108"/>
  <c r="T3" i="108"/>
  <c r="S3" i="108"/>
  <c r="Q3" i="108"/>
  <c r="P3" i="108"/>
  <c r="O3" i="108"/>
  <c r="N3" i="108"/>
  <c r="M3" i="108"/>
  <c r="L3" i="108"/>
  <c r="K3" i="108"/>
  <c r="J3" i="108"/>
  <c r="I3" i="108"/>
  <c r="G3" i="108"/>
  <c r="F3" i="108"/>
  <c r="E3" i="108"/>
  <c r="D3" i="108"/>
  <c r="C3" i="108"/>
  <c r="B3" i="108"/>
  <c r="A3" i="108"/>
  <c r="V172" i="61" l="1"/>
  <c r="T172" i="61"/>
  <c r="S172" i="61"/>
  <c r="Q172" i="61"/>
  <c r="P172" i="61"/>
  <c r="O172" i="61"/>
  <c r="N172" i="61"/>
  <c r="M172" i="61"/>
  <c r="L172" i="61"/>
  <c r="J172" i="61"/>
  <c r="I172" i="61"/>
  <c r="G172" i="61"/>
  <c r="F172" i="61"/>
  <c r="E172" i="61"/>
  <c r="D172" i="61"/>
  <c r="C172" i="61"/>
  <c r="B172" i="61"/>
  <c r="A172" i="61"/>
  <c r="V171" i="61"/>
  <c r="T171" i="61"/>
  <c r="S171" i="61"/>
  <c r="Q171" i="61"/>
  <c r="P171" i="61"/>
  <c r="O171" i="61"/>
  <c r="N171" i="61"/>
  <c r="M171" i="61"/>
  <c r="L171" i="61"/>
  <c r="J171" i="61"/>
  <c r="I171" i="61"/>
  <c r="G171" i="61"/>
  <c r="F171" i="61"/>
  <c r="E171" i="61"/>
  <c r="D171" i="61"/>
  <c r="C171" i="61"/>
  <c r="B171" i="61"/>
  <c r="A171" i="61"/>
  <c r="V170" i="61"/>
  <c r="T170" i="61"/>
  <c r="S170" i="61"/>
  <c r="Q170" i="61"/>
  <c r="P170" i="61"/>
  <c r="O170" i="61"/>
  <c r="N170" i="61"/>
  <c r="M170" i="61"/>
  <c r="L170" i="61"/>
  <c r="J170" i="61"/>
  <c r="I170" i="61"/>
  <c r="G170" i="61"/>
  <c r="F170" i="61"/>
  <c r="E170" i="61"/>
  <c r="D170" i="61"/>
  <c r="C170" i="61"/>
  <c r="B170" i="61"/>
  <c r="A170" i="61"/>
  <c r="V169" i="61"/>
  <c r="T169" i="61"/>
  <c r="S169" i="61"/>
  <c r="Q169" i="61"/>
  <c r="P169" i="61"/>
  <c r="O169" i="61"/>
  <c r="N169" i="61"/>
  <c r="M169" i="61"/>
  <c r="L169" i="61"/>
  <c r="J169" i="61"/>
  <c r="I169" i="61"/>
  <c r="G169" i="61"/>
  <c r="F169" i="61"/>
  <c r="E169" i="61"/>
  <c r="D169" i="61"/>
  <c r="C169" i="61"/>
  <c r="B169" i="61"/>
  <c r="A169" i="61"/>
  <c r="V168" i="61"/>
  <c r="T168" i="61"/>
  <c r="S168" i="61"/>
  <c r="Q168" i="61"/>
  <c r="P168" i="61"/>
  <c r="O168" i="61"/>
  <c r="N168" i="61"/>
  <c r="M168" i="61"/>
  <c r="L168" i="61"/>
  <c r="J168" i="61"/>
  <c r="I168" i="61"/>
  <c r="G168" i="61"/>
  <c r="F168" i="61"/>
  <c r="E168" i="61"/>
  <c r="D168" i="61"/>
  <c r="C168" i="61"/>
  <c r="B168" i="61"/>
  <c r="A168" i="61"/>
  <c r="V167" i="61"/>
  <c r="T167" i="61"/>
  <c r="S167" i="61"/>
  <c r="Q167" i="61"/>
  <c r="P167" i="61"/>
  <c r="O167" i="61"/>
  <c r="N167" i="61"/>
  <c r="M167" i="61"/>
  <c r="L167" i="61"/>
  <c r="J167" i="61"/>
  <c r="I167" i="61"/>
  <c r="G167" i="61"/>
  <c r="F167" i="61"/>
  <c r="E167" i="61"/>
  <c r="D167" i="61"/>
  <c r="C167" i="61"/>
  <c r="B167" i="61"/>
  <c r="A167" i="61"/>
  <c r="V166" i="61"/>
  <c r="T166" i="61"/>
  <c r="S166" i="61"/>
  <c r="Q166" i="61"/>
  <c r="P166" i="61"/>
  <c r="O166" i="61"/>
  <c r="N166" i="61"/>
  <c r="M166" i="61"/>
  <c r="L166" i="61"/>
  <c r="J166" i="61"/>
  <c r="I166" i="61"/>
  <c r="G166" i="61"/>
  <c r="F166" i="61"/>
  <c r="E166" i="61"/>
  <c r="D166" i="61"/>
  <c r="C166" i="61"/>
  <c r="B166" i="61"/>
  <c r="A166" i="61"/>
  <c r="V165" i="61"/>
  <c r="T165" i="61"/>
  <c r="S165" i="61"/>
  <c r="Q165" i="61"/>
  <c r="P165" i="61"/>
  <c r="O165" i="61"/>
  <c r="N165" i="61"/>
  <c r="M165" i="61"/>
  <c r="L165" i="61"/>
  <c r="J165" i="61"/>
  <c r="I165" i="61"/>
  <c r="G165" i="61"/>
  <c r="F165" i="61"/>
  <c r="E165" i="61"/>
  <c r="D165" i="61"/>
  <c r="C165" i="61"/>
  <c r="B165" i="61"/>
  <c r="A165" i="61"/>
  <c r="V164" i="61"/>
  <c r="T164" i="61"/>
  <c r="S164" i="61"/>
  <c r="Q164" i="61"/>
  <c r="P164" i="61"/>
  <c r="O164" i="61"/>
  <c r="N164" i="61"/>
  <c r="M164" i="61"/>
  <c r="L164" i="61"/>
  <c r="J164" i="61"/>
  <c r="I164" i="61"/>
  <c r="G164" i="61"/>
  <c r="F164" i="61"/>
  <c r="E164" i="61"/>
  <c r="D164" i="61"/>
  <c r="C164" i="61"/>
  <c r="B164" i="61"/>
  <c r="A164" i="61"/>
  <c r="V163" i="61"/>
  <c r="T163" i="61"/>
  <c r="S163" i="61"/>
  <c r="Q163" i="61"/>
  <c r="P163" i="61"/>
  <c r="O163" i="61"/>
  <c r="N163" i="61"/>
  <c r="M163" i="61"/>
  <c r="L163" i="61"/>
  <c r="J163" i="61"/>
  <c r="I163" i="61"/>
  <c r="G163" i="61"/>
  <c r="F163" i="61"/>
  <c r="E163" i="61"/>
  <c r="D163" i="61"/>
  <c r="C163" i="61"/>
  <c r="B163" i="61"/>
  <c r="A163" i="61"/>
  <c r="V162" i="61"/>
  <c r="T162" i="61"/>
  <c r="S162" i="61"/>
  <c r="Q162" i="61"/>
  <c r="P162" i="61"/>
  <c r="O162" i="61"/>
  <c r="N162" i="61"/>
  <c r="M162" i="61"/>
  <c r="L162" i="61"/>
  <c r="J162" i="61"/>
  <c r="I162" i="61"/>
  <c r="G162" i="61"/>
  <c r="F162" i="61"/>
  <c r="E162" i="61"/>
  <c r="D162" i="61"/>
  <c r="C162" i="61"/>
  <c r="B162" i="61"/>
  <c r="A162" i="61"/>
  <c r="V161" i="61"/>
  <c r="T161" i="61"/>
  <c r="S161" i="61"/>
  <c r="Q161" i="61"/>
  <c r="P161" i="61"/>
  <c r="O161" i="61"/>
  <c r="N161" i="61"/>
  <c r="M161" i="61"/>
  <c r="L161" i="61"/>
  <c r="J161" i="61"/>
  <c r="I161" i="61"/>
  <c r="G161" i="61"/>
  <c r="F161" i="61"/>
  <c r="E161" i="61"/>
  <c r="D161" i="61"/>
  <c r="C161" i="61"/>
  <c r="B161" i="61"/>
  <c r="A161" i="61"/>
  <c r="V160" i="61"/>
  <c r="T160" i="61"/>
  <c r="S160" i="61"/>
  <c r="Q160" i="61"/>
  <c r="P160" i="61"/>
  <c r="O160" i="61"/>
  <c r="N160" i="61"/>
  <c r="M160" i="61"/>
  <c r="L160" i="61"/>
  <c r="J160" i="61"/>
  <c r="I160" i="61"/>
  <c r="G160" i="61"/>
  <c r="F160" i="61"/>
  <c r="E160" i="61"/>
  <c r="D160" i="61"/>
  <c r="C160" i="61"/>
  <c r="B160" i="61"/>
  <c r="A160" i="61"/>
  <c r="V159" i="61"/>
  <c r="T159" i="61"/>
  <c r="S159" i="61"/>
  <c r="Q159" i="61"/>
  <c r="P159" i="61"/>
  <c r="O159" i="61"/>
  <c r="N159" i="61"/>
  <c r="M159" i="61"/>
  <c r="L159" i="61"/>
  <c r="J159" i="61"/>
  <c r="I159" i="61"/>
  <c r="G159" i="61"/>
  <c r="F159" i="61"/>
  <c r="E159" i="61"/>
  <c r="D159" i="61"/>
  <c r="C159" i="61"/>
  <c r="B159" i="61"/>
  <c r="A159" i="61"/>
  <c r="V158" i="61"/>
  <c r="T158" i="61"/>
  <c r="S158" i="61"/>
  <c r="Q158" i="61"/>
  <c r="P158" i="61"/>
  <c r="O158" i="61"/>
  <c r="N158" i="61"/>
  <c r="M158" i="61"/>
  <c r="L158" i="61"/>
  <c r="J158" i="61"/>
  <c r="I158" i="61"/>
  <c r="G158" i="61"/>
  <c r="F158" i="61"/>
  <c r="E158" i="61"/>
  <c r="D158" i="61"/>
  <c r="C158" i="61"/>
  <c r="B158" i="61"/>
  <c r="A158" i="61"/>
  <c r="V157" i="61"/>
  <c r="T157" i="61"/>
  <c r="S157" i="61"/>
  <c r="Q157" i="61"/>
  <c r="P157" i="61"/>
  <c r="O157" i="61"/>
  <c r="N157" i="61"/>
  <c r="M157" i="61"/>
  <c r="L157" i="61"/>
  <c r="J157" i="61"/>
  <c r="I157" i="61"/>
  <c r="G157" i="61"/>
  <c r="F157" i="61"/>
  <c r="E157" i="61"/>
  <c r="D157" i="61"/>
  <c r="C157" i="61"/>
  <c r="B157" i="61"/>
  <c r="A157" i="61"/>
  <c r="V156" i="61"/>
  <c r="T156" i="61"/>
  <c r="S156" i="61"/>
  <c r="Q156" i="61"/>
  <c r="P156" i="61"/>
  <c r="O156" i="61"/>
  <c r="N156" i="61"/>
  <c r="M156" i="61"/>
  <c r="L156" i="61"/>
  <c r="J156" i="61"/>
  <c r="I156" i="61"/>
  <c r="G156" i="61"/>
  <c r="F156" i="61"/>
  <c r="E156" i="61"/>
  <c r="D156" i="61"/>
  <c r="C156" i="61"/>
  <c r="B156" i="61"/>
  <c r="A156" i="61"/>
  <c r="V155" i="61"/>
  <c r="T155" i="61"/>
  <c r="S155" i="61"/>
  <c r="Q155" i="61"/>
  <c r="P155" i="61"/>
  <c r="O155" i="61"/>
  <c r="N155" i="61"/>
  <c r="M155" i="61"/>
  <c r="L155" i="61"/>
  <c r="J155" i="61"/>
  <c r="I155" i="61"/>
  <c r="G155" i="61"/>
  <c r="F155" i="61"/>
  <c r="E155" i="61"/>
  <c r="D155" i="61"/>
  <c r="C155" i="61"/>
  <c r="B155" i="61"/>
  <c r="A155" i="61"/>
  <c r="V154" i="61"/>
  <c r="T154" i="61"/>
  <c r="S154" i="61"/>
  <c r="Q154" i="61"/>
  <c r="P154" i="61"/>
  <c r="O154" i="61"/>
  <c r="N154" i="61"/>
  <c r="M154" i="61"/>
  <c r="L154" i="61"/>
  <c r="J154" i="61"/>
  <c r="I154" i="61"/>
  <c r="G154" i="61"/>
  <c r="F154" i="61"/>
  <c r="E154" i="61"/>
  <c r="D154" i="61"/>
  <c r="C154" i="61"/>
  <c r="B154" i="61"/>
  <c r="A154" i="61"/>
  <c r="V153" i="61"/>
  <c r="T153" i="61"/>
  <c r="S153" i="61"/>
  <c r="Q153" i="61"/>
  <c r="P153" i="61"/>
  <c r="O153" i="61"/>
  <c r="N153" i="61"/>
  <c r="M153" i="61"/>
  <c r="L153" i="61"/>
  <c r="J153" i="61"/>
  <c r="I153" i="61"/>
  <c r="G153" i="61"/>
  <c r="F153" i="61"/>
  <c r="E153" i="61"/>
  <c r="D153" i="61"/>
  <c r="C153" i="61"/>
  <c r="B153" i="61"/>
  <c r="A153" i="61"/>
  <c r="V152" i="61"/>
  <c r="T152" i="61"/>
  <c r="S152" i="61"/>
  <c r="Q152" i="61"/>
  <c r="P152" i="61"/>
  <c r="O152" i="61"/>
  <c r="N152" i="61"/>
  <c r="M152" i="61"/>
  <c r="L152" i="61"/>
  <c r="J152" i="61"/>
  <c r="I152" i="61"/>
  <c r="G152" i="61"/>
  <c r="F152" i="61"/>
  <c r="E152" i="61"/>
  <c r="D152" i="61"/>
  <c r="C152" i="61"/>
  <c r="B152" i="61"/>
  <c r="A152" i="61"/>
  <c r="V151" i="61"/>
  <c r="T151" i="61"/>
  <c r="S151" i="61"/>
  <c r="Q151" i="61"/>
  <c r="P151" i="61"/>
  <c r="O151" i="61"/>
  <c r="N151" i="61"/>
  <c r="M151" i="61"/>
  <c r="L151" i="61"/>
  <c r="J151" i="61"/>
  <c r="I151" i="61"/>
  <c r="G151" i="61"/>
  <c r="F151" i="61"/>
  <c r="E151" i="61"/>
  <c r="D151" i="61"/>
  <c r="C151" i="61"/>
  <c r="B151" i="61"/>
  <c r="A151" i="61"/>
  <c r="V150" i="61"/>
  <c r="T150" i="61"/>
  <c r="S150" i="61"/>
  <c r="Q150" i="61"/>
  <c r="P150" i="61"/>
  <c r="O150" i="61"/>
  <c r="N150" i="61"/>
  <c r="M150" i="61"/>
  <c r="L150" i="61"/>
  <c r="J150" i="61"/>
  <c r="I150" i="61"/>
  <c r="G150" i="61"/>
  <c r="F150" i="61"/>
  <c r="E150" i="61"/>
  <c r="D150" i="61"/>
  <c r="C150" i="61"/>
  <c r="B150" i="61"/>
  <c r="A150" i="61"/>
  <c r="V149" i="61"/>
  <c r="T149" i="61"/>
  <c r="S149" i="61"/>
  <c r="Q149" i="61"/>
  <c r="P149" i="61"/>
  <c r="O149" i="61"/>
  <c r="N149" i="61"/>
  <c r="M149" i="61"/>
  <c r="L149" i="61"/>
  <c r="J149" i="61"/>
  <c r="I149" i="61"/>
  <c r="G149" i="61"/>
  <c r="F149" i="61"/>
  <c r="E149" i="61"/>
  <c r="D149" i="61"/>
  <c r="C149" i="61"/>
  <c r="B149" i="61"/>
  <c r="A149" i="61"/>
  <c r="V148" i="61"/>
  <c r="T148" i="61"/>
  <c r="S148" i="61"/>
  <c r="Q148" i="61"/>
  <c r="P148" i="61"/>
  <c r="O148" i="61"/>
  <c r="N148" i="61"/>
  <c r="M148" i="61"/>
  <c r="L148" i="61"/>
  <c r="J148" i="61"/>
  <c r="I148" i="61"/>
  <c r="G148" i="61"/>
  <c r="F148" i="61"/>
  <c r="E148" i="61"/>
  <c r="D148" i="61"/>
  <c r="C148" i="61"/>
  <c r="B148" i="61"/>
  <c r="A148" i="61"/>
  <c r="V147" i="61"/>
  <c r="T147" i="61"/>
  <c r="S147" i="61"/>
  <c r="Q147" i="61"/>
  <c r="P147" i="61"/>
  <c r="O147" i="61"/>
  <c r="N147" i="61"/>
  <c r="M147" i="61"/>
  <c r="L147" i="61"/>
  <c r="J147" i="61"/>
  <c r="I147" i="61"/>
  <c r="G147" i="61"/>
  <c r="F147" i="61"/>
  <c r="E147" i="61"/>
  <c r="D147" i="61"/>
  <c r="C147" i="61"/>
  <c r="B147" i="61"/>
  <c r="A147" i="61"/>
  <c r="V146" i="61"/>
  <c r="T146" i="61"/>
  <c r="S146" i="61"/>
  <c r="Q146" i="61"/>
  <c r="P146" i="61"/>
  <c r="O146" i="61"/>
  <c r="N146" i="61"/>
  <c r="M146" i="61"/>
  <c r="L146" i="61"/>
  <c r="J146" i="61"/>
  <c r="I146" i="61"/>
  <c r="G146" i="61"/>
  <c r="F146" i="61"/>
  <c r="E146" i="61"/>
  <c r="D146" i="61"/>
  <c r="C146" i="61"/>
  <c r="B146" i="61"/>
  <c r="A146" i="61"/>
  <c r="V145" i="61"/>
  <c r="T145" i="61"/>
  <c r="S145" i="61"/>
  <c r="Q145" i="61"/>
  <c r="P145" i="61"/>
  <c r="O145" i="61"/>
  <c r="N145" i="61"/>
  <c r="M145" i="61"/>
  <c r="L145" i="61"/>
  <c r="J145" i="61"/>
  <c r="I145" i="61"/>
  <c r="G145" i="61"/>
  <c r="F145" i="61"/>
  <c r="E145" i="61"/>
  <c r="D145" i="61"/>
  <c r="C145" i="61"/>
  <c r="B145" i="61"/>
  <c r="A145" i="61"/>
  <c r="V144" i="61"/>
  <c r="T144" i="61"/>
  <c r="S144" i="61"/>
  <c r="Q144" i="61"/>
  <c r="P144" i="61"/>
  <c r="O144" i="61"/>
  <c r="N144" i="61"/>
  <c r="M144" i="61"/>
  <c r="L144" i="61"/>
  <c r="J144" i="61"/>
  <c r="I144" i="61"/>
  <c r="G144" i="61"/>
  <c r="F144" i="61"/>
  <c r="E144" i="61"/>
  <c r="D144" i="61"/>
  <c r="C144" i="61"/>
  <c r="B144" i="61"/>
  <c r="A144" i="61"/>
  <c r="V143" i="61"/>
  <c r="T143" i="61"/>
  <c r="S143" i="61"/>
  <c r="Q143" i="61"/>
  <c r="P143" i="61"/>
  <c r="O143" i="61"/>
  <c r="N143" i="61"/>
  <c r="M143" i="61"/>
  <c r="L143" i="61"/>
  <c r="J143" i="61"/>
  <c r="I143" i="61"/>
  <c r="G143" i="61"/>
  <c r="F143" i="61"/>
  <c r="E143" i="61"/>
  <c r="D143" i="61"/>
  <c r="C143" i="61"/>
  <c r="B143" i="61"/>
  <c r="A143" i="61"/>
  <c r="V142" i="61"/>
  <c r="T142" i="61"/>
  <c r="S142" i="61"/>
  <c r="Q142" i="61"/>
  <c r="P142" i="61"/>
  <c r="O142" i="61"/>
  <c r="N142" i="61"/>
  <c r="M142" i="61"/>
  <c r="L142" i="61"/>
  <c r="J142" i="61"/>
  <c r="I142" i="61"/>
  <c r="G142" i="61"/>
  <c r="F142" i="61"/>
  <c r="E142" i="61"/>
  <c r="D142" i="61"/>
  <c r="C142" i="61"/>
  <c r="B142" i="61"/>
  <c r="A142" i="61"/>
  <c r="V141" i="61"/>
  <c r="T141" i="61"/>
  <c r="S141" i="61"/>
  <c r="Q141" i="61"/>
  <c r="P141" i="61"/>
  <c r="O141" i="61"/>
  <c r="N141" i="61"/>
  <c r="M141" i="61"/>
  <c r="L141" i="61"/>
  <c r="J141" i="61"/>
  <c r="I141" i="61"/>
  <c r="G141" i="61"/>
  <c r="F141" i="61"/>
  <c r="E141" i="61"/>
  <c r="D141" i="61"/>
  <c r="C141" i="61"/>
  <c r="B141" i="61"/>
  <c r="A141" i="61"/>
  <c r="V140" i="61"/>
  <c r="T140" i="61"/>
  <c r="S140" i="61"/>
  <c r="Q140" i="61"/>
  <c r="P140" i="61"/>
  <c r="O140" i="61"/>
  <c r="N140" i="61"/>
  <c r="M140" i="61"/>
  <c r="L140" i="61"/>
  <c r="J140" i="61"/>
  <c r="I140" i="61"/>
  <c r="G140" i="61"/>
  <c r="F140" i="61"/>
  <c r="E140" i="61"/>
  <c r="D140" i="61"/>
  <c r="C140" i="61"/>
  <c r="B140" i="61"/>
  <c r="A140" i="61"/>
  <c r="V139" i="61"/>
  <c r="T139" i="61"/>
  <c r="S139" i="61"/>
  <c r="Q139" i="61"/>
  <c r="P139" i="61"/>
  <c r="O139" i="61"/>
  <c r="N139" i="61"/>
  <c r="M139" i="61"/>
  <c r="L139" i="61"/>
  <c r="J139" i="61"/>
  <c r="I139" i="61"/>
  <c r="G139" i="61"/>
  <c r="F139" i="61"/>
  <c r="E139" i="61"/>
  <c r="D139" i="61"/>
  <c r="C139" i="61"/>
  <c r="B139" i="61"/>
  <c r="A139" i="61"/>
  <c r="V138" i="61"/>
  <c r="T138" i="61"/>
  <c r="S138" i="61"/>
  <c r="Q138" i="61"/>
  <c r="P138" i="61"/>
  <c r="O138" i="61"/>
  <c r="N138" i="61"/>
  <c r="M138" i="61"/>
  <c r="L138" i="61"/>
  <c r="J138" i="61"/>
  <c r="I138" i="61"/>
  <c r="G138" i="61"/>
  <c r="F138" i="61"/>
  <c r="E138" i="61"/>
  <c r="D138" i="61"/>
  <c r="C138" i="61"/>
  <c r="B138" i="61"/>
  <c r="A138" i="61"/>
  <c r="V137" i="61"/>
  <c r="T137" i="61"/>
  <c r="S137" i="61"/>
  <c r="Q137" i="61"/>
  <c r="P137" i="61"/>
  <c r="O137" i="61"/>
  <c r="N137" i="61"/>
  <c r="M137" i="61"/>
  <c r="L137" i="61"/>
  <c r="J137" i="61"/>
  <c r="I137" i="61"/>
  <c r="G137" i="61"/>
  <c r="F137" i="61"/>
  <c r="E137" i="61"/>
  <c r="D137" i="61"/>
  <c r="C137" i="61"/>
  <c r="B137" i="61"/>
  <c r="A137" i="61"/>
  <c r="V136" i="61"/>
  <c r="T136" i="61"/>
  <c r="S136" i="61"/>
  <c r="Q136" i="61"/>
  <c r="P136" i="61"/>
  <c r="O136" i="61"/>
  <c r="N136" i="61"/>
  <c r="M136" i="61"/>
  <c r="L136" i="61"/>
  <c r="J136" i="61"/>
  <c r="I136" i="61"/>
  <c r="G136" i="61"/>
  <c r="F136" i="61"/>
  <c r="E136" i="61"/>
  <c r="D136" i="61"/>
  <c r="C136" i="61"/>
  <c r="B136" i="61"/>
  <c r="A136" i="61"/>
  <c r="V135" i="61"/>
  <c r="T135" i="61"/>
  <c r="S135" i="61"/>
  <c r="Q135" i="61"/>
  <c r="P135" i="61"/>
  <c r="O135" i="61"/>
  <c r="N135" i="61"/>
  <c r="M135" i="61"/>
  <c r="L135" i="61"/>
  <c r="J135" i="61"/>
  <c r="I135" i="61"/>
  <c r="G135" i="61"/>
  <c r="F135" i="61"/>
  <c r="E135" i="61"/>
  <c r="D135" i="61"/>
  <c r="C135" i="61"/>
  <c r="B135" i="61"/>
  <c r="A135" i="61"/>
  <c r="V134" i="61"/>
  <c r="T134" i="61"/>
  <c r="S134" i="61"/>
  <c r="Q134" i="61"/>
  <c r="P134" i="61"/>
  <c r="O134" i="61"/>
  <c r="N134" i="61"/>
  <c r="M134" i="61"/>
  <c r="L134" i="61"/>
  <c r="J134" i="61"/>
  <c r="I134" i="61"/>
  <c r="G134" i="61"/>
  <c r="F134" i="61"/>
  <c r="E134" i="61"/>
  <c r="D134" i="61"/>
  <c r="C134" i="61"/>
  <c r="B134" i="61"/>
  <c r="A134" i="61"/>
  <c r="V133" i="61"/>
  <c r="T133" i="61"/>
  <c r="S133" i="61"/>
  <c r="Q133" i="61"/>
  <c r="P133" i="61"/>
  <c r="O133" i="61"/>
  <c r="N133" i="61"/>
  <c r="M133" i="61"/>
  <c r="L133" i="61"/>
  <c r="J133" i="61"/>
  <c r="I133" i="61"/>
  <c r="G133" i="61"/>
  <c r="F133" i="61"/>
  <c r="E133" i="61"/>
  <c r="D133" i="61"/>
  <c r="C133" i="61"/>
  <c r="B133" i="61"/>
  <c r="A133" i="61"/>
  <c r="V132" i="61"/>
  <c r="T132" i="61"/>
  <c r="S132" i="61"/>
  <c r="Q132" i="61"/>
  <c r="P132" i="61"/>
  <c r="O132" i="61"/>
  <c r="N132" i="61"/>
  <c r="M132" i="61"/>
  <c r="L132" i="61"/>
  <c r="J132" i="61"/>
  <c r="I132" i="61"/>
  <c r="G132" i="61"/>
  <c r="F132" i="61"/>
  <c r="E132" i="61"/>
  <c r="D132" i="61"/>
  <c r="C132" i="61"/>
  <c r="B132" i="61"/>
  <c r="A132" i="61"/>
  <c r="V131" i="61"/>
  <c r="T131" i="61"/>
  <c r="S131" i="61"/>
  <c r="Q131" i="61"/>
  <c r="P131" i="61"/>
  <c r="O131" i="61"/>
  <c r="N131" i="61"/>
  <c r="M131" i="61"/>
  <c r="L131" i="61"/>
  <c r="J131" i="61"/>
  <c r="I131" i="61"/>
  <c r="G131" i="61"/>
  <c r="F131" i="61"/>
  <c r="E131" i="61"/>
  <c r="D131" i="61"/>
  <c r="C131" i="61"/>
  <c r="B131" i="61"/>
  <c r="A131" i="61"/>
  <c r="V130" i="61"/>
  <c r="T130" i="61"/>
  <c r="S130" i="61"/>
  <c r="Q130" i="61"/>
  <c r="P130" i="61"/>
  <c r="O130" i="61"/>
  <c r="N130" i="61"/>
  <c r="M130" i="61"/>
  <c r="L130" i="61"/>
  <c r="J130" i="61"/>
  <c r="I130" i="61"/>
  <c r="G130" i="61"/>
  <c r="F130" i="61"/>
  <c r="E130" i="61"/>
  <c r="D130" i="61"/>
  <c r="C130" i="61"/>
  <c r="B130" i="61"/>
  <c r="A130" i="61"/>
  <c r="V129" i="61"/>
  <c r="T129" i="61"/>
  <c r="S129" i="61"/>
  <c r="Q129" i="61"/>
  <c r="P129" i="61"/>
  <c r="O129" i="61"/>
  <c r="N129" i="61"/>
  <c r="M129" i="61"/>
  <c r="L129" i="61"/>
  <c r="J129" i="61"/>
  <c r="I129" i="61"/>
  <c r="G129" i="61"/>
  <c r="F129" i="61"/>
  <c r="E129" i="61"/>
  <c r="D129" i="61"/>
  <c r="C129" i="61"/>
  <c r="B129" i="61"/>
  <c r="A129" i="61"/>
  <c r="V128" i="61"/>
  <c r="T128" i="61"/>
  <c r="S128" i="61"/>
  <c r="Q128" i="61"/>
  <c r="P128" i="61"/>
  <c r="O128" i="61"/>
  <c r="N128" i="61"/>
  <c r="M128" i="61"/>
  <c r="L128" i="61"/>
  <c r="J128" i="61"/>
  <c r="I128" i="61"/>
  <c r="G128" i="61"/>
  <c r="F128" i="61"/>
  <c r="E128" i="61"/>
  <c r="D128" i="61"/>
  <c r="C128" i="61"/>
  <c r="B128" i="61"/>
  <c r="A128" i="61"/>
  <c r="V127" i="61"/>
  <c r="T127" i="61"/>
  <c r="S127" i="61"/>
  <c r="Q127" i="61"/>
  <c r="P127" i="61"/>
  <c r="O127" i="61"/>
  <c r="N127" i="61"/>
  <c r="M127" i="61"/>
  <c r="L127" i="61"/>
  <c r="J127" i="61"/>
  <c r="I127" i="61"/>
  <c r="G127" i="61"/>
  <c r="F127" i="61"/>
  <c r="E127" i="61"/>
  <c r="D127" i="61"/>
  <c r="C127" i="61"/>
  <c r="B127" i="61"/>
  <c r="A127" i="61"/>
  <c r="V126" i="61"/>
  <c r="T126" i="61"/>
  <c r="S126" i="61"/>
  <c r="Q126" i="61"/>
  <c r="P126" i="61"/>
  <c r="O126" i="61"/>
  <c r="N126" i="61"/>
  <c r="M126" i="61"/>
  <c r="L126" i="61"/>
  <c r="J126" i="61"/>
  <c r="I126" i="61"/>
  <c r="G126" i="61"/>
  <c r="F126" i="61"/>
  <c r="E126" i="61"/>
  <c r="D126" i="61"/>
  <c r="C126" i="61"/>
  <c r="B126" i="61"/>
  <c r="A126" i="61"/>
  <c r="V125" i="61"/>
  <c r="T125" i="61"/>
  <c r="S125" i="61"/>
  <c r="Q125" i="61"/>
  <c r="P125" i="61"/>
  <c r="O125" i="61"/>
  <c r="N125" i="61"/>
  <c r="M125" i="61"/>
  <c r="L125" i="61"/>
  <c r="J125" i="61"/>
  <c r="I125" i="61"/>
  <c r="G125" i="61"/>
  <c r="F125" i="61"/>
  <c r="E125" i="61"/>
  <c r="D125" i="61"/>
  <c r="C125" i="61"/>
  <c r="B125" i="61"/>
  <c r="A125" i="61"/>
  <c r="V124" i="61"/>
  <c r="T124" i="61"/>
  <c r="S124" i="61"/>
  <c r="Q124" i="61"/>
  <c r="P124" i="61"/>
  <c r="O124" i="61"/>
  <c r="N124" i="61"/>
  <c r="G124" i="61"/>
  <c r="F124" i="61"/>
  <c r="D124" i="61"/>
  <c r="A124" i="61"/>
  <c r="V123" i="61"/>
  <c r="T123" i="61"/>
  <c r="S123" i="61"/>
  <c r="Q123" i="61"/>
  <c r="P123" i="61"/>
  <c r="O123" i="61"/>
  <c r="N123" i="61"/>
  <c r="M123" i="61"/>
  <c r="L123" i="61"/>
  <c r="J123" i="61"/>
  <c r="I123" i="61"/>
  <c r="G123" i="61"/>
  <c r="F123" i="61"/>
  <c r="E123" i="61"/>
  <c r="D123" i="61"/>
  <c r="C123" i="61"/>
  <c r="B123" i="61"/>
  <c r="A123" i="61"/>
  <c r="V122" i="61"/>
  <c r="T122" i="61"/>
  <c r="S122" i="61"/>
  <c r="Q122" i="61"/>
  <c r="P122" i="61"/>
  <c r="O122" i="61"/>
  <c r="N122" i="61"/>
  <c r="M122" i="61"/>
  <c r="L122" i="61"/>
  <c r="J122" i="61"/>
  <c r="I122" i="61"/>
  <c r="G122" i="61"/>
  <c r="F122" i="61"/>
  <c r="E122" i="61"/>
  <c r="D122" i="61"/>
  <c r="C122" i="61"/>
  <c r="B122" i="61"/>
  <c r="A122" i="61"/>
  <c r="V121" i="61"/>
  <c r="T121" i="61"/>
  <c r="S121" i="61"/>
  <c r="Q121" i="61"/>
  <c r="P121" i="61"/>
  <c r="O121" i="61"/>
  <c r="N121" i="61"/>
  <c r="M121" i="61"/>
  <c r="L121" i="61"/>
  <c r="J121" i="61"/>
  <c r="I121" i="61"/>
  <c r="G121" i="61"/>
  <c r="F121" i="61"/>
  <c r="E121" i="61"/>
  <c r="D121" i="61"/>
  <c r="C121" i="61"/>
  <c r="B121" i="61"/>
  <c r="A121" i="61"/>
  <c r="V120" i="61"/>
  <c r="T120" i="61"/>
  <c r="S120" i="61"/>
  <c r="Q120" i="61"/>
  <c r="P120" i="61"/>
  <c r="O120" i="61"/>
  <c r="N120" i="61"/>
  <c r="M120" i="61"/>
  <c r="L120" i="61"/>
  <c r="J120" i="61"/>
  <c r="I120" i="61"/>
  <c r="G120" i="61"/>
  <c r="F120" i="61"/>
  <c r="E120" i="61"/>
  <c r="D120" i="61"/>
  <c r="C120" i="61"/>
  <c r="B120" i="61"/>
  <c r="A120" i="61"/>
  <c r="V119" i="61"/>
  <c r="T119" i="61"/>
  <c r="S119" i="61"/>
  <c r="Q119" i="61"/>
  <c r="P119" i="61"/>
  <c r="O119" i="61"/>
  <c r="N119" i="61"/>
  <c r="M119" i="61"/>
  <c r="L119" i="61"/>
  <c r="J119" i="61"/>
  <c r="I119" i="61"/>
  <c r="G119" i="61"/>
  <c r="F119" i="61"/>
  <c r="E119" i="61"/>
  <c r="D119" i="61"/>
  <c r="C119" i="61"/>
  <c r="B119" i="61"/>
  <c r="A119" i="61"/>
  <c r="V118" i="61"/>
  <c r="T118" i="61"/>
  <c r="S118" i="61"/>
  <c r="Q118" i="61"/>
  <c r="P118" i="61"/>
  <c r="O118" i="61"/>
  <c r="N118" i="61"/>
  <c r="M118" i="61"/>
  <c r="L118" i="61"/>
  <c r="J118" i="61"/>
  <c r="I118" i="61"/>
  <c r="G118" i="61"/>
  <c r="F118" i="61"/>
  <c r="E118" i="61"/>
  <c r="D118" i="61"/>
  <c r="C118" i="61"/>
  <c r="B118" i="61"/>
  <c r="A118" i="61"/>
  <c r="V117" i="61"/>
  <c r="T117" i="61"/>
  <c r="S117" i="61"/>
  <c r="Q117" i="61"/>
  <c r="P117" i="61"/>
  <c r="O117" i="61"/>
  <c r="N117" i="61"/>
  <c r="M117" i="61"/>
  <c r="L117" i="61"/>
  <c r="J117" i="61"/>
  <c r="I117" i="61"/>
  <c r="G117" i="61"/>
  <c r="F117" i="61"/>
  <c r="E117" i="61"/>
  <c r="D117" i="61"/>
  <c r="C117" i="61"/>
  <c r="B117" i="61"/>
  <c r="A117" i="61"/>
  <c r="V116" i="61"/>
  <c r="T116" i="61"/>
  <c r="S116" i="61"/>
  <c r="Q116" i="61"/>
  <c r="P116" i="61"/>
  <c r="O116" i="61"/>
  <c r="N116" i="61"/>
  <c r="M116" i="61"/>
  <c r="L116" i="61"/>
  <c r="J116" i="61"/>
  <c r="I116" i="61"/>
  <c r="G116" i="61"/>
  <c r="F116" i="61"/>
  <c r="E116" i="61"/>
  <c r="D116" i="61"/>
  <c r="C116" i="61"/>
  <c r="B116" i="61"/>
  <c r="A116" i="61"/>
  <c r="V115" i="61"/>
  <c r="T115" i="61"/>
  <c r="S115" i="61"/>
  <c r="Q115" i="61"/>
  <c r="P115" i="61"/>
  <c r="O115" i="61"/>
  <c r="N115" i="61"/>
  <c r="M115" i="61"/>
  <c r="L115" i="61"/>
  <c r="J115" i="61"/>
  <c r="I115" i="61"/>
  <c r="G115" i="61"/>
  <c r="F115" i="61"/>
  <c r="E115" i="61"/>
  <c r="D115" i="61"/>
  <c r="C115" i="61"/>
  <c r="B115" i="61"/>
  <c r="A115" i="61"/>
  <c r="V114" i="61"/>
  <c r="T114" i="61"/>
  <c r="S114" i="61"/>
  <c r="Q114" i="61"/>
  <c r="P114" i="61"/>
  <c r="O114" i="61"/>
  <c r="N114" i="61"/>
  <c r="M114" i="61"/>
  <c r="L114" i="61"/>
  <c r="J114" i="61"/>
  <c r="I114" i="61"/>
  <c r="G114" i="61"/>
  <c r="F114" i="61"/>
  <c r="E114" i="61"/>
  <c r="D114" i="61"/>
  <c r="C114" i="61"/>
  <c r="B114" i="61"/>
  <c r="A114" i="61"/>
  <c r="V113" i="61"/>
  <c r="T113" i="61"/>
  <c r="S113" i="61"/>
  <c r="Q113" i="61"/>
  <c r="P113" i="61"/>
  <c r="O113" i="61"/>
  <c r="N113" i="61"/>
  <c r="M113" i="61"/>
  <c r="L113" i="61"/>
  <c r="J113" i="61"/>
  <c r="I113" i="61"/>
  <c r="G113" i="61"/>
  <c r="F113" i="61"/>
  <c r="E113" i="61"/>
  <c r="D113" i="61"/>
  <c r="C113" i="61"/>
  <c r="B113" i="61"/>
  <c r="A113" i="61"/>
  <c r="V112" i="61"/>
  <c r="T112" i="61"/>
  <c r="S112" i="61"/>
  <c r="Q112" i="61"/>
  <c r="P112" i="61"/>
  <c r="O112" i="61"/>
  <c r="N112" i="61"/>
  <c r="M112" i="61"/>
  <c r="L112" i="61"/>
  <c r="J112" i="61"/>
  <c r="I112" i="61"/>
  <c r="G112" i="61"/>
  <c r="F112" i="61"/>
  <c r="E112" i="61"/>
  <c r="D112" i="61"/>
  <c r="C112" i="61"/>
  <c r="B112" i="61"/>
  <c r="A112" i="61"/>
  <c r="V111" i="61"/>
  <c r="T111" i="61"/>
  <c r="S111" i="61"/>
  <c r="Q111" i="61"/>
  <c r="P111" i="61"/>
  <c r="O111" i="61"/>
  <c r="N111" i="61"/>
  <c r="M111" i="61"/>
  <c r="L111" i="61"/>
  <c r="J111" i="61"/>
  <c r="I111" i="61"/>
  <c r="G111" i="61"/>
  <c r="F111" i="61"/>
  <c r="E111" i="61"/>
  <c r="D111" i="61"/>
  <c r="C111" i="61"/>
  <c r="B111" i="61"/>
  <c r="A111" i="61"/>
  <c r="V110" i="61"/>
  <c r="T110" i="61"/>
  <c r="S110" i="61"/>
  <c r="Q110" i="61"/>
  <c r="P110" i="61"/>
  <c r="O110" i="61"/>
  <c r="N110" i="61"/>
  <c r="M110" i="61"/>
  <c r="L110" i="61"/>
  <c r="J110" i="61"/>
  <c r="I110" i="61"/>
  <c r="G110" i="61"/>
  <c r="F110" i="61"/>
  <c r="E110" i="61"/>
  <c r="D110" i="61"/>
  <c r="C110" i="61"/>
  <c r="B110" i="61"/>
  <c r="A110" i="61"/>
  <c r="V109" i="61"/>
  <c r="T109" i="61"/>
  <c r="S109" i="61"/>
  <c r="Q109" i="61"/>
  <c r="P109" i="61"/>
  <c r="O109" i="61"/>
  <c r="N109" i="61"/>
  <c r="M109" i="61"/>
  <c r="L109" i="61"/>
  <c r="J109" i="61"/>
  <c r="I109" i="61"/>
  <c r="G109" i="61"/>
  <c r="F109" i="61"/>
  <c r="E109" i="61"/>
  <c r="D109" i="61"/>
  <c r="C109" i="61"/>
  <c r="B109" i="61"/>
  <c r="A109" i="61"/>
  <c r="V108" i="61"/>
  <c r="T108" i="61"/>
  <c r="S108" i="61"/>
  <c r="Q108" i="61"/>
  <c r="P108" i="61"/>
  <c r="O108" i="61"/>
  <c r="N108" i="61"/>
  <c r="M108" i="61"/>
  <c r="L108" i="61"/>
  <c r="J108" i="61"/>
  <c r="I108" i="61"/>
  <c r="G108" i="61"/>
  <c r="F108" i="61"/>
  <c r="E108" i="61"/>
  <c r="D108" i="61"/>
  <c r="C108" i="61"/>
  <c r="B108" i="61"/>
  <c r="A108" i="61"/>
  <c r="V107" i="61"/>
  <c r="T107" i="61"/>
  <c r="S107" i="61"/>
  <c r="Q107" i="61"/>
  <c r="P107" i="61"/>
  <c r="O107" i="61"/>
  <c r="N107" i="61"/>
  <c r="M107" i="61"/>
  <c r="L107" i="61"/>
  <c r="J107" i="61"/>
  <c r="I107" i="61"/>
  <c r="G107" i="61"/>
  <c r="F107" i="61"/>
  <c r="E107" i="61"/>
  <c r="D107" i="61"/>
  <c r="C107" i="61"/>
  <c r="B107" i="61"/>
  <c r="A107" i="61"/>
  <c r="V106" i="61"/>
  <c r="T106" i="61"/>
  <c r="S106" i="61"/>
  <c r="Q106" i="61"/>
  <c r="P106" i="61"/>
  <c r="O106" i="61"/>
  <c r="N106" i="61"/>
  <c r="M106" i="61"/>
  <c r="L106" i="61"/>
  <c r="J106" i="61"/>
  <c r="I106" i="61"/>
  <c r="G106" i="61"/>
  <c r="F106" i="61"/>
  <c r="E106" i="61"/>
  <c r="D106" i="61"/>
  <c r="C106" i="61"/>
  <c r="B106" i="61"/>
  <c r="A106" i="61"/>
  <c r="V105" i="61"/>
  <c r="T105" i="61"/>
  <c r="S105" i="61"/>
  <c r="Q105" i="61"/>
  <c r="P105" i="61"/>
  <c r="O105" i="61"/>
  <c r="N105" i="61"/>
  <c r="M105" i="61"/>
  <c r="L105" i="61"/>
  <c r="J105" i="61"/>
  <c r="I105" i="61"/>
  <c r="G105" i="61"/>
  <c r="F105" i="61"/>
  <c r="E105" i="61"/>
  <c r="D105" i="61"/>
  <c r="C105" i="61"/>
  <c r="B105" i="61"/>
  <c r="A105" i="61"/>
  <c r="V104" i="61"/>
  <c r="T104" i="61"/>
  <c r="S104" i="61"/>
  <c r="Q104" i="61"/>
  <c r="P104" i="61"/>
  <c r="O104" i="61"/>
  <c r="N104" i="61"/>
  <c r="M104" i="61"/>
  <c r="L104" i="61"/>
  <c r="J104" i="61"/>
  <c r="I104" i="61"/>
  <c r="G104" i="61"/>
  <c r="F104" i="61"/>
  <c r="E104" i="61"/>
  <c r="D104" i="61"/>
  <c r="C104" i="61"/>
  <c r="B104" i="61"/>
  <c r="A104" i="61"/>
  <c r="V103" i="61"/>
  <c r="T103" i="61"/>
  <c r="S103" i="61"/>
  <c r="Q103" i="61"/>
  <c r="P103" i="61"/>
  <c r="O103" i="61"/>
  <c r="N103" i="61"/>
  <c r="M103" i="61"/>
  <c r="L103" i="61"/>
  <c r="J103" i="61"/>
  <c r="I103" i="61"/>
  <c r="G103" i="61"/>
  <c r="F103" i="61"/>
  <c r="E103" i="61"/>
  <c r="D103" i="61"/>
  <c r="C103" i="61"/>
  <c r="B103" i="61"/>
  <c r="A103" i="61"/>
  <c r="V102" i="61"/>
  <c r="T102" i="61"/>
  <c r="S102" i="61"/>
  <c r="Q102" i="61"/>
  <c r="P102" i="61"/>
  <c r="O102" i="61"/>
  <c r="N102" i="61"/>
  <c r="M102" i="61"/>
  <c r="L102" i="61"/>
  <c r="J102" i="61"/>
  <c r="I102" i="61"/>
  <c r="G102" i="61"/>
  <c r="F102" i="61"/>
  <c r="E102" i="61"/>
  <c r="D102" i="61"/>
  <c r="C102" i="61"/>
  <c r="B102" i="61"/>
  <c r="A102" i="61"/>
  <c r="V101" i="61"/>
  <c r="T101" i="61"/>
  <c r="S101" i="61"/>
  <c r="Q101" i="61"/>
  <c r="P101" i="61"/>
  <c r="O101" i="61"/>
  <c r="N101" i="61"/>
  <c r="M101" i="61"/>
  <c r="L101" i="61"/>
  <c r="J101" i="61"/>
  <c r="I101" i="61"/>
  <c r="G101" i="61"/>
  <c r="F101" i="61"/>
  <c r="E101" i="61"/>
  <c r="D101" i="61"/>
  <c r="C101" i="61"/>
  <c r="B101" i="61"/>
  <c r="A101" i="61"/>
  <c r="V100" i="61"/>
  <c r="T100" i="61"/>
  <c r="S100" i="61"/>
  <c r="Q100" i="61"/>
  <c r="P100" i="61"/>
  <c r="O100" i="61"/>
  <c r="N100" i="61"/>
  <c r="M100" i="61"/>
  <c r="L100" i="61"/>
  <c r="J100" i="61"/>
  <c r="I100" i="61"/>
  <c r="G100" i="61"/>
  <c r="F100" i="61"/>
  <c r="E100" i="61"/>
  <c r="D100" i="61"/>
  <c r="C100" i="61"/>
  <c r="B100" i="61"/>
  <c r="A100" i="61"/>
  <c r="V99" i="61"/>
  <c r="T99" i="61"/>
  <c r="S99" i="61"/>
  <c r="Q99" i="61"/>
  <c r="P99" i="61"/>
  <c r="O99" i="61"/>
  <c r="N99" i="61"/>
  <c r="M99" i="61"/>
  <c r="L99" i="61"/>
  <c r="J99" i="61"/>
  <c r="I99" i="61"/>
  <c r="G99" i="61"/>
  <c r="F99" i="61"/>
  <c r="E99" i="61"/>
  <c r="D99" i="61"/>
  <c r="C99" i="61"/>
  <c r="B99" i="61"/>
  <c r="A99" i="61"/>
  <c r="V98" i="61"/>
  <c r="T98" i="61"/>
  <c r="S98" i="61"/>
  <c r="Q98" i="61"/>
  <c r="P98" i="61"/>
  <c r="O98" i="61"/>
  <c r="N98" i="61"/>
  <c r="M98" i="61"/>
  <c r="L98" i="61"/>
  <c r="J98" i="61"/>
  <c r="I98" i="61"/>
  <c r="G98" i="61"/>
  <c r="F98" i="61"/>
  <c r="E98" i="61"/>
  <c r="D98" i="61"/>
  <c r="C98" i="61"/>
  <c r="B98" i="61"/>
  <c r="A98" i="61"/>
  <c r="V97" i="61"/>
  <c r="T97" i="61"/>
  <c r="S97" i="61"/>
  <c r="Q97" i="61"/>
  <c r="P97" i="61"/>
  <c r="O97" i="61"/>
  <c r="N97" i="61"/>
  <c r="M97" i="61"/>
  <c r="L97" i="61"/>
  <c r="J97" i="61"/>
  <c r="I97" i="61"/>
  <c r="G97" i="61"/>
  <c r="F97" i="61"/>
  <c r="E97" i="61"/>
  <c r="D97" i="61"/>
  <c r="C97" i="61"/>
  <c r="B97" i="61"/>
  <c r="A97" i="61"/>
  <c r="V96" i="61"/>
  <c r="T96" i="61"/>
  <c r="S96" i="61"/>
  <c r="Q96" i="61"/>
  <c r="P96" i="61"/>
  <c r="O96" i="61"/>
  <c r="N96" i="61"/>
  <c r="M96" i="61"/>
  <c r="L96" i="61"/>
  <c r="J96" i="61"/>
  <c r="I96" i="61"/>
  <c r="G96" i="61"/>
  <c r="F96" i="61"/>
  <c r="E96" i="61"/>
  <c r="D96" i="61"/>
  <c r="C96" i="61"/>
  <c r="B96" i="61"/>
  <c r="A96" i="61"/>
  <c r="V95" i="61"/>
  <c r="T95" i="61"/>
  <c r="S95" i="61"/>
  <c r="Q95" i="61"/>
  <c r="P95" i="61"/>
  <c r="O95" i="61"/>
  <c r="N95" i="61"/>
  <c r="M95" i="61"/>
  <c r="L95" i="61"/>
  <c r="J95" i="61"/>
  <c r="I95" i="61"/>
  <c r="G95" i="61"/>
  <c r="F95" i="61"/>
  <c r="E95" i="61"/>
  <c r="D95" i="61"/>
  <c r="C95" i="61"/>
  <c r="B95" i="61"/>
  <c r="A95" i="61"/>
  <c r="V94" i="61"/>
  <c r="T94" i="61"/>
  <c r="S94" i="61"/>
  <c r="Q94" i="61"/>
  <c r="P94" i="61"/>
  <c r="O94" i="61"/>
  <c r="N94" i="61"/>
  <c r="M94" i="61"/>
  <c r="L94" i="61"/>
  <c r="J94" i="61"/>
  <c r="I94" i="61"/>
  <c r="G94" i="61"/>
  <c r="F94" i="61"/>
  <c r="E94" i="61"/>
  <c r="D94" i="61"/>
  <c r="C94" i="61"/>
  <c r="B94" i="61"/>
  <c r="A94" i="61"/>
  <c r="V93" i="61"/>
  <c r="T93" i="61"/>
  <c r="S93" i="61"/>
  <c r="Q93" i="61"/>
  <c r="P93" i="61"/>
  <c r="O93" i="61"/>
  <c r="N93" i="61"/>
  <c r="M93" i="61"/>
  <c r="L93" i="61"/>
  <c r="J93" i="61"/>
  <c r="I93" i="61"/>
  <c r="G93" i="61"/>
  <c r="F93" i="61"/>
  <c r="E93" i="61"/>
  <c r="D93" i="61"/>
  <c r="C93" i="61"/>
  <c r="B93" i="61"/>
  <c r="A93" i="61"/>
  <c r="V92" i="61"/>
  <c r="T92" i="61"/>
  <c r="S92" i="61"/>
  <c r="Q92" i="61"/>
  <c r="P92" i="61"/>
  <c r="O92" i="61"/>
  <c r="N92" i="61"/>
  <c r="M92" i="61"/>
  <c r="L92" i="61"/>
  <c r="J92" i="61"/>
  <c r="I92" i="61"/>
  <c r="G92" i="61"/>
  <c r="F92" i="61"/>
  <c r="E92" i="61"/>
  <c r="D92" i="61"/>
  <c r="C92" i="61"/>
  <c r="B92" i="61"/>
  <c r="A92" i="61"/>
  <c r="V91" i="61"/>
  <c r="T91" i="61"/>
  <c r="S91" i="61"/>
  <c r="Q91" i="61"/>
  <c r="P91" i="61"/>
  <c r="O91" i="61"/>
  <c r="N91" i="61"/>
  <c r="M91" i="61"/>
  <c r="L91" i="61"/>
  <c r="J91" i="61"/>
  <c r="I91" i="61"/>
  <c r="G91" i="61"/>
  <c r="F91" i="61"/>
  <c r="E91" i="61"/>
  <c r="D91" i="61"/>
  <c r="C91" i="61"/>
  <c r="B91" i="61"/>
  <c r="A91" i="61"/>
  <c r="V90" i="61"/>
  <c r="T90" i="61"/>
  <c r="S90" i="61"/>
  <c r="Q90" i="61"/>
  <c r="P90" i="61"/>
  <c r="O90" i="61"/>
  <c r="N90" i="61"/>
  <c r="M90" i="61"/>
  <c r="L90" i="61"/>
  <c r="I90" i="61"/>
  <c r="G90" i="61"/>
  <c r="F90" i="61"/>
  <c r="E90" i="61"/>
  <c r="D90" i="61"/>
  <c r="C90" i="61"/>
  <c r="B90" i="61"/>
  <c r="A90" i="61"/>
  <c r="V89" i="61"/>
  <c r="T89" i="61"/>
  <c r="S89" i="61"/>
  <c r="Q89" i="61"/>
  <c r="P89" i="61"/>
  <c r="O89" i="61"/>
  <c r="N89" i="61"/>
  <c r="M89" i="61"/>
  <c r="L89" i="61"/>
  <c r="J89" i="61"/>
  <c r="I89" i="61"/>
  <c r="G89" i="61"/>
  <c r="F89" i="61"/>
  <c r="E89" i="61"/>
  <c r="D89" i="61"/>
  <c r="C89" i="61"/>
  <c r="B89" i="61"/>
  <c r="A89" i="61"/>
  <c r="V88" i="61"/>
  <c r="T88" i="61"/>
  <c r="S88" i="61"/>
  <c r="Q88" i="61"/>
  <c r="P88" i="61"/>
  <c r="O88" i="61"/>
  <c r="N88" i="61"/>
  <c r="M88" i="61"/>
  <c r="L88" i="61"/>
  <c r="J88" i="61"/>
  <c r="I88" i="61"/>
  <c r="G88" i="61"/>
  <c r="F88" i="61"/>
  <c r="E88" i="61"/>
  <c r="D88" i="61"/>
  <c r="C88" i="61"/>
  <c r="B88" i="61"/>
  <c r="A88" i="61"/>
  <c r="V87" i="61"/>
  <c r="T87" i="61"/>
  <c r="S87" i="61"/>
  <c r="Q87" i="61"/>
  <c r="P87" i="61"/>
  <c r="O87" i="61"/>
  <c r="N87" i="61"/>
  <c r="M87" i="61"/>
  <c r="L87" i="61"/>
  <c r="J87" i="61"/>
  <c r="I87" i="61"/>
  <c r="G87" i="61"/>
  <c r="F87" i="61"/>
  <c r="E87" i="61"/>
  <c r="D87" i="61"/>
  <c r="C87" i="61"/>
  <c r="B87" i="61"/>
  <c r="A87" i="61"/>
  <c r="V86" i="61"/>
  <c r="T86" i="61"/>
  <c r="S86" i="61"/>
  <c r="Q86" i="61"/>
  <c r="P86" i="61"/>
  <c r="O86" i="61"/>
  <c r="N86" i="61"/>
  <c r="M86" i="61"/>
  <c r="L86" i="61"/>
  <c r="J86" i="61"/>
  <c r="I86" i="61"/>
  <c r="G86" i="61"/>
  <c r="F86" i="61"/>
  <c r="E86" i="61"/>
  <c r="D86" i="61"/>
  <c r="C86" i="61"/>
  <c r="B86" i="61"/>
  <c r="A86" i="61"/>
  <c r="V85" i="61"/>
  <c r="T85" i="61"/>
  <c r="S85" i="61"/>
  <c r="Q85" i="61"/>
  <c r="P85" i="61"/>
  <c r="O85" i="61"/>
  <c r="N85" i="61"/>
  <c r="M85" i="61"/>
  <c r="L85" i="61"/>
  <c r="J85" i="61"/>
  <c r="I85" i="61"/>
  <c r="G85" i="61"/>
  <c r="F85" i="61"/>
  <c r="E85" i="61"/>
  <c r="D85" i="61"/>
  <c r="C85" i="61"/>
  <c r="B85" i="61"/>
  <c r="A85" i="61"/>
  <c r="V84" i="61"/>
  <c r="T84" i="61"/>
  <c r="S84" i="61"/>
  <c r="Q84" i="61"/>
  <c r="P84" i="61"/>
  <c r="O84" i="61"/>
  <c r="N84" i="61"/>
  <c r="M84" i="61"/>
  <c r="L84" i="61"/>
  <c r="J84" i="61"/>
  <c r="I84" i="61"/>
  <c r="G84" i="61"/>
  <c r="F84" i="61"/>
  <c r="E84" i="61"/>
  <c r="D84" i="61"/>
  <c r="C84" i="61"/>
  <c r="B84" i="61"/>
  <c r="A84" i="61"/>
  <c r="V83" i="61"/>
  <c r="T83" i="61"/>
  <c r="S83" i="61"/>
  <c r="Q83" i="61"/>
  <c r="P83" i="61"/>
  <c r="O83" i="61"/>
  <c r="N83" i="61"/>
  <c r="M83" i="61"/>
  <c r="L83" i="61"/>
  <c r="J83" i="61"/>
  <c r="I83" i="61"/>
  <c r="G83" i="61"/>
  <c r="F83" i="61"/>
  <c r="E83" i="61"/>
  <c r="D83" i="61"/>
  <c r="C83" i="61"/>
  <c r="B83" i="61"/>
  <c r="A83" i="61"/>
  <c r="V82" i="61"/>
  <c r="T82" i="61"/>
  <c r="S82" i="61"/>
  <c r="Q82" i="61"/>
  <c r="P82" i="61"/>
  <c r="O82" i="61"/>
  <c r="N82" i="61"/>
  <c r="M82" i="61"/>
  <c r="L82" i="61"/>
  <c r="J82" i="61"/>
  <c r="I82" i="61"/>
  <c r="G82" i="61"/>
  <c r="F82" i="61"/>
  <c r="E82" i="61"/>
  <c r="D82" i="61"/>
  <c r="C82" i="61"/>
  <c r="B82" i="61"/>
  <c r="A82" i="61"/>
  <c r="V81" i="61"/>
  <c r="T81" i="61"/>
  <c r="S81" i="61"/>
  <c r="Q81" i="61"/>
  <c r="P81" i="61"/>
  <c r="O81" i="61"/>
  <c r="N81" i="61"/>
  <c r="M81" i="61"/>
  <c r="L81" i="61"/>
  <c r="J81" i="61"/>
  <c r="I81" i="61"/>
  <c r="G81" i="61"/>
  <c r="F81" i="61"/>
  <c r="E81" i="61"/>
  <c r="D81" i="61"/>
  <c r="C81" i="61"/>
  <c r="B81" i="61"/>
  <c r="A81" i="61"/>
  <c r="V80" i="61"/>
  <c r="T80" i="61"/>
  <c r="S80" i="61"/>
  <c r="Q80" i="61"/>
  <c r="P80" i="61"/>
  <c r="O80" i="61"/>
  <c r="N80" i="61"/>
  <c r="M80" i="61"/>
  <c r="L80" i="61"/>
  <c r="J80" i="61"/>
  <c r="I80" i="61"/>
  <c r="G80" i="61"/>
  <c r="F80" i="61"/>
  <c r="E80" i="61"/>
  <c r="D80" i="61"/>
  <c r="C80" i="61"/>
  <c r="B80" i="61"/>
  <c r="A80" i="61"/>
  <c r="V79" i="61"/>
  <c r="T79" i="61"/>
  <c r="S79" i="61"/>
  <c r="Q79" i="61"/>
  <c r="P79" i="61"/>
  <c r="O79" i="61"/>
  <c r="N79" i="61"/>
  <c r="M79" i="61"/>
  <c r="L79" i="61"/>
  <c r="J79" i="61"/>
  <c r="I79" i="61"/>
  <c r="G79" i="61"/>
  <c r="F79" i="61"/>
  <c r="E79" i="61"/>
  <c r="D79" i="61"/>
  <c r="C79" i="61"/>
  <c r="B79" i="61"/>
  <c r="A79" i="61"/>
  <c r="V78" i="61"/>
  <c r="T78" i="61"/>
  <c r="S78" i="61"/>
  <c r="Q78" i="61"/>
  <c r="P78" i="61"/>
  <c r="O78" i="61"/>
  <c r="N78" i="61"/>
  <c r="M78" i="61"/>
  <c r="L78" i="61"/>
  <c r="J78" i="61"/>
  <c r="I78" i="61"/>
  <c r="G78" i="61"/>
  <c r="F78" i="61"/>
  <c r="E78" i="61"/>
  <c r="D78" i="61"/>
  <c r="C78" i="61"/>
  <c r="B78" i="61"/>
  <c r="A78" i="61"/>
  <c r="V77" i="61"/>
  <c r="T77" i="61"/>
  <c r="S77" i="61"/>
  <c r="Q77" i="61"/>
  <c r="P77" i="61"/>
  <c r="O77" i="61"/>
  <c r="N77" i="61"/>
  <c r="M77" i="61"/>
  <c r="L77" i="61"/>
  <c r="J77" i="61"/>
  <c r="I77" i="61"/>
  <c r="G77" i="61"/>
  <c r="F77" i="61"/>
  <c r="E77" i="61"/>
  <c r="D77" i="61"/>
  <c r="C77" i="61"/>
  <c r="B77" i="61"/>
  <c r="A77" i="61"/>
  <c r="V76" i="61"/>
  <c r="T76" i="61"/>
  <c r="S76" i="61"/>
  <c r="Q76" i="61"/>
  <c r="P76" i="61"/>
  <c r="O76" i="61"/>
  <c r="N76" i="61"/>
  <c r="M76" i="61"/>
  <c r="L76" i="61"/>
  <c r="J76" i="61"/>
  <c r="I76" i="61"/>
  <c r="G76" i="61"/>
  <c r="F76" i="61"/>
  <c r="E76" i="61"/>
  <c r="D76" i="61"/>
  <c r="C76" i="61"/>
  <c r="B76" i="61"/>
  <c r="A76" i="61"/>
  <c r="V75" i="61"/>
  <c r="T75" i="61"/>
  <c r="S75" i="61"/>
  <c r="Q75" i="61"/>
  <c r="P75" i="61"/>
  <c r="O75" i="61"/>
  <c r="N75" i="61"/>
  <c r="M75" i="61"/>
  <c r="L75" i="61"/>
  <c r="J75" i="61"/>
  <c r="I75" i="61"/>
  <c r="G75" i="61"/>
  <c r="F75" i="61"/>
  <c r="E75" i="61"/>
  <c r="D75" i="61"/>
  <c r="C75" i="61"/>
  <c r="B75" i="61"/>
  <c r="A75" i="61"/>
  <c r="V74" i="61"/>
  <c r="T74" i="61"/>
  <c r="S74" i="61"/>
  <c r="Q74" i="61"/>
  <c r="P74" i="61"/>
  <c r="O74" i="61"/>
  <c r="N74" i="61"/>
  <c r="M74" i="61"/>
  <c r="L74" i="61"/>
  <c r="J74" i="61"/>
  <c r="I74" i="61"/>
  <c r="G74" i="61"/>
  <c r="F74" i="61"/>
  <c r="E74" i="61"/>
  <c r="D74" i="61"/>
  <c r="C74" i="61"/>
  <c r="B74" i="61"/>
  <c r="A74" i="61"/>
  <c r="V73" i="61"/>
  <c r="T73" i="61"/>
  <c r="S73" i="61"/>
  <c r="Q73" i="61"/>
  <c r="P73" i="61"/>
  <c r="O73" i="61"/>
  <c r="N73" i="61"/>
  <c r="M73" i="61"/>
  <c r="L73" i="61"/>
  <c r="J73" i="61"/>
  <c r="I73" i="61"/>
  <c r="G73" i="61"/>
  <c r="F73" i="61"/>
  <c r="E73" i="61"/>
  <c r="D73" i="61"/>
  <c r="C73" i="61"/>
  <c r="B73" i="61"/>
  <c r="A73" i="61"/>
  <c r="V72" i="61"/>
  <c r="T72" i="61"/>
  <c r="S72" i="61"/>
  <c r="Q72" i="61"/>
  <c r="P72" i="61"/>
  <c r="O72" i="61"/>
  <c r="N72" i="61"/>
  <c r="M72" i="61"/>
  <c r="L72" i="61"/>
  <c r="J72" i="61"/>
  <c r="I72" i="61"/>
  <c r="G72" i="61"/>
  <c r="F72" i="61"/>
  <c r="E72" i="61"/>
  <c r="D72" i="61"/>
  <c r="C72" i="61"/>
  <c r="B72" i="61"/>
  <c r="A72" i="61"/>
  <c r="V71" i="61"/>
  <c r="T71" i="61"/>
  <c r="S71" i="61"/>
  <c r="Q71" i="61"/>
  <c r="P71" i="61"/>
  <c r="O71" i="61"/>
  <c r="N71" i="61"/>
  <c r="M71" i="61"/>
  <c r="L71" i="61"/>
  <c r="J71" i="61"/>
  <c r="I71" i="61"/>
  <c r="G71" i="61"/>
  <c r="F71" i="61"/>
  <c r="E71" i="61"/>
  <c r="D71" i="61"/>
  <c r="C71" i="61"/>
  <c r="B71" i="61"/>
  <c r="A71" i="61"/>
  <c r="V70" i="61"/>
  <c r="T70" i="61"/>
  <c r="S70" i="61"/>
  <c r="Q70" i="61"/>
  <c r="P70" i="61"/>
  <c r="O70" i="61"/>
  <c r="N70" i="61"/>
  <c r="M70" i="61"/>
  <c r="L70" i="61"/>
  <c r="J70" i="61"/>
  <c r="I70" i="61"/>
  <c r="G70" i="61"/>
  <c r="F70" i="61"/>
  <c r="E70" i="61"/>
  <c r="D70" i="61"/>
  <c r="C70" i="61"/>
  <c r="B70" i="61"/>
  <c r="A70" i="61"/>
  <c r="V69" i="61"/>
  <c r="T69" i="61"/>
  <c r="S69" i="61"/>
  <c r="Q69" i="61"/>
  <c r="P69" i="61"/>
  <c r="O69" i="61"/>
  <c r="N69" i="61"/>
  <c r="M69" i="61"/>
  <c r="L69" i="61"/>
  <c r="J69" i="61"/>
  <c r="I69" i="61"/>
  <c r="G69" i="61"/>
  <c r="F69" i="61"/>
  <c r="E69" i="61"/>
  <c r="D69" i="61"/>
  <c r="C69" i="61"/>
  <c r="B69" i="61"/>
  <c r="A69" i="61"/>
  <c r="V68" i="61"/>
  <c r="T68" i="61"/>
  <c r="S68" i="61"/>
  <c r="Q68" i="61"/>
  <c r="P68" i="61"/>
  <c r="O68" i="61"/>
  <c r="N68" i="61"/>
  <c r="M68" i="61"/>
  <c r="L68" i="61"/>
  <c r="J68" i="61"/>
  <c r="I68" i="61"/>
  <c r="G68" i="61"/>
  <c r="F68" i="61"/>
  <c r="E68" i="61"/>
  <c r="D68" i="61"/>
  <c r="C68" i="61"/>
  <c r="B68" i="61"/>
  <c r="A68" i="61"/>
  <c r="V67" i="61"/>
  <c r="T67" i="61"/>
  <c r="S67" i="61"/>
  <c r="Q67" i="61"/>
  <c r="P67" i="61"/>
  <c r="O67" i="61"/>
  <c r="N67" i="61"/>
  <c r="M67" i="61"/>
  <c r="L67" i="61"/>
  <c r="J67" i="61"/>
  <c r="I67" i="61"/>
  <c r="G67" i="61"/>
  <c r="F67" i="61"/>
  <c r="E67" i="61"/>
  <c r="D67" i="61"/>
  <c r="C67" i="61"/>
  <c r="B67" i="61"/>
  <c r="A67" i="61"/>
  <c r="V66" i="61"/>
  <c r="T66" i="61"/>
  <c r="S66" i="61"/>
  <c r="Q66" i="61"/>
  <c r="P66" i="61"/>
  <c r="O66" i="61"/>
  <c r="N66" i="61"/>
  <c r="M66" i="61"/>
  <c r="L66" i="61"/>
  <c r="J66" i="61"/>
  <c r="I66" i="61"/>
  <c r="G66" i="61"/>
  <c r="F66" i="61"/>
  <c r="E66" i="61"/>
  <c r="D66" i="61"/>
  <c r="C66" i="61"/>
  <c r="B66" i="61"/>
  <c r="A66" i="61"/>
  <c r="V65" i="61"/>
  <c r="T65" i="61"/>
  <c r="S65" i="61"/>
  <c r="Q65" i="61"/>
  <c r="P65" i="61"/>
  <c r="O65" i="61"/>
  <c r="N65" i="61"/>
  <c r="M65" i="61"/>
  <c r="L65" i="61"/>
  <c r="J65" i="61"/>
  <c r="I65" i="61"/>
  <c r="G65" i="61"/>
  <c r="F65" i="61"/>
  <c r="E65" i="61"/>
  <c r="D65" i="61"/>
  <c r="C65" i="61"/>
  <c r="B65" i="61"/>
  <c r="A65" i="61"/>
  <c r="V64" i="61"/>
  <c r="T64" i="61"/>
  <c r="S64" i="61"/>
  <c r="Q64" i="61"/>
  <c r="P64" i="61"/>
  <c r="O64" i="61"/>
  <c r="N64" i="61"/>
  <c r="M64" i="61"/>
  <c r="L64" i="61"/>
  <c r="J64" i="61"/>
  <c r="I64" i="61"/>
  <c r="G64" i="61"/>
  <c r="F64" i="61"/>
  <c r="E64" i="61"/>
  <c r="D64" i="61"/>
  <c r="C64" i="61"/>
  <c r="B64" i="61"/>
  <c r="A64" i="61"/>
  <c r="V63" i="61"/>
  <c r="T63" i="61"/>
  <c r="S63" i="61"/>
  <c r="Q63" i="61"/>
  <c r="P63" i="61"/>
  <c r="O63" i="61"/>
  <c r="N63" i="61"/>
  <c r="M63" i="61"/>
  <c r="L63" i="61"/>
  <c r="J63" i="61"/>
  <c r="I63" i="61"/>
  <c r="G63" i="61"/>
  <c r="F63" i="61"/>
  <c r="E63" i="61"/>
  <c r="D63" i="61"/>
  <c r="C63" i="61"/>
  <c r="B63" i="61"/>
  <c r="A63" i="61"/>
  <c r="V62" i="61"/>
  <c r="T62" i="61"/>
  <c r="S62" i="61"/>
  <c r="Q62" i="61"/>
  <c r="P62" i="61"/>
  <c r="O62" i="61"/>
  <c r="N62" i="61"/>
  <c r="M62" i="61"/>
  <c r="L62" i="61"/>
  <c r="J62" i="61"/>
  <c r="I62" i="61"/>
  <c r="G62" i="61"/>
  <c r="F62" i="61"/>
  <c r="E62" i="61"/>
  <c r="D62" i="61"/>
  <c r="C62" i="61"/>
  <c r="B62" i="61"/>
  <c r="A62" i="61"/>
  <c r="V61" i="61"/>
  <c r="T61" i="61"/>
  <c r="S61" i="61"/>
  <c r="Q61" i="61"/>
  <c r="P61" i="61"/>
  <c r="O61" i="61"/>
  <c r="N61" i="61"/>
  <c r="M61" i="61"/>
  <c r="L61" i="61"/>
  <c r="J61" i="61"/>
  <c r="I61" i="61"/>
  <c r="G61" i="61"/>
  <c r="F61" i="61"/>
  <c r="E61" i="61"/>
  <c r="D61" i="61"/>
  <c r="C61" i="61"/>
  <c r="B61" i="61"/>
  <c r="A61" i="61"/>
  <c r="V60" i="61"/>
  <c r="T60" i="61"/>
  <c r="S60" i="61"/>
  <c r="Q60" i="61"/>
  <c r="P60" i="61"/>
  <c r="O60" i="61"/>
  <c r="N60" i="61"/>
  <c r="I60" i="61"/>
  <c r="G60" i="61"/>
  <c r="F60" i="61"/>
  <c r="E60" i="61"/>
  <c r="D60" i="61"/>
  <c r="A60" i="61"/>
  <c r="V59" i="61"/>
  <c r="T59" i="61"/>
  <c r="S59" i="61"/>
  <c r="Q59" i="61"/>
  <c r="P59" i="61"/>
  <c r="O59" i="61"/>
  <c r="N59" i="61"/>
  <c r="I59" i="61"/>
  <c r="G59" i="61"/>
  <c r="F59" i="61"/>
  <c r="E59" i="61"/>
  <c r="D59" i="61"/>
  <c r="A59" i="61"/>
  <c r="V58" i="61"/>
  <c r="T58" i="61"/>
  <c r="S58" i="61"/>
  <c r="Q58" i="61"/>
  <c r="P58" i="61"/>
  <c r="O58" i="61"/>
  <c r="N58" i="61"/>
  <c r="M58" i="61"/>
  <c r="L58" i="61"/>
  <c r="J58" i="61"/>
  <c r="I58" i="61"/>
  <c r="G58" i="61"/>
  <c r="F58" i="61"/>
  <c r="E58" i="61"/>
  <c r="D58" i="61"/>
  <c r="C58" i="61"/>
  <c r="B58" i="61"/>
  <c r="A58" i="61"/>
  <c r="V57" i="61"/>
  <c r="T57" i="61"/>
  <c r="S57" i="61"/>
  <c r="Q57" i="61"/>
  <c r="P57" i="61"/>
  <c r="O57" i="61"/>
  <c r="N57" i="61"/>
  <c r="M57" i="61"/>
  <c r="L57" i="61"/>
  <c r="I57" i="61"/>
  <c r="G57" i="61"/>
  <c r="F57" i="61"/>
  <c r="E57" i="61"/>
  <c r="D57" i="61"/>
  <c r="C57" i="61"/>
  <c r="B57" i="61"/>
  <c r="A57" i="61"/>
  <c r="V56" i="61"/>
  <c r="T56" i="61"/>
  <c r="S56" i="61"/>
  <c r="Q56" i="61"/>
  <c r="P56" i="61"/>
  <c r="O56" i="61"/>
  <c r="N56" i="61"/>
  <c r="M56" i="61"/>
  <c r="L56" i="61"/>
  <c r="J56" i="61"/>
  <c r="I56" i="61"/>
  <c r="G56" i="61"/>
  <c r="F56" i="61"/>
  <c r="E56" i="61"/>
  <c r="D56" i="61"/>
  <c r="C56" i="61"/>
  <c r="B56" i="61"/>
  <c r="A56" i="61"/>
  <c r="V55" i="61"/>
  <c r="T55" i="61"/>
  <c r="S55" i="61"/>
  <c r="Q55" i="61"/>
  <c r="P55" i="61"/>
  <c r="O55" i="61"/>
  <c r="N55" i="61"/>
  <c r="M55" i="61"/>
  <c r="L55" i="61"/>
  <c r="J55" i="61"/>
  <c r="I55" i="61"/>
  <c r="G55" i="61"/>
  <c r="F55" i="61"/>
  <c r="E55" i="61"/>
  <c r="D55" i="61"/>
  <c r="C55" i="61"/>
  <c r="A55" i="61"/>
  <c r="V54" i="61"/>
  <c r="T54" i="61"/>
  <c r="S54" i="61"/>
  <c r="Q54" i="61"/>
  <c r="P54" i="61"/>
  <c r="O54" i="61"/>
  <c r="N54" i="61"/>
  <c r="M54" i="61"/>
  <c r="L54" i="61"/>
  <c r="J54" i="61"/>
  <c r="I54" i="61"/>
  <c r="G54" i="61"/>
  <c r="F54" i="61"/>
  <c r="E54" i="61"/>
  <c r="D54" i="61"/>
  <c r="C54" i="61"/>
  <c r="B54" i="61"/>
  <c r="A54" i="61"/>
  <c r="V53" i="61"/>
  <c r="T53" i="61"/>
  <c r="S53" i="61"/>
  <c r="Q53" i="61"/>
  <c r="P53" i="61"/>
  <c r="O53" i="61"/>
  <c r="N53" i="61"/>
  <c r="M53" i="61"/>
  <c r="L53" i="61"/>
  <c r="J53" i="61"/>
  <c r="I53" i="61"/>
  <c r="G53" i="61"/>
  <c r="F53" i="61"/>
  <c r="E53" i="61"/>
  <c r="D53" i="61"/>
  <c r="C53" i="61"/>
  <c r="B53" i="61"/>
  <c r="A53" i="61"/>
  <c r="V52" i="61"/>
  <c r="T52" i="61"/>
  <c r="S52" i="61"/>
  <c r="Q52" i="61"/>
  <c r="P52" i="61"/>
  <c r="O52" i="61"/>
  <c r="N52" i="61"/>
  <c r="M52" i="61"/>
  <c r="L52" i="61"/>
  <c r="J52" i="61"/>
  <c r="I52" i="61"/>
  <c r="G52" i="61"/>
  <c r="F52" i="61"/>
  <c r="E52" i="61"/>
  <c r="D52" i="61"/>
  <c r="C52" i="61"/>
  <c r="B52" i="61"/>
  <c r="A52" i="61"/>
  <c r="V51" i="61"/>
  <c r="T51" i="61"/>
  <c r="S51" i="61"/>
  <c r="Q51" i="61"/>
  <c r="P51" i="61"/>
  <c r="O51" i="61"/>
  <c r="N51" i="61"/>
  <c r="M51" i="61"/>
  <c r="L51" i="61"/>
  <c r="J51" i="61"/>
  <c r="I51" i="61"/>
  <c r="G51" i="61"/>
  <c r="F51" i="61"/>
  <c r="E51" i="61"/>
  <c r="D51" i="61"/>
  <c r="C51" i="61"/>
  <c r="B51" i="61"/>
  <c r="A51" i="61"/>
  <c r="V50" i="61"/>
  <c r="T50" i="61"/>
  <c r="S50" i="61"/>
  <c r="Q50" i="61"/>
  <c r="P50" i="61"/>
  <c r="O50" i="61"/>
  <c r="N50" i="61"/>
  <c r="M50" i="61"/>
  <c r="L50" i="61"/>
  <c r="J50" i="61"/>
  <c r="I50" i="61"/>
  <c r="G50" i="61"/>
  <c r="F50" i="61"/>
  <c r="E50" i="61"/>
  <c r="D50" i="61"/>
  <c r="C50" i="61"/>
  <c r="B50" i="61"/>
  <c r="A50" i="61"/>
  <c r="V49" i="61"/>
  <c r="T49" i="61"/>
  <c r="S49" i="61"/>
  <c r="Q49" i="61"/>
  <c r="P49" i="61"/>
  <c r="O49" i="61"/>
  <c r="N49" i="61"/>
  <c r="M49" i="61"/>
  <c r="L49" i="61"/>
  <c r="J49" i="61"/>
  <c r="I49" i="61"/>
  <c r="G49" i="61"/>
  <c r="F49" i="61"/>
  <c r="E49" i="61"/>
  <c r="D49" i="61"/>
  <c r="C49" i="61"/>
  <c r="B49" i="61"/>
  <c r="A49" i="61"/>
  <c r="V48" i="61"/>
  <c r="T48" i="61"/>
  <c r="S48" i="61"/>
  <c r="Q48" i="61"/>
  <c r="P48" i="61"/>
  <c r="O48" i="61"/>
  <c r="N48" i="61"/>
  <c r="M48" i="61"/>
  <c r="L48" i="61"/>
  <c r="J48" i="61"/>
  <c r="I48" i="61"/>
  <c r="G48" i="61"/>
  <c r="F48" i="61"/>
  <c r="E48" i="61"/>
  <c r="D48" i="61"/>
  <c r="C48" i="61"/>
  <c r="B48" i="61"/>
  <c r="A48" i="61"/>
  <c r="V47" i="61"/>
  <c r="T47" i="61"/>
  <c r="S47" i="61"/>
  <c r="Q47" i="61"/>
  <c r="P47" i="61"/>
  <c r="O47" i="61"/>
  <c r="N47" i="61"/>
  <c r="M47" i="61"/>
  <c r="L47" i="61"/>
  <c r="J47" i="61"/>
  <c r="I47" i="61"/>
  <c r="G47" i="61"/>
  <c r="F47" i="61"/>
  <c r="E47" i="61"/>
  <c r="D47" i="61"/>
  <c r="C47" i="61"/>
  <c r="B47" i="61"/>
  <c r="A47" i="61"/>
  <c r="V46" i="61"/>
  <c r="T46" i="61"/>
  <c r="S46" i="61"/>
  <c r="Q46" i="61"/>
  <c r="P46" i="61"/>
  <c r="O46" i="61"/>
  <c r="N46" i="61"/>
  <c r="M46" i="61"/>
  <c r="L46" i="61"/>
  <c r="J46" i="61"/>
  <c r="I46" i="61"/>
  <c r="G46" i="61"/>
  <c r="F46" i="61"/>
  <c r="E46" i="61"/>
  <c r="D46" i="61"/>
  <c r="C46" i="61"/>
  <c r="B46" i="61"/>
  <c r="A46" i="61"/>
  <c r="V45" i="61"/>
  <c r="T45" i="61"/>
  <c r="S45" i="61"/>
  <c r="Q45" i="61"/>
  <c r="P45" i="61"/>
  <c r="O45" i="61"/>
  <c r="N45" i="61"/>
  <c r="M45" i="61"/>
  <c r="L45" i="61"/>
  <c r="J45" i="61"/>
  <c r="I45" i="61"/>
  <c r="G45" i="61"/>
  <c r="F45" i="61"/>
  <c r="E45" i="61"/>
  <c r="D45" i="61"/>
  <c r="C45" i="61"/>
  <c r="B45" i="61"/>
  <c r="A45" i="61"/>
  <c r="V44" i="61"/>
  <c r="T44" i="61"/>
  <c r="S44" i="61"/>
  <c r="Q44" i="61"/>
  <c r="P44" i="61"/>
  <c r="O44" i="61"/>
  <c r="N44" i="61"/>
  <c r="M44" i="61"/>
  <c r="L44" i="61"/>
  <c r="J44" i="61"/>
  <c r="I44" i="61"/>
  <c r="G44" i="61"/>
  <c r="F44" i="61"/>
  <c r="E44" i="61"/>
  <c r="D44" i="61"/>
  <c r="C44" i="61"/>
  <c r="B44" i="61"/>
  <c r="A44" i="61"/>
  <c r="V43" i="61"/>
  <c r="T43" i="61"/>
  <c r="S43" i="61"/>
  <c r="Q43" i="61"/>
  <c r="P43" i="61"/>
  <c r="O43" i="61"/>
  <c r="N43" i="61"/>
  <c r="M43" i="61"/>
  <c r="L43" i="61"/>
  <c r="J43" i="61"/>
  <c r="I43" i="61"/>
  <c r="G43" i="61"/>
  <c r="F43" i="61"/>
  <c r="E43" i="61"/>
  <c r="D43" i="61"/>
  <c r="C43" i="61"/>
  <c r="B43" i="61"/>
  <c r="A43" i="61"/>
  <c r="V42" i="61"/>
  <c r="T42" i="61"/>
  <c r="S42" i="61"/>
  <c r="Q42" i="61"/>
  <c r="P42" i="61"/>
  <c r="O42" i="61"/>
  <c r="N42" i="61"/>
  <c r="M42" i="61"/>
  <c r="L42" i="61"/>
  <c r="J42" i="61"/>
  <c r="I42" i="61"/>
  <c r="G42" i="61"/>
  <c r="F42" i="61"/>
  <c r="E42" i="61"/>
  <c r="D42" i="61"/>
  <c r="C42" i="61"/>
  <c r="B42" i="61"/>
  <c r="A42" i="61"/>
  <c r="V41" i="61"/>
  <c r="T41" i="61"/>
  <c r="S41" i="61"/>
  <c r="Q41" i="61"/>
  <c r="P41" i="61"/>
  <c r="O41" i="61"/>
  <c r="N41" i="61"/>
  <c r="M41" i="61"/>
  <c r="L41" i="61"/>
  <c r="J41" i="61"/>
  <c r="I41" i="61"/>
  <c r="G41" i="61"/>
  <c r="F41" i="61"/>
  <c r="E41" i="61"/>
  <c r="D41" i="61"/>
  <c r="C41" i="61"/>
  <c r="B41" i="61"/>
  <c r="A41" i="61"/>
  <c r="V40" i="61"/>
  <c r="T40" i="61"/>
  <c r="S40" i="61"/>
  <c r="Q40" i="61"/>
  <c r="P40" i="61"/>
  <c r="O40" i="61"/>
  <c r="N40" i="61"/>
  <c r="M40" i="61"/>
  <c r="L40" i="61"/>
  <c r="J40" i="61"/>
  <c r="I40" i="61"/>
  <c r="G40" i="61"/>
  <c r="F40" i="61"/>
  <c r="E40" i="61"/>
  <c r="D40" i="61"/>
  <c r="C40" i="61"/>
  <c r="B40" i="61"/>
  <c r="A40" i="61"/>
  <c r="V39" i="61"/>
  <c r="T39" i="61"/>
  <c r="S39" i="61"/>
  <c r="Q39" i="61"/>
  <c r="P39" i="61"/>
  <c r="O39" i="61"/>
  <c r="N39" i="61"/>
  <c r="M39" i="61"/>
  <c r="L39" i="61"/>
  <c r="J39" i="61"/>
  <c r="I39" i="61"/>
  <c r="G39" i="61"/>
  <c r="F39" i="61"/>
  <c r="E39" i="61"/>
  <c r="D39" i="61"/>
  <c r="C39" i="61"/>
  <c r="B39" i="61"/>
  <c r="A39" i="61"/>
  <c r="V38" i="61"/>
  <c r="T38" i="61"/>
  <c r="S38" i="61"/>
  <c r="Q38" i="61"/>
  <c r="P38" i="61"/>
  <c r="O38" i="61"/>
  <c r="N38" i="61"/>
  <c r="M38" i="61"/>
  <c r="L38" i="61"/>
  <c r="J38" i="61"/>
  <c r="I38" i="61"/>
  <c r="G38" i="61"/>
  <c r="F38" i="61"/>
  <c r="E38" i="61"/>
  <c r="D38" i="61"/>
  <c r="C38" i="61"/>
  <c r="B38" i="61"/>
  <c r="A38" i="61"/>
  <c r="V37" i="61"/>
  <c r="T37" i="61"/>
  <c r="S37" i="61"/>
  <c r="Q37" i="61"/>
  <c r="P37" i="61"/>
  <c r="O37" i="61"/>
  <c r="N37" i="61"/>
  <c r="M37" i="61"/>
  <c r="L37" i="61"/>
  <c r="J37" i="61"/>
  <c r="I37" i="61"/>
  <c r="G37" i="61"/>
  <c r="F37" i="61"/>
  <c r="E37" i="61"/>
  <c r="D37" i="61"/>
  <c r="C37" i="61"/>
  <c r="B37" i="61"/>
  <c r="A37" i="61"/>
  <c r="V36" i="61"/>
  <c r="T36" i="61"/>
  <c r="S36" i="61"/>
  <c r="Q36" i="61"/>
  <c r="P36" i="61"/>
  <c r="O36" i="61"/>
  <c r="N36" i="61"/>
  <c r="M36" i="61"/>
  <c r="L36" i="61"/>
  <c r="J36" i="61"/>
  <c r="I36" i="61"/>
  <c r="G36" i="61"/>
  <c r="F36" i="61"/>
  <c r="E36" i="61"/>
  <c r="D36" i="61"/>
  <c r="C36" i="61"/>
  <c r="B36" i="61"/>
  <c r="A36" i="61"/>
  <c r="V35" i="61"/>
  <c r="T35" i="61"/>
  <c r="S35" i="61"/>
  <c r="Q35" i="61"/>
  <c r="P35" i="61"/>
  <c r="O35" i="61"/>
  <c r="N35" i="61"/>
  <c r="M35" i="61"/>
  <c r="L35" i="61"/>
  <c r="I35" i="61"/>
  <c r="G35" i="61"/>
  <c r="F35" i="61"/>
  <c r="E35" i="61"/>
  <c r="D35" i="61"/>
  <c r="C35" i="61"/>
  <c r="B35" i="61"/>
  <c r="A35" i="61"/>
  <c r="V34" i="61"/>
  <c r="T34" i="61"/>
  <c r="S34" i="61"/>
  <c r="Q34" i="61"/>
  <c r="P34" i="61"/>
  <c r="O34" i="61"/>
  <c r="N34" i="61"/>
  <c r="M34" i="61"/>
  <c r="L34" i="61"/>
  <c r="J34" i="61"/>
  <c r="I34" i="61"/>
  <c r="G34" i="61"/>
  <c r="F34" i="61"/>
  <c r="E34" i="61"/>
  <c r="D34" i="61"/>
  <c r="C34" i="61"/>
  <c r="B34" i="61"/>
  <c r="A34" i="61"/>
  <c r="V33" i="61"/>
  <c r="T33" i="61"/>
  <c r="S33" i="61"/>
  <c r="Q33" i="61"/>
  <c r="P33" i="61"/>
  <c r="O33" i="61"/>
  <c r="N33" i="61"/>
  <c r="M33" i="61"/>
  <c r="L33" i="61"/>
  <c r="J33" i="61"/>
  <c r="I33" i="61"/>
  <c r="G33" i="61"/>
  <c r="F33" i="61"/>
  <c r="E33" i="61"/>
  <c r="D33" i="61"/>
  <c r="C33" i="61"/>
  <c r="B33" i="61"/>
  <c r="A33" i="61"/>
  <c r="V32" i="61"/>
  <c r="T32" i="61"/>
  <c r="S32" i="61"/>
  <c r="Q32" i="61"/>
  <c r="P32" i="61"/>
  <c r="O32" i="61"/>
  <c r="N32" i="61"/>
  <c r="M32" i="61"/>
  <c r="L32" i="61"/>
  <c r="J32" i="61"/>
  <c r="I32" i="61"/>
  <c r="G32" i="61"/>
  <c r="F32" i="61"/>
  <c r="E32" i="61"/>
  <c r="D32" i="61"/>
  <c r="C32" i="61"/>
  <c r="B32" i="61"/>
  <c r="A32" i="61"/>
  <c r="V31" i="61"/>
  <c r="T31" i="61"/>
  <c r="S31" i="61"/>
  <c r="Q31" i="61"/>
  <c r="P31" i="61"/>
  <c r="O31" i="61"/>
  <c r="N31" i="61"/>
  <c r="M31" i="61"/>
  <c r="L31" i="61"/>
  <c r="J31" i="61"/>
  <c r="I31" i="61"/>
  <c r="G31" i="61"/>
  <c r="F31" i="61"/>
  <c r="E31" i="61"/>
  <c r="D31" i="61"/>
  <c r="C31" i="61"/>
  <c r="B31" i="61"/>
  <c r="A31" i="61"/>
  <c r="V30" i="61"/>
  <c r="T30" i="61"/>
  <c r="S30" i="61"/>
  <c r="Q30" i="61"/>
  <c r="P30" i="61"/>
  <c r="O30" i="61"/>
  <c r="N30" i="61"/>
  <c r="M30" i="61"/>
  <c r="L30" i="61"/>
  <c r="J30" i="61"/>
  <c r="I30" i="61"/>
  <c r="G30" i="61"/>
  <c r="F30" i="61"/>
  <c r="E30" i="61"/>
  <c r="D30" i="61"/>
  <c r="C30" i="61"/>
  <c r="B30" i="61"/>
  <c r="A30" i="61"/>
  <c r="V29" i="61"/>
  <c r="T29" i="61"/>
  <c r="S29" i="61"/>
  <c r="Q29" i="61"/>
  <c r="P29" i="61"/>
  <c r="O29" i="61"/>
  <c r="N29" i="61"/>
  <c r="M29" i="61"/>
  <c r="L29" i="61"/>
  <c r="I29" i="61"/>
  <c r="G29" i="61"/>
  <c r="F29" i="61"/>
  <c r="E29" i="61"/>
  <c r="D29" i="61"/>
  <c r="C29" i="61"/>
  <c r="B29" i="61"/>
  <c r="A29" i="61"/>
  <c r="V28" i="61"/>
  <c r="T28" i="61"/>
  <c r="S28" i="61"/>
  <c r="Q28" i="61"/>
  <c r="P28" i="61"/>
  <c r="O28" i="61"/>
  <c r="N28" i="61"/>
  <c r="M28" i="61"/>
  <c r="L28" i="61"/>
  <c r="J28" i="61"/>
  <c r="I28" i="61"/>
  <c r="G28" i="61"/>
  <c r="F28" i="61"/>
  <c r="E28" i="61"/>
  <c r="D28" i="61"/>
  <c r="C28" i="61"/>
  <c r="B28" i="61"/>
  <c r="A28" i="61"/>
  <c r="V27" i="61"/>
  <c r="T27" i="61"/>
  <c r="S27" i="61"/>
  <c r="Q27" i="61"/>
  <c r="P27" i="61"/>
  <c r="O27" i="61"/>
  <c r="N27" i="61"/>
  <c r="M27" i="61"/>
  <c r="L27" i="61"/>
  <c r="J27" i="61"/>
  <c r="I27" i="61"/>
  <c r="G27" i="61"/>
  <c r="F27" i="61"/>
  <c r="E27" i="61"/>
  <c r="D27" i="61"/>
  <c r="C27" i="61"/>
  <c r="B27" i="61"/>
  <c r="A27" i="61"/>
  <c r="V26" i="61"/>
  <c r="T26" i="61"/>
  <c r="S26" i="61"/>
  <c r="Q26" i="61"/>
  <c r="P26" i="61"/>
  <c r="O26" i="61"/>
  <c r="N26" i="61"/>
  <c r="M26" i="61"/>
  <c r="L26" i="61"/>
  <c r="J26" i="61"/>
  <c r="I26" i="61"/>
  <c r="G26" i="61"/>
  <c r="F26" i="61"/>
  <c r="E26" i="61"/>
  <c r="D26" i="61"/>
  <c r="C26" i="61"/>
  <c r="B26" i="61"/>
  <c r="A26" i="61"/>
  <c r="V25" i="61"/>
  <c r="T25" i="61"/>
  <c r="S25" i="61"/>
  <c r="Q25" i="61"/>
  <c r="P25" i="61"/>
  <c r="O25" i="61"/>
  <c r="N25" i="61"/>
  <c r="M25" i="61"/>
  <c r="L25" i="61"/>
  <c r="J25" i="61"/>
  <c r="I25" i="61"/>
  <c r="G25" i="61"/>
  <c r="F25" i="61"/>
  <c r="E25" i="61"/>
  <c r="D25" i="61"/>
  <c r="C25" i="61"/>
  <c r="B25" i="61"/>
  <c r="A25" i="61"/>
  <c r="V24" i="61"/>
  <c r="T24" i="61"/>
  <c r="S24" i="61"/>
  <c r="Q24" i="61"/>
  <c r="P24" i="61"/>
  <c r="O24" i="61"/>
  <c r="N24" i="61"/>
  <c r="M24" i="61"/>
  <c r="L24" i="61"/>
  <c r="J24" i="61"/>
  <c r="I24" i="61"/>
  <c r="G24" i="61"/>
  <c r="F24" i="61"/>
  <c r="E24" i="61"/>
  <c r="D24" i="61"/>
  <c r="C24" i="61"/>
  <c r="B24" i="61"/>
  <c r="A24" i="61"/>
  <c r="V23" i="61"/>
  <c r="T23" i="61"/>
  <c r="S23" i="61"/>
  <c r="Q23" i="61"/>
  <c r="P23" i="61"/>
  <c r="O23" i="61"/>
  <c r="N23" i="61"/>
  <c r="M23" i="61"/>
  <c r="L23" i="61"/>
  <c r="J23" i="61"/>
  <c r="I23" i="61"/>
  <c r="G23" i="61"/>
  <c r="F23" i="61"/>
  <c r="E23" i="61"/>
  <c r="D23" i="61"/>
  <c r="C23" i="61"/>
  <c r="B23" i="61"/>
  <c r="A23" i="61"/>
  <c r="V22" i="61"/>
  <c r="T22" i="61"/>
  <c r="S22" i="61"/>
  <c r="Q22" i="61"/>
  <c r="P22" i="61"/>
  <c r="O22" i="61"/>
  <c r="N22" i="61"/>
  <c r="M22" i="61"/>
  <c r="L22" i="61"/>
  <c r="I22" i="61"/>
  <c r="G22" i="61"/>
  <c r="F22" i="61"/>
  <c r="E22" i="61"/>
  <c r="D22" i="61"/>
  <c r="C22" i="61"/>
  <c r="B22" i="61"/>
  <c r="A22" i="61"/>
  <c r="V21" i="61"/>
  <c r="T21" i="61"/>
  <c r="S21" i="61"/>
  <c r="Q21" i="61"/>
  <c r="P21" i="61"/>
  <c r="O21" i="61"/>
  <c r="N21" i="61"/>
  <c r="M21" i="61"/>
  <c r="L21" i="61"/>
  <c r="J21" i="61"/>
  <c r="I21" i="61"/>
  <c r="G21" i="61"/>
  <c r="F21" i="61"/>
  <c r="E21" i="61"/>
  <c r="D21" i="61"/>
  <c r="C21" i="61"/>
  <c r="B21" i="61"/>
  <c r="A21" i="61"/>
  <c r="V20" i="61"/>
  <c r="T20" i="61"/>
  <c r="S20" i="61"/>
  <c r="Q20" i="61"/>
  <c r="P20" i="61"/>
  <c r="O20" i="61"/>
  <c r="N20" i="61"/>
  <c r="M20" i="61"/>
  <c r="L20" i="61"/>
  <c r="I20" i="61"/>
  <c r="G20" i="61"/>
  <c r="F20" i="61"/>
  <c r="E20" i="61"/>
  <c r="D20" i="61"/>
  <c r="C20" i="61"/>
  <c r="A20" i="61"/>
  <c r="V19" i="61"/>
  <c r="T19" i="61"/>
  <c r="S19" i="61"/>
  <c r="Q19" i="61"/>
  <c r="P19" i="61"/>
  <c r="O19" i="61"/>
  <c r="N19" i="61"/>
  <c r="M19" i="61"/>
  <c r="L19" i="61"/>
  <c r="I19" i="61"/>
  <c r="G19" i="61"/>
  <c r="F19" i="61"/>
  <c r="E19" i="61"/>
  <c r="D19" i="61"/>
  <c r="C19" i="61"/>
  <c r="B19" i="61"/>
  <c r="A19" i="61"/>
  <c r="V18" i="61"/>
  <c r="T18" i="61"/>
  <c r="S18" i="61"/>
  <c r="Q18" i="61"/>
  <c r="P18" i="61"/>
  <c r="O18" i="61"/>
  <c r="N18" i="61"/>
  <c r="M18" i="61"/>
  <c r="L18" i="61"/>
  <c r="I18" i="61"/>
  <c r="G18" i="61"/>
  <c r="F18" i="61"/>
  <c r="E18" i="61"/>
  <c r="D18" i="61"/>
  <c r="C18" i="61"/>
  <c r="B18" i="61"/>
  <c r="A18" i="61"/>
  <c r="V17" i="61"/>
  <c r="T17" i="61"/>
  <c r="S17" i="61"/>
  <c r="Q17" i="61"/>
  <c r="P17" i="61"/>
  <c r="O17" i="61"/>
  <c r="N17" i="61"/>
  <c r="M17" i="61"/>
  <c r="L17" i="61"/>
  <c r="I17" i="61"/>
  <c r="G17" i="61"/>
  <c r="F17" i="61"/>
  <c r="E17" i="61"/>
  <c r="D17" i="61"/>
  <c r="C17" i="61"/>
  <c r="B17" i="61"/>
  <c r="A17" i="61"/>
  <c r="V16" i="61"/>
  <c r="T16" i="61"/>
  <c r="S16" i="61"/>
  <c r="Q16" i="61"/>
  <c r="P16" i="61"/>
  <c r="O16" i="61"/>
  <c r="N16" i="61"/>
  <c r="M16" i="61"/>
  <c r="L16" i="61"/>
  <c r="J16" i="61"/>
  <c r="I16" i="61"/>
  <c r="G16" i="61"/>
  <c r="F16" i="61"/>
  <c r="E16" i="61"/>
  <c r="D16" i="61"/>
  <c r="C16" i="61"/>
  <c r="B16" i="61"/>
  <c r="A16" i="61"/>
  <c r="V15" i="61"/>
  <c r="T15" i="61"/>
  <c r="S15" i="61"/>
  <c r="Q15" i="61"/>
  <c r="P15" i="61"/>
  <c r="O15" i="61"/>
  <c r="N15" i="61"/>
  <c r="M15" i="61"/>
  <c r="L15" i="61"/>
  <c r="I15" i="61"/>
  <c r="G15" i="61"/>
  <c r="F15" i="61"/>
  <c r="E15" i="61"/>
  <c r="D15" i="61"/>
  <c r="C15" i="61"/>
  <c r="A15" i="61"/>
  <c r="V14" i="61"/>
  <c r="T14" i="61"/>
  <c r="S14" i="61"/>
  <c r="Q14" i="61"/>
  <c r="P14" i="61"/>
  <c r="O14" i="61"/>
  <c r="N14" i="61"/>
  <c r="M14" i="61"/>
  <c r="L14" i="61"/>
  <c r="I14" i="61"/>
  <c r="G14" i="61"/>
  <c r="F14" i="61"/>
  <c r="E14" i="61"/>
  <c r="D14" i="61"/>
  <c r="C14" i="61"/>
  <c r="A14" i="61"/>
  <c r="V13" i="61"/>
  <c r="T13" i="61"/>
  <c r="S13" i="61"/>
  <c r="Q13" i="61"/>
  <c r="P13" i="61"/>
  <c r="O13" i="61"/>
  <c r="N13" i="61"/>
  <c r="M13" i="61"/>
  <c r="L13" i="61"/>
  <c r="I13" i="61"/>
  <c r="G13" i="61"/>
  <c r="F13" i="61"/>
  <c r="E13" i="61"/>
  <c r="D13" i="61"/>
  <c r="C13" i="61"/>
  <c r="A13" i="61"/>
  <c r="V12" i="61"/>
  <c r="T12" i="61"/>
  <c r="S12" i="61"/>
  <c r="Q12" i="61"/>
  <c r="P12" i="61"/>
  <c r="O12" i="61"/>
  <c r="N12" i="61"/>
  <c r="M12" i="61"/>
  <c r="L12" i="61"/>
  <c r="I12" i="61"/>
  <c r="G12" i="61"/>
  <c r="F12" i="61"/>
  <c r="E12" i="61"/>
  <c r="D12" i="61"/>
  <c r="C12" i="61"/>
  <c r="A12" i="61"/>
  <c r="V11" i="61"/>
  <c r="T11" i="61"/>
  <c r="S11" i="61"/>
  <c r="Q11" i="61"/>
  <c r="P11" i="61"/>
  <c r="O11" i="61"/>
  <c r="N11" i="61"/>
  <c r="M11" i="61"/>
  <c r="L11" i="61"/>
  <c r="J11" i="61"/>
  <c r="I11" i="61"/>
  <c r="G11" i="61"/>
  <c r="F11" i="61"/>
  <c r="E11" i="61"/>
  <c r="D11" i="61"/>
  <c r="C11" i="61"/>
  <c r="B11" i="61"/>
  <c r="A11" i="61"/>
  <c r="V10" i="61"/>
  <c r="T10" i="61"/>
  <c r="S10" i="61"/>
  <c r="Q10" i="61"/>
  <c r="P10" i="61"/>
  <c r="O10" i="61"/>
  <c r="N10" i="61"/>
  <c r="M10" i="61"/>
  <c r="L10" i="61"/>
  <c r="I10" i="61"/>
  <c r="G10" i="61"/>
  <c r="F10" i="61"/>
  <c r="E10" i="61"/>
  <c r="D10" i="61"/>
  <c r="C10" i="61"/>
  <c r="B10" i="61"/>
  <c r="A10" i="61"/>
  <c r="V9" i="61"/>
  <c r="T9" i="61"/>
  <c r="S9" i="61"/>
  <c r="Q9" i="61"/>
  <c r="P9" i="61"/>
  <c r="O9" i="61"/>
  <c r="N9" i="61"/>
  <c r="M9" i="61"/>
  <c r="L9" i="61"/>
  <c r="J9" i="61"/>
  <c r="I9" i="61"/>
  <c r="G9" i="61"/>
  <c r="F9" i="61"/>
  <c r="E9" i="61"/>
  <c r="D9" i="61"/>
  <c r="C9" i="61"/>
  <c r="A9" i="61"/>
  <c r="V8" i="61"/>
  <c r="T8" i="61"/>
  <c r="S8" i="61"/>
  <c r="Q8" i="61"/>
  <c r="P8" i="61"/>
  <c r="O8" i="61"/>
  <c r="N8" i="61"/>
  <c r="M8" i="61"/>
  <c r="L8" i="61"/>
  <c r="I8" i="61"/>
  <c r="G8" i="61"/>
  <c r="F8" i="61"/>
  <c r="E8" i="61"/>
  <c r="D8" i="61"/>
  <c r="C8" i="61"/>
  <c r="A8" i="61"/>
  <c r="V7" i="61"/>
  <c r="T7" i="61"/>
  <c r="S7" i="61"/>
  <c r="Q7" i="61"/>
  <c r="P7" i="61"/>
  <c r="O7" i="61"/>
  <c r="N7" i="61"/>
  <c r="M7" i="61"/>
  <c r="L7" i="61"/>
  <c r="I7" i="61"/>
  <c r="G7" i="61"/>
  <c r="F7" i="61"/>
  <c r="E7" i="61"/>
  <c r="D7" i="61"/>
  <c r="C7" i="61"/>
  <c r="B7" i="61"/>
  <c r="A7" i="61"/>
  <c r="V6" i="61"/>
  <c r="T6" i="61"/>
  <c r="S6" i="61"/>
  <c r="Q6" i="61"/>
  <c r="P6" i="61"/>
  <c r="O6" i="61"/>
  <c r="N6" i="61"/>
  <c r="M6" i="61"/>
  <c r="L6" i="61"/>
  <c r="I6" i="61"/>
  <c r="G6" i="61"/>
  <c r="F6" i="61"/>
  <c r="E6" i="61"/>
  <c r="D6" i="61"/>
  <c r="C6" i="61"/>
  <c r="B6" i="61"/>
  <c r="A6" i="61"/>
  <c r="V5" i="61"/>
  <c r="T5" i="61"/>
  <c r="S5" i="61"/>
  <c r="Q5" i="61"/>
  <c r="P5" i="61"/>
  <c r="O5" i="61"/>
  <c r="N5" i="61"/>
  <c r="M5" i="61"/>
  <c r="L5" i="61"/>
  <c r="J5" i="61"/>
  <c r="I5" i="61"/>
  <c r="G5" i="61"/>
  <c r="F5" i="61"/>
  <c r="E5" i="61"/>
  <c r="D5" i="61"/>
  <c r="C5" i="61"/>
  <c r="A5" i="61"/>
  <c r="V4" i="61"/>
  <c r="T4" i="61"/>
  <c r="S4" i="61"/>
  <c r="Q4" i="61"/>
  <c r="P4" i="61"/>
  <c r="O4" i="61"/>
  <c r="N4" i="61"/>
  <c r="M4" i="61"/>
  <c r="L4" i="61"/>
  <c r="I4" i="61"/>
  <c r="G4" i="61"/>
  <c r="F4" i="61"/>
  <c r="E4" i="61"/>
  <c r="D4" i="61"/>
  <c r="C4" i="61"/>
  <c r="B4" i="61"/>
  <c r="A4" i="61"/>
  <c r="V3" i="61"/>
  <c r="T3" i="61"/>
  <c r="S3" i="61"/>
  <c r="Q3" i="61"/>
  <c r="P3" i="61"/>
  <c r="O3" i="61"/>
  <c r="N3" i="61"/>
  <c r="M3" i="61"/>
  <c r="L3" i="61"/>
  <c r="I3" i="61"/>
  <c r="G3" i="61"/>
  <c r="F3" i="61"/>
  <c r="E3" i="61"/>
  <c r="D3" i="61"/>
  <c r="C3" i="61"/>
  <c r="B3" i="61"/>
  <c r="A3" i="61"/>
  <c r="V172" i="60"/>
  <c r="T172" i="60"/>
  <c r="S172" i="60"/>
  <c r="Q172" i="60"/>
  <c r="P172" i="60"/>
  <c r="O172" i="60"/>
  <c r="N172" i="60"/>
  <c r="M172" i="60"/>
  <c r="L172" i="60"/>
  <c r="J172" i="60"/>
  <c r="I172" i="60"/>
  <c r="G172" i="60"/>
  <c r="F172" i="60"/>
  <c r="E172" i="60"/>
  <c r="D172" i="60"/>
  <c r="C172" i="60"/>
  <c r="B172" i="60"/>
  <c r="A172" i="60"/>
  <c r="V171" i="60"/>
  <c r="T171" i="60"/>
  <c r="S171" i="60"/>
  <c r="Q171" i="60"/>
  <c r="P171" i="60"/>
  <c r="O171" i="60"/>
  <c r="N171" i="60"/>
  <c r="M171" i="60"/>
  <c r="L171" i="60"/>
  <c r="J171" i="60"/>
  <c r="I171" i="60"/>
  <c r="G171" i="60"/>
  <c r="F171" i="60"/>
  <c r="E171" i="60"/>
  <c r="D171" i="60"/>
  <c r="C171" i="60"/>
  <c r="B171" i="60"/>
  <c r="A171" i="60"/>
  <c r="V170" i="60"/>
  <c r="T170" i="60"/>
  <c r="S170" i="60"/>
  <c r="Q170" i="60"/>
  <c r="P170" i="60"/>
  <c r="O170" i="60"/>
  <c r="N170" i="60"/>
  <c r="M170" i="60"/>
  <c r="L170" i="60"/>
  <c r="J170" i="60"/>
  <c r="I170" i="60"/>
  <c r="G170" i="60"/>
  <c r="F170" i="60"/>
  <c r="E170" i="60"/>
  <c r="D170" i="60"/>
  <c r="C170" i="60"/>
  <c r="B170" i="60"/>
  <c r="A170" i="60"/>
  <c r="V169" i="60"/>
  <c r="T169" i="60"/>
  <c r="S169" i="60"/>
  <c r="Q169" i="60"/>
  <c r="P169" i="60"/>
  <c r="O169" i="60"/>
  <c r="N169" i="60"/>
  <c r="M169" i="60"/>
  <c r="L169" i="60"/>
  <c r="J169" i="60"/>
  <c r="I169" i="60"/>
  <c r="G169" i="60"/>
  <c r="F169" i="60"/>
  <c r="E169" i="60"/>
  <c r="D169" i="60"/>
  <c r="C169" i="60"/>
  <c r="B169" i="60"/>
  <c r="A169" i="60"/>
  <c r="V168" i="60"/>
  <c r="T168" i="60"/>
  <c r="S168" i="60"/>
  <c r="Q168" i="60"/>
  <c r="P168" i="60"/>
  <c r="O168" i="60"/>
  <c r="N168" i="60"/>
  <c r="M168" i="60"/>
  <c r="L168" i="60"/>
  <c r="J168" i="60"/>
  <c r="I168" i="60"/>
  <c r="G168" i="60"/>
  <c r="F168" i="60"/>
  <c r="E168" i="60"/>
  <c r="D168" i="60"/>
  <c r="C168" i="60"/>
  <c r="B168" i="60"/>
  <c r="A168" i="60"/>
  <c r="V167" i="60"/>
  <c r="T167" i="60"/>
  <c r="S167" i="60"/>
  <c r="Q167" i="60"/>
  <c r="P167" i="60"/>
  <c r="O167" i="60"/>
  <c r="N167" i="60"/>
  <c r="M167" i="60"/>
  <c r="L167" i="60"/>
  <c r="J167" i="60"/>
  <c r="I167" i="60"/>
  <c r="G167" i="60"/>
  <c r="F167" i="60"/>
  <c r="E167" i="60"/>
  <c r="D167" i="60"/>
  <c r="C167" i="60"/>
  <c r="B167" i="60"/>
  <c r="A167" i="60"/>
  <c r="V166" i="60"/>
  <c r="T166" i="60"/>
  <c r="S166" i="60"/>
  <c r="Q166" i="60"/>
  <c r="P166" i="60"/>
  <c r="O166" i="60"/>
  <c r="N166" i="60"/>
  <c r="M166" i="60"/>
  <c r="L166" i="60"/>
  <c r="J166" i="60"/>
  <c r="I166" i="60"/>
  <c r="G166" i="60"/>
  <c r="F166" i="60"/>
  <c r="E166" i="60"/>
  <c r="D166" i="60"/>
  <c r="C166" i="60"/>
  <c r="B166" i="60"/>
  <c r="A166" i="60"/>
  <c r="V165" i="60"/>
  <c r="T165" i="60"/>
  <c r="S165" i="60"/>
  <c r="Q165" i="60"/>
  <c r="P165" i="60"/>
  <c r="O165" i="60"/>
  <c r="N165" i="60"/>
  <c r="M165" i="60"/>
  <c r="L165" i="60"/>
  <c r="J165" i="60"/>
  <c r="I165" i="60"/>
  <c r="G165" i="60"/>
  <c r="F165" i="60"/>
  <c r="E165" i="60"/>
  <c r="D165" i="60"/>
  <c r="C165" i="60"/>
  <c r="B165" i="60"/>
  <c r="A165" i="60"/>
  <c r="V164" i="60"/>
  <c r="T164" i="60"/>
  <c r="S164" i="60"/>
  <c r="Q164" i="60"/>
  <c r="P164" i="60"/>
  <c r="O164" i="60"/>
  <c r="N164" i="60"/>
  <c r="M164" i="60"/>
  <c r="L164" i="60"/>
  <c r="J164" i="60"/>
  <c r="I164" i="60"/>
  <c r="G164" i="60"/>
  <c r="F164" i="60"/>
  <c r="E164" i="60"/>
  <c r="D164" i="60"/>
  <c r="C164" i="60"/>
  <c r="B164" i="60"/>
  <c r="A164" i="60"/>
  <c r="V163" i="60"/>
  <c r="T163" i="60"/>
  <c r="S163" i="60"/>
  <c r="Q163" i="60"/>
  <c r="P163" i="60"/>
  <c r="O163" i="60"/>
  <c r="N163" i="60"/>
  <c r="M163" i="60"/>
  <c r="L163" i="60"/>
  <c r="J163" i="60"/>
  <c r="I163" i="60"/>
  <c r="G163" i="60"/>
  <c r="F163" i="60"/>
  <c r="E163" i="60"/>
  <c r="D163" i="60"/>
  <c r="C163" i="60"/>
  <c r="B163" i="60"/>
  <c r="A163" i="60"/>
  <c r="V162" i="60"/>
  <c r="T162" i="60"/>
  <c r="S162" i="60"/>
  <c r="Q162" i="60"/>
  <c r="P162" i="60"/>
  <c r="O162" i="60"/>
  <c r="N162" i="60"/>
  <c r="M162" i="60"/>
  <c r="L162" i="60"/>
  <c r="J162" i="60"/>
  <c r="I162" i="60"/>
  <c r="G162" i="60"/>
  <c r="F162" i="60"/>
  <c r="E162" i="60"/>
  <c r="D162" i="60"/>
  <c r="C162" i="60"/>
  <c r="B162" i="60"/>
  <c r="A162" i="60"/>
  <c r="V161" i="60"/>
  <c r="T161" i="60"/>
  <c r="S161" i="60"/>
  <c r="Q161" i="60"/>
  <c r="P161" i="60"/>
  <c r="O161" i="60"/>
  <c r="N161" i="60"/>
  <c r="M161" i="60"/>
  <c r="L161" i="60"/>
  <c r="J161" i="60"/>
  <c r="I161" i="60"/>
  <c r="G161" i="60"/>
  <c r="F161" i="60"/>
  <c r="E161" i="60"/>
  <c r="D161" i="60"/>
  <c r="C161" i="60"/>
  <c r="B161" i="60"/>
  <c r="A161" i="60"/>
  <c r="V160" i="60"/>
  <c r="T160" i="60"/>
  <c r="S160" i="60"/>
  <c r="Q160" i="60"/>
  <c r="P160" i="60"/>
  <c r="O160" i="60"/>
  <c r="N160" i="60"/>
  <c r="M160" i="60"/>
  <c r="L160" i="60"/>
  <c r="J160" i="60"/>
  <c r="I160" i="60"/>
  <c r="G160" i="60"/>
  <c r="F160" i="60"/>
  <c r="E160" i="60"/>
  <c r="D160" i="60"/>
  <c r="C160" i="60"/>
  <c r="B160" i="60"/>
  <c r="A160" i="60"/>
  <c r="V159" i="60"/>
  <c r="T159" i="60"/>
  <c r="S159" i="60"/>
  <c r="Q159" i="60"/>
  <c r="P159" i="60"/>
  <c r="O159" i="60"/>
  <c r="N159" i="60"/>
  <c r="M159" i="60"/>
  <c r="L159" i="60"/>
  <c r="J159" i="60"/>
  <c r="I159" i="60"/>
  <c r="G159" i="60"/>
  <c r="F159" i="60"/>
  <c r="E159" i="60"/>
  <c r="D159" i="60"/>
  <c r="C159" i="60"/>
  <c r="B159" i="60"/>
  <c r="A159" i="60"/>
  <c r="V158" i="60"/>
  <c r="T158" i="60"/>
  <c r="S158" i="60"/>
  <c r="Q158" i="60"/>
  <c r="P158" i="60"/>
  <c r="O158" i="60"/>
  <c r="N158" i="60"/>
  <c r="M158" i="60"/>
  <c r="L158" i="60"/>
  <c r="J158" i="60"/>
  <c r="I158" i="60"/>
  <c r="G158" i="60"/>
  <c r="F158" i="60"/>
  <c r="E158" i="60"/>
  <c r="D158" i="60"/>
  <c r="C158" i="60"/>
  <c r="B158" i="60"/>
  <c r="A158" i="60"/>
  <c r="V157" i="60"/>
  <c r="T157" i="60"/>
  <c r="S157" i="60"/>
  <c r="Q157" i="60"/>
  <c r="P157" i="60"/>
  <c r="O157" i="60"/>
  <c r="N157" i="60"/>
  <c r="M157" i="60"/>
  <c r="L157" i="60"/>
  <c r="J157" i="60"/>
  <c r="I157" i="60"/>
  <c r="G157" i="60"/>
  <c r="F157" i="60"/>
  <c r="E157" i="60"/>
  <c r="D157" i="60"/>
  <c r="C157" i="60"/>
  <c r="B157" i="60"/>
  <c r="A157" i="60"/>
  <c r="V156" i="60"/>
  <c r="T156" i="60"/>
  <c r="S156" i="60"/>
  <c r="Q156" i="60"/>
  <c r="P156" i="60"/>
  <c r="O156" i="60"/>
  <c r="N156" i="60"/>
  <c r="M156" i="60"/>
  <c r="L156" i="60"/>
  <c r="J156" i="60"/>
  <c r="I156" i="60"/>
  <c r="G156" i="60"/>
  <c r="F156" i="60"/>
  <c r="E156" i="60"/>
  <c r="D156" i="60"/>
  <c r="C156" i="60"/>
  <c r="B156" i="60"/>
  <c r="A156" i="60"/>
  <c r="V155" i="60"/>
  <c r="T155" i="60"/>
  <c r="S155" i="60"/>
  <c r="Q155" i="60"/>
  <c r="P155" i="60"/>
  <c r="O155" i="60"/>
  <c r="N155" i="60"/>
  <c r="M155" i="60"/>
  <c r="L155" i="60"/>
  <c r="J155" i="60"/>
  <c r="I155" i="60"/>
  <c r="G155" i="60"/>
  <c r="F155" i="60"/>
  <c r="E155" i="60"/>
  <c r="D155" i="60"/>
  <c r="C155" i="60"/>
  <c r="B155" i="60"/>
  <c r="A155" i="60"/>
  <c r="V154" i="60"/>
  <c r="T154" i="60"/>
  <c r="S154" i="60"/>
  <c r="Q154" i="60"/>
  <c r="P154" i="60"/>
  <c r="O154" i="60"/>
  <c r="N154" i="60"/>
  <c r="M154" i="60"/>
  <c r="L154" i="60"/>
  <c r="J154" i="60"/>
  <c r="I154" i="60"/>
  <c r="G154" i="60"/>
  <c r="F154" i="60"/>
  <c r="E154" i="60"/>
  <c r="D154" i="60"/>
  <c r="C154" i="60"/>
  <c r="B154" i="60"/>
  <c r="A154" i="60"/>
  <c r="V153" i="60"/>
  <c r="T153" i="60"/>
  <c r="S153" i="60"/>
  <c r="Q153" i="60"/>
  <c r="P153" i="60"/>
  <c r="O153" i="60"/>
  <c r="N153" i="60"/>
  <c r="M153" i="60"/>
  <c r="L153" i="60"/>
  <c r="J153" i="60"/>
  <c r="I153" i="60"/>
  <c r="G153" i="60"/>
  <c r="F153" i="60"/>
  <c r="E153" i="60"/>
  <c r="D153" i="60"/>
  <c r="C153" i="60"/>
  <c r="B153" i="60"/>
  <c r="A153" i="60"/>
  <c r="V152" i="60"/>
  <c r="T152" i="60"/>
  <c r="S152" i="60"/>
  <c r="Q152" i="60"/>
  <c r="P152" i="60"/>
  <c r="O152" i="60"/>
  <c r="N152" i="60"/>
  <c r="M152" i="60"/>
  <c r="L152" i="60"/>
  <c r="J152" i="60"/>
  <c r="I152" i="60"/>
  <c r="G152" i="60"/>
  <c r="F152" i="60"/>
  <c r="E152" i="60"/>
  <c r="D152" i="60"/>
  <c r="C152" i="60"/>
  <c r="B152" i="60"/>
  <c r="A152" i="60"/>
  <c r="V151" i="60"/>
  <c r="T151" i="60"/>
  <c r="S151" i="60"/>
  <c r="Q151" i="60"/>
  <c r="P151" i="60"/>
  <c r="O151" i="60"/>
  <c r="N151" i="60"/>
  <c r="M151" i="60"/>
  <c r="L151" i="60"/>
  <c r="J151" i="60"/>
  <c r="I151" i="60"/>
  <c r="G151" i="60"/>
  <c r="F151" i="60"/>
  <c r="E151" i="60"/>
  <c r="D151" i="60"/>
  <c r="C151" i="60"/>
  <c r="B151" i="60"/>
  <c r="A151" i="60"/>
  <c r="V150" i="60"/>
  <c r="T150" i="60"/>
  <c r="S150" i="60"/>
  <c r="Q150" i="60"/>
  <c r="P150" i="60"/>
  <c r="O150" i="60"/>
  <c r="N150" i="60"/>
  <c r="M150" i="60"/>
  <c r="L150" i="60"/>
  <c r="J150" i="60"/>
  <c r="I150" i="60"/>
  <c r="G150" i="60"/>
  <c r="F150" i="60"/>
  <c r="E150" i="60"/>
  <c r="D150" i="60"/>
  <c r="C150" i="60"/>
  <c r="B150" i="60"/>
  <c r="A150" i="60"/>
  <c r="V149" i="60"/>
  <c r="T149" i="60"/>
  <c r="S149" i="60"/>
  <c r="Q149" i="60"/>
  <c r="P149" i="60"/>
  <c r="O149" i="60"/>
  <c r="N149" i="60"/>
  <c r="M149" i="60"/>
  <c r="L149" i="60"/>
  <c r="J149" i="60"/>
  <c r="I149" i="60"/>
  <c r="G149" i="60"/>
  <c r="F149" i="60"/>
  <c r="E149" i="60"/>
  <c r="D149" i="60"/>
  <c r="C149" i="60"/>
  <c r="B149" i="60"/>
  <c r="A149" i="60"/>
  <c r="V148" i="60"/>
  <c r="T148" i="60"/>
  <c r="S148" i="60"/>
  <c r="Q148" i="60"/>
  <c r="P148" i="60"/>
  <c r="O148" i="60"/>
  <c r="N148" i="60"/>
  <c r="M148" i="60"/>
  <c r="L148" i="60"/>
  <c r="J148" i="60"/>
  <c r="I148" i="60"/>
  <c r="G148" i="60"/>
  <c r="F148" i="60"/>
  <c r="E148" i="60"/>
  <c r="D148" i="60"/>
  <c r="C148" i="60"/>
  <c r="B148" i="60"/>
  <c r="A148" i="60"/>
  <c r="V147" i="60"/>
  <c r="T147" i="60"/>
  <c r="S147" i="60"/>
  <c r="Q147" i="60"/>
  <c r="P147" i="60"/>
  <c r="O147" i="60"/>
  <c r="N147" i="60"/>
  <c r="M147" i="60"/>
  <c r="L147" i="60"/>
  <c r="J147" i="60"/>
  <c r="I147" i="60"/>
  <c r="G147" i="60"/>
  <c r="F147" i="60"/>
  <c r="E147" i="60"/>
  <c r="D147" i="60"/>
  <c r="C147" i="60"/>
  <c r="B147" i="60"/>
  <c r="A147" i="60"/>
  <c r="V146" i="60"/>
  <c r="T146" i="60"/>
  <c r="S146" i="60"/>
  <c r="Q146" i="60"/>
  <c r="P146" i="60"/>
  <c r="O146" i="60"/>
  <c r="N146" i="60"/>
  <c r="M146" i="60"/>
  <c r="L146" i="60"/>
  <c r="J146" i="60"/>
  <c r="I146" i="60"/>
  <c r="G146" i="60"/>
  <c r="F146" i="60"/>
  <c r="E146" i="60"/>
  <c r="D146" i="60"/>
  <c r="C146" i="60"/>
  <c r="B146" i="60"/>
  <c r="A146" i="60"/>
  <c r="V145" i="60"/>
  <c r="T145" i="60"/>
  <c r="S145" i="60"/>
  <c r="Q145" i="60"/>
  <c r="P145" i="60"/>
  <c r="O145" i="60"/>
  <c r="N145" i="60"/>
  <c r="M145" i="60"/>
  <c r="L145" i="60"/>
  <c r="J145" i="60"/>
  <c r="I145" i="60"/>
  <c r="G145" i="60"/>
  <c r="F145" i="60"/>
  <c r="E145" i="60"/>
  <c r="D145" i="60"/>
  <c r="C145" i="60"/>
  <c r="B145" i="60"/>
  <c r="A145" i="60"/>
  <c r="V144" i="60"/>
  <c r="T144" i="60"/>
  <c r="S144" i="60"/>
  <c r="Q144" i="60"/>
  <c r="P144" i="60"/>
  <c r="O144" i="60"/>
  <c r="N144" i="60"/>
  <c r="M144" i="60"/>
  <c r="L144" i="60"/>
  <c r="J144" i="60"/>
  <c r="I144" i="60"/>
  <c r="G144" i="60"/>
  <c r="F144" i="60"/>
  <c r="E144" i="60"/>
  <c r="D144" i="60"/>
  <c r="C144" i="60"/>
  <c r="B144" i="60"/>
  <c r="A144" i="60"/>
  <c r="V143" i="60"/>
  <c r="T143" i="60"/>
  <c r="S143" i="60"/>
  <c r="Q143" i="60"/>
  <c r="P143" i="60"/>
  <c r="O143" i="60"/>
  <c r="N143" i="60"/>
  <c r="M143" i="60"/>
  <c r="L143" i="60"/>
  <c r="J143" i="60"/>
  <c r="I143" i="60"/>
  <c r="G143" i="60"/>
  <c r="F143" i="60"/>
  <c r="E143" i="60"/>
  <c r="D143" i="60"/>
  <c r="C143" i="60"/>
  <c r="B143" i="60"/>
  <c r="A143" i="60"/>
  <c r="V142" i="60"/>
  <c r="T142" i="60"/>
  <c r="S142" i="60"/>
  <c r="Q142" i="60"/>
  <c r="P142" i="60"/>
  <c r="O142" i="60"/>
  <c r="N142" i="60"/>
  <c r="M142" i="60"/>
  <c r="L142" i="60"/>
  <c r="J142" i="60"/>
  <c r="I142" i="60"/>
  <c r="G142" i="60"/>
  <c r="F142" i="60"/>
  <c r="E142" i="60"/>
  <c r="D142" i="60"/>
  <c r="C142" i="60"/>
  <c r="B142" i="60"/>
  <c r="A142" i="60"/>
  <c r="V141" i="60"/>
  <c r="T141" i="60"/>
  <c r="S141" i="60"/>
  <c r="Q141" i="60"/>
  <c r="P141" i="60"/>
  <c r="O141" i="60"/>
  <c r="N141" i="60"/>
  <c r="M141" i="60"/>
  <c r="L141" i="60"/>
  <c r="J141" i="60"/>
  <c r="I141" i="60"/>
  <c r="G141" i="60"/>
  <c r="F141" i="60"/>
  <c r="E141" i="60"/>
  <c r="D141" i="60"/>
  <c r="C141" i="60"/>
  <c r="B141" i="60"/>
  <c r="A141" i="60"/>
  <c r="V140" i="60"/>
  <c r="T140" i="60"/>
  <c r="S140" i="60"/>
  <c r="Q140" i="60"/>
  <c r="P140" i="60"/>
  <c r="O140" i="60"/>
  <c r="N140" i="60"/>
  <c r="M140" i="60"/>
  <c r="L140" i="60"/>
  <c r="J140" i="60"/>
  <c r="I140" i="60"/>
  <c r="G140" i="60"/>
  <c r="F140" i="60"/>
  <c r="E140" i="60"/>
  <c r="D140" i="60"/>
  <c r="C140" i="60"/>
  <c r="B140" i="60"/>
  <c r="A140" i="60"/>
  <c r="V139" i="60"/>
  <c r="T139" i="60"/>
  <c r="S139" i="60"/>
  <c r="Q139" i="60"/>
  <c r="P139" i="60"/>
  <c r="O139" i="60"/>
  <c r="N139" i="60"/>
  <c r="M139" i="60"/>
  <c r="L139" i="60"/>
  <c r="J139" i="60"/>
  <c r="I139" i="60"/>
  <c r="G139" i="60"/>
  <c r="F139" i="60"/>
  <c r="E139" i="60"/>
  <c r="D139" i="60"/>
  <c r="C139" i="60"/>
  <c r="B139" i="60"/>
  <c r="A139" i="60"/>
  <c r="V138" i="60"/>
  <c r="T138" i="60"/>
  <c r="S138" i="60"/>
  <c r="Q138" i="60"/>
  <c r="P138" i="60"/>
  <c r="O138" i="60"/>
  <c r="N138" i="60"/>
  <c r="M138" i="60"/>
  <c r="L138" i="60"/>
  <c r="J138" i="60"/>
  <c r="I138" i="60"/>
  <c r="G138" i="60"/>
  <c r="F138" i="60"/>
  <c r="E138" i="60"/>
  <c r="D138" i="60"/>
  <c r="C138" i="60"/>
  <c r="B138" i="60"/>
  <c r="A138" i="60"/>
  <c r="V137" i="60"/>
  <c r="T137" i="60"/>
  <c r="S137" i="60"/>
  <c r="Q137" i="60"/>
  <c r="P137" i="60"/>
  <c r="O137" i="60"/>
  <c r="N137" i="60"/>
  <c r="M137" i="60"/>
  <c r="L137" i="60"/>
  <c r="J137" i="60"/>
  <c r="I137" i="60"/>
  <c r="G137" i="60"/>
  <c r="F137" i="60"/>
  <c r="E137" i="60"/>
  <c r="D137" i="60"/>
  <c r="C137" i="60"/>
  <c r="B137" i="60"/>
  <c r="A137" i="60"/>
  <c r="V136" i="60"/>
  <c r="T136" i="60"/>
  <c r="S136" i="60"/>
  <c r="Q136" i="60"/>
  <c r="P136" i="60"/>
  <c r="O136" i="60"/>
  <c r="N136" i="60"/>
  <c r="M136" i="60"/>
  <c r="L136" i="60"/>
  <c r="J136" i="60"/>
  <c r="I136" i="60"/>
  <c r="G136" i="60"/>
  <c r="F136" i="60"/>
  <c r="E136" i="60"/>
  <c r="D136" i="60"/>
  <c r="C136" i="60"/>
  <c r="B136" i="60"/>
  <c r="A136" i="60"/>
  <c r="V135" i="60"/>
  <c r="T135" i="60"/>
  <c r="S135" i="60"/>
  <c r="Q135" i="60"/>
  <c r="P135" i="60"/>
  <c r="O135" i="60"/>
  <c r="N135" i="60"/>
  <c r="M135" i="60"/>
  <c r="L135" i="60"/>
  <c r="J135" i="60"/>
  <c r="I135" i="60"/>
  <c r="G135" i="60"/>
  <c r="F135" i="60"/>
  <c r="E135" i="60"/>
  <c r="D135" i="60"/>
  <c r="C135" i="60"/>
  <c r="B135" i="60"/>
  <c r="A135" i="60"/>
  <c r="V134" i="60"/>
  <c r="T134" i="60"/>
  <c r="S134" i="60"/>
  <c r="Q134" i="60"/>
  <c r="P134" i="60"/>
  <c r="O134" i="60"/>
  <c r="N134" i="60"/>
  <c r="M134" i="60"/>
  <c r="L134" i="60"/>
  <c r="J134" i="60"/>
  <c r="I134" i="60"/>
  <c r="G134" i="60"/>
  <c r="F134" i="60"/>
  <c r="E134" i="60"/>
  <c r="D134" i="60"/>
  <c r="C134" i="60"/>
  <c r="B134" i="60"/>
  <c r="A134" i="60"/>
  <c r="V133" i="60"/>
  <c r="T133" i="60"/>
  <c r="S133" i="60"/>
  <c r="Q133" i="60"/>
  <c r="P133" i="60"/>
  <c r="O133" i="60"/>
  <c r="N133" i="60"/>
  <c r="M133" i="60"/>
  <c r="L133" i="60"/>
  <c r="J133" i="60"/>
  <c r="I133" i="60"/>
  <c r="G133" i="60"/>
  <c r="F133" i="60"/>
  <c r="E133" i="60"/>
  <c r="D133" i="60"/>
  <c r="C133" i="60"/>
  <c r="B133" i="60"/>
  <c r="A133" i="60"/>
  <c r="V132" i="60"/>
  <c r="T132" i="60"/>
  <c r="S132" i="60"/>
  <c r="Q132" i="60"/>
  <c r="P132" i="60"/>
  <c r="O132" i="60"/>
  <c r="N132" i="60"/>
  <c r="M132" i="60"/>
  <c r="L132" i="60"/>
  <c r="J132" i="60"/>
  <c r="I132" i="60"/>
  <c r="G132" i="60"/>
  <c r="F132" i="60"/>
  <c r="E132" i="60"/>
  <c r="D132" i="60"/>
  <c r="C132" i="60"/>
  <c r="B132" i="60"/>
  <c r="A132" i="60"/>
  <c r="V131" i="60"/>
  <c r="T131" i="60"/>
  <c r="S131" i="60"/>
  <c r="Q131" i="60"/>
  <c r="P131" i="60"/>
  <c r="O131" i="60"/>
  <c r="N131" i="60"/>
  <c r="M131" i="60"/>
  <c r="L131" i="60"/>
  <c r="J131" i="60"/>
  <c r="I131" i="60"/>
  <c r="G131" i="60"/>
  <c r="F131" i="60"/>
  <c r="E131" i="60"/>
  <c r="D131" i="60"/>
  <c r="C131" i="60"/>
  <c r="B131" i="60"/>
  <c r="A131" i="60"/>
  <c r="V130" i="60"/>
  <c r="T130" i="60"/>
  <c r="S130" i="60"/>
  <c r="Q130" i="60"/>
  <c r="P130" i="60"/>
  <c r="O130" i="60"/>
  <c r="N130" i="60"/>
  <c r="M130" i="60"/>
  <c r="L130" i="60"/>
  <c r="J130" i="60"/>
  <c r="I130" i="60"/>
  <c r="G130" i="60"/>
  <c r="F130" i="60"/>
  <c r="E130" i="60"/>
  <c r="D130" i="60"/>
  <c r="C130" i="60"/>
  <c r="B130" i="60"/>
  <c r="A130" i="60"/>
  <c r="V129" i="60"/>
  <c r="T129" i="60"/>
  <c r="S129" i="60"/>
  <c r="Q129" i="60"/>
  <c r="P129" i="60"/>
  <c r="O129" i="60"/>
  <c r="N129" i="60"/>
  <c r="M129" i="60"/>
  <c r="L129" i="60"/>
  <c r="J129" i="60"/>
  <c r="I129" i="60"/>
  <c r="G129" i="60"/>
  <c r="F129" i="60"/>
  <c r="E129" i="60"/>
  <c r="D129" i="60"/>
  <c r="C129" i="60"/>
  <c r="B129" i="60"/>
  <c r="A129" i="60"/>
  <c r="V128" i="60"/>
  <c r="T128" i="60"/>
  <c r="S128" i="60"/>
  <c r="Q128" i="60"/>
  <c r="P128" i="60"/>
  <c r="O128" i="60"/>
  <c r="N128" i="60"/>
  <c r="M128" i="60"/>
  <c r="L128" i="60"/>
  <c r="J128" i="60"/>
  <c r="I128" i="60"/>
  <c r="G128" i="60"/>
  <c r="F128" i="60"/>
  <c r="E128" i="60"/>
  <c r="D128" i="60"/>
  <c r="C128" i="60"/>
  <c r="B128" i="60"/>
  <c r="A128" i="60"/>
  <c r="V127" i="60"/>
  <c r="T127" i="60"/>
  <c r="S127" i="60"/>
  <c r="Q127" i="60"/>
  <c r="P127" i="60"/>
  <c r="O127" i="60"/>
  <c r="N127" i="60"/>
  <c r="M127" i="60"/>
  <c r="L127" i="60"/>
  <c r="J127" i="60"/>
  <c r="I127" i="60"/>
  <c r="G127" i="60"/>
  <c r="F127" i="60"/>
  <c r="E127" i="60"/>
  <c r="D127" i="60"/>
  <c r="C127" i="60"/>
  <c r="B127" i="60"/>
  <c r="A127" i="60"/>
  <c r="V126" i="60"/>
  <c r="T126" i="60"/>
  <c r="S126" i="60"/>
  <c r="Q126" i="60"/>
  <c r="P126" i="60"/>
  <c r="O126" i="60"/>
  <c r="N126" i="60"/>
  <c r="M126" i="60"/>
  <c r="L126" i="60"/>
  <c r="J126" i="60"/>
  <c r="I126" i="60"/>
  <c r="G126" i="60"/>
  <c r="F126" i="60"/>
  <c r="E126" i="60"/>
  <c r="D126" i="60"/>
  <c r="C126" i="60"/>
  <c r="B126" i="60"/>
  <c r="A126" i="60"/>
  <c r="V125" i="60"/>
  <c r="T125" i="60"/>
  <c r="S125" i="60"/>
  <c r="Q125" i="60"/>
  <c r="P125" i="60"/>
  <c r="O125" i="60"/>
  <c r="N125" i="60"/>
  <c r="M125" i="60"/>
  <c r="L125" i="60"/>
  <c r="J125" i="60"/>
  <c r="I125" i="60"/>
  <c r="G125" i="60"/>
  <c r="F125" i="60"/>
  <c r="E125" i="60"/>
  <c r="D125" i="60"/>
  <c r="C125" i="60"/>
  <c r="B125" i="60"/>
  <c r="A125" i="60"/>
  <c r="A124" i="60"/>
  <c r="V123" i="60"/>
  <c r="T123" i="60"/>
  <c r="S123" i="60"/>
  <c r="Q123" i="60"/>
  <c r="P123" i="60"/>
  <c r="O123" i="60"/>
  <c r="N123" i="60"/>
  <c r="M123" i="60"/>
  <c r="L123" i="60"/>
  <c r="J123" i="60"/>
  <c r="I123" i="60"/>
  <c r="G123" i="60"/>
  <c r="F123" i="60"/>
  <c r="E123" i="60"/>
  <c r="D123" i="60"/>
  <c r="C123" i="60"/>
  <c r="B123" i="60"/>
  <c r="A123" i="60"/>
  <c r="V122" i="60"/>
  <c r="T122" i="60"/>
  <c r="S122" i="60"/>
  <c r="Q122" i="60"/>
  <c r="P122" i="60"/>
  <c r="O122" i="60"/>
  <c r="N122" i="60"/>
  <c r="M122" i="60"/>
  <c r="L122" i="60"/>
  <c r="J122" i="60"/>
  <c r="I122" i="60"/>
  <c r="G122" i="60"/>
  <c r="F122" i="60"/>
  <c r="E122" i="60"/>
  <c r="D122" i="60"/>
  <c r="C122" i="60"/>
  <c r="B122" i="60"/>
  <c r="A122" i="60"/>
  <c r="V121" i="60"/>
  <c r="T121" i="60"/>
  <c r="S121" i="60"/>
  <c r="Q121" i="60"/>
  <c r="P121" i="60"/>
  <c r="O121" i="60"/>
  <c r="N121" i="60"/>
  <c r="M121" i="60"/>
  <c r="L121" i="60"/>
  <c r="J121" i="60"/>
  <c r="I121" i="60"/>
  <c r="G121" i="60"/>
  <c r="F121" i="60"/>
  <c r="E121" i="60"/>
  <c r="D121" i="60"/>
  <c r="C121" i="60"/>
  <c r="B121" i="60"/>
  <c r="A121" i="60"/>
  <c r="V120" i="60"/>
  <c r="T120" i="60"/>
  <c r="S120" i="60"/>
  <c r="Q120" i="60"/>
  <c r="P120" i="60"/>
  <c r="O120" i="60"/>
  <c r="N120" i="60"/>
  <c r="M120" i="60"/>
  <c r="L120" i="60"/>
  <c r="J120" i="60"/>
  <c r="I120" i="60"/>
  <c r="G120" i="60"/>
  <c r="F120" i="60"/>
  <c r="E120" i="60"/>
  <c r="D120" i="60"/>
  <c r="C120" i="60"/>
  <c r="B120" i="60"/>
  <c r="A120" i="60"/>
  <c r="V119" i="60"/>
  <c r="T119" i="60"/>
  <c r="S119" i="60"/>
  <c r="Q119" i="60"/>
  <c r="P119" i="60"/>
  <c r="O119" i="60"/>
  <c r="N119" i="60"/>
  <c r="M119" i="60"/>
  <c r="L119" i="60"/>
  <c r="J119" i="60"/>
  <c r="I119" i="60"/>
  <c r="G119" i="60"/>
  <c r="F119" i="60"/>
  <c r="E119" i="60"/>
  <c r="D119" i="60"/>
  <c r="C119" i="60"/>
  <c r="B119" i="60"/>
  <c r="A119" i="60"/>
  <c r="V118" i="60"/>
  <c r="T118" i="60"/>
  <c r="S118" i="60"/>
  <c r="Q118" i="60"/>
  <c r="P118" i="60"/>
  <c r="O118" i="60"/>
  <c r="N118" i="60"/>
  <c r="M118" i="60"/>
  <c r="L118" i="60"/>
  <c r="J118" i="60"/>
  <c r="I118" i="60"/>
  <c r="G118" i="60"/>
  <c r="F118" i="60"/>
  <c r="E118" i="60"/>
  <c r="D118" i="60"/>
  <c r="C118" i="60"/>
  <c r="B118" i="60"/>
  <c r="A118" i="60"/>
  <c r="V117" i="60"/>
  <c r="T117" i="60"/>
  <c r="S117" i="60"/>
  <c r="Q117" i="60"/>
  <c r="P117" i="60"/>
  <c r="O117" i="60"/>
  <c r="N117" i="60"/>
  <c r="M117" i="60"/>
  <c r="L117" i="60"/>
  <c r="J117" i="60"/>
  <c r="I117" i="60"/>
  <c r="G117" i="60"/>
  <c r="F117" i="60"/>
  <c r="E117" i="60"/>
  <c r="D117" i="60"/>
  <c r="C117" i="60"/>
  <c r="B117" i="60"/>
  <c r="A117" i="60"/>
  <c r="V116" i="60"/>
  <c r="T116" i="60"/>
  <c r="S116" i="60"/>
  <c r="Q116" i="60"/>
  <c r="P116" i="60"/>
  <c r="O116" i="60"/>
  <c r="N116" i="60"/>
  <c r="M116" i="60"/>
  <c r="L116" i="60"/>
  <c r="J116" i="60"/>
  <c r="I116" i="60"/>
  <c r="G116" i="60"/>
  <c r="F116" i="60"/>
  <c r="E116" i="60"/>
  <c r="D116" i="60"/>
  <c r="C116" i="60"/>
  <c r="B116" i="60"/>
  <c r="A116" i="60"/>
  <c r="V115" i="60"/>
  <c r="T115" i="60"/>
  <c r="S115" i="60"/>
  <c r="Q115" i="60"/>
  <c r="P115" i="60"/>
  <c r="O115" i="60"/>
  <c r="N115" i="60"/>
  <c r="M115" i="60"/>
  <c r="L115" i="60"/>
  <c r="J115" i="60"/>
  <c r="I115" i="60"/>
  <c r="G115" i="60"/>
  <c r="F115" i="60"/>
  <c r="E115" i="60"/>
  <c r="D115" i="60"/>
  <c r="C115" i="60"/>
  <c r="B115" i="60"/>
  <c r="A115" i="60"/>
  <c r="V114" i="60"/>
  <c r="T114" i="60"/>
  <c r="S114" i="60"/>
  <c r="Q114" i="60"/>
  <c r="P114" i="60"/>
  <c r="O114" i="60"/>
  <c r="N114" i="60"/>
  <c r="M114" i="60"/>
  <c r="L114" i="60"/>
  <c r="J114" i="60"/>
  <c r="I114" i="60"/>
  <c r="G114" i="60"/>
  <c r="F114" i="60"/>
  <c r="E114" i="60"/>
  <c r="D114" i="60"/>
  <c r="C114" i="60"/>
  <c r="B114" i="60"/>
  <c r="A114" i="60"/>
  <c r="V113" i="60"/>
  <c r="T113" i="60"/>
  <c r="S113" i="60"/>
  <c r="Q113" i="60"/>
  <c r="P113" i="60"/>
  <c r="O113" i="60"/>
  <c r="N113" i="60"/>
  <c r="M113" i="60"/>
  <c r="L113" i="60"/>
  <c r="J113" i="60"/>
  <c r="I113" i="60"/>
  <c r="G113" i="60"/>
  <c r="F113" i="60"/>
  <c r="E113" i="60"/>
  <c r="D113" i="60"/>
  <c r="C113" i="60"/>
  <c r="B113" i="60"/>
  <c r="A113" i="60"/>
  <c r="V112" i="60"/>
  <c r="T112" i="60"/>
  <c r="S112" i="60"/>
  <c r="Q112" i="60"/>
  <c r="P112" i="60"/>
  <c r="O112" i="60"/>
  <c r="N112" i="60"/>
  <c r="M112" i="60"/>
  <c r="L112" i="60"/>
  <c r="J112" i="60"/>
  <c r="I112" i="60"/>
  <c r="G112" i="60"/>
  <c r="F112" i="60"/>
  <c r="E112" i="60"/>
  <c r="D112" i="60"/>
  <c r="C112" i="60"/>
  <c r="B112" i="60"/>
  <c r="A112" i="60"/>
  <c r="V111" i="60"/>
  <c r="T111" i="60"/>
  <c r="S111" i="60"/>
  <c r="Q111" i="60"/>
  <c r="P111" i="60"/>
  <c r="O111" i="60"/>
  <c r="N111" i="60"/>
  <c r="M111" i="60"/>
  <c r="L111" i="60"/>
  <c r="J111" i="60"/>
  <c r="I111" i="60"/>
  <c r="G111" i="60"/>
  <c r="F111" i="60"/>
  <c r="E111" i="60"/>
  <c r="D111" i="60"/>
  <c r="C111" i="60"/>
  <c r="B111" i="60"/>
  <c r="A111" i="60"/>
  <c r="V110" i="60"/>
  <c r="T110" i="60"/>
  <c r="S110" i="60"/>
  <c r="Q110" i="60"/>
  <c r="P110" i="60"/>
  <c r="O110" i="60"/>
  <c r="N110" i="60"/>
  <c r="M110" i="60"/>
  <c r="L110" i="60"/>
  <c r="J110" i="60"/>
  <c r="I110" i="60"/>
  <c r="G110" i="60"/>
  <c r="F110" i="60"/>
  <c r="E110" i="60"/>
  <c r="D110" i="60"/>
  <c r="C110" i="60"/>
  <c r="B110" i="60"/>
  <c r="A110" i="60"/>
  <c r="V109" i="60"/>
  <c r="T109" i="60"/>
  <c r="S109" i="60"/>
  <c r="Q109" i="60"/>
  <c r="P109" i="60"/>
  <c r="O109" i="60"/>
  <c r="N109" i="60"/>
  <c r="M109" i="60"/>
  <c r="L109" i="60"/>
  <c r="J109" i="60"/>
  <c r="I109" i="60"/>
  <c r="G109" i="60"/>
  <c r="F109" i="60"/>
  <c r="E109" i="60"/>
  <c r="D109" i="60"/>
  <c r="C109" i="60"/>
  <c r="B109" i="60"/>
  <c r="A109" i="60"/>
  <c r="V108" i="60"/>
  <c r="T108" i="60"/>
  <c r="S108" i="60"/>
  <c r="Q108" i="60"/>
  <c r="P108" i="60"/>
  <c r="O108" i="60"/>
  <c r="N108" i="60"/>
  <c r="M108" i="60"/>
  <c r="L108" i="60"/>
  <c r="J108" i="60"/>
  <c r="I108" i="60"/>
  <c r="G108" i="60"/>
  <c r="F108" i="60"/>
  <c r="E108" i="60"/>
  <c r="D108" i="60"/>
  <c r="C108" i="60"/>
  <c r="B108" i="60"/>
  <c r="A108" i="60"/>
  <c r="V107" i="60"/>
  <c r="T107" i="60"/>
  <c r="S107" i="60"/>
  <c r="Q107" i="60"/>
  <c r="P107" i="60"/>
  <c r="O107" i="60"/>
  <c r="N107" i="60"/>
  <c r="M107" i="60"/>
  <c r="L107" i="60"/>
  <c r="J107" i="60"/>
  <c r="I107" i="60"/>
  <c r="G107" i="60"/>
  <c r="F107" i="60"/>
  <c r="E107" i="60"/>
  <c r="D107" i="60"/>
  <c r="C107" i="60"/>
  <c r="B107" i="60"/>
  <c r="A107" i="60"/>
  <c r="V106" i="60"/>
  <c r="T106" i="60"/>
  <c r="S106" i="60"/>
  <c r="Q106" i="60"/>
  <c r="P106" i="60"/>
  <c r="O106" i="60"/>
  <c r="N106" i="60"/>
  <c r="M106" i="60"/>
  <c r="L106" i="60"/>
  <c r="J106" i="60"/>
  <c r="I106" i="60"/>
  <c r="G106" i="60"/>
  <c r="F106" i="60"/>
  <c r="E106" i="60"/>
  <c r="D106" i="60"/>
  <c r="C106" i="60"/>
  <c r="B106" i="60"/>
  <c r="A106" i="60"/>
  <c r="V105" i="60"/>
  <c r="T105" i="60"/>
  <c r="S105" i="60"/>
  <c r="Q105" i="60"/>
  <c r="P105" i="60"/>
  <c r="O105" i="60"/>
  <c r="N105" i="60"/>
  <c r="M105" i="60"/>
  <c r="L105" i="60"/>
  <c r="J105" i="60"/>
  <c r="I105" i="60"/>
  <c r="G105" i="60"/>
  <c r="F105" i="60"/>
  <c r="E105" i="60"/>
  <c r="D105" i="60"/>
  <c r="C105" i="60"/>
  <c r="B105" i="60"/>
  <c r="A105" i="60"/>
  <c r="V104" i="60"/>
  <c r="T104" i="60"/>
  <c r="S104" i="60"/>
  <c r="Q104" i="60"/>
  <c r="P104" i="60"/>
  <c r="O104" i="60"/>
  <c r="N104" i="60"/>
  <c r="M104" i="60"/>
  <c r="L104" i="60"/>
  <c r="J104" i="60"/>
  <c r="I104" i="60"/>
  <c r="G104" i="60"/>
  <c r="F104" i="60"/>
  <c r="E104" i="60"/>
  <c r="D104" i="60"/>
  <c r="C104" i="60"/>
  <c r="B104" i="60"/>
  <c r="A104" i="60"/>
  <c r="V103" i="60"/>
  <c r="T103" i="60"/>
  <c r="S103" i="60"/>
  <c r="Q103" i="60"/>
  <c r="P103" i="60"/>
  <c r="O103" i="60"/>
  <c r="N103" i="60"/>
  <c r="M103" i="60"/>
  <c r="L103" i="60"/>
  <c r="J103" i="60"/>
  <c r="I103" i="60"/>
  <c r="G103" i="60"/>
  <c r="F103" i="60"/>
  <c r="E103" i="60"/>
  <c r="D103" i="60"/>
  <c r="C103" i="60"/>
  <c r="B103" i="60"/>
  <c r="A103" i="60"/>
  <c r="V102" i="60"/>
  <c r="T102" i="60"/>
  <c r="S102" i="60"/>
  <c r="Q102" i="60"/>
  <c r="P102" i="60"/>
  <c r="O102" i="60"/>
  <c r="N102" i="60"/>
  <c r="M102" i="60"/>
  <c r="L102" i="60"/>
  <c r="J102" i="60"/>
  <c r="I102" i="60"/>
  <c r="G102" i="60"/>
  <c r="F102" i="60"/>
  <c r="E102" i="60"/>
  <c r="D102" i="60"/>
  <c r="C102" i="60"/>
  <c r="B102" i="60"/>
  <c r="A102" i="60"/>
  <c r="V101" i="60"/>
  <c r="T101" i="60"/>
  <c r="S101" i="60"/>
  <c r="Q101" i="60"/>
  <c r="P101" i="60"/>
  <c r="O101" i="60"/>
  <c r="N101" i="60"/>
  <c r="M101" i="60"/>
  <c r="L101" i="60"/>
  <c r="J101" i="60"/>
  <c r="I101" i="60"/>
  <c r="G101" i="60"/>
  <c r="F101" i="60"/>
  <c r="E101" i="60"/>
  <c r="D101" i="60"/>
  <c r="C101" i="60"/>
  <c r="B101" i="60"/>
  <c r="A101" i="60"/>
  <c r="V100" i="60"/>
  <c r="T100" i="60"/>
  <c r="S100" i="60"/>
  <c r="Q100" i="60"/>
  <c r="P100" i="60"/>
  <c r="O100" i="60"/>
  <c r="N100" i="60"/>
  <c r="M100" i="60"/>
  <c r="L100" i="60"/>
  <c r="J100" i="60"/>
  <c r="I100" i="60"/>
  <c r="G100" i="60"/>
  <c r="F100" i="60"/>
  <c r="E100" i="60"/>
  <c r="D100" i="60"/>
  <c r="C100" i="60"/>
  <c r="B100" i="60"/>
  <c r="A100" i="60"/>
  <c r="V99" i="60"/>
  <c r="T99" i="60"/>
  <c r="S99" i="60"/>
  <c r="Q99" i="60"/>
  <c r="P99" i="60"/>
  <c r="O99" i="60"/>
  <c r="N99" i="60"/>
  <c r="M99" i="60"/>
  <c r="L99" i="60"/>
  <c r="J99" i="60"/>
  <c r="I99" i="60"/>
  <c r="G99" i="60"/>
  <c r="F99" i="60"/>
  <c r="E99" i="60"/>
  <c r="D99" i="60"/>
  <c r="C99" i="60"/>
  <c r="B99" i="60"/>
  <c r="A99" i="60"/>
  <c r="V98" i="60"/>
  <c r="T98" i="60"/>
  <c r="S98" i="60"/>
  <c r="Q98" i="60"/>
  <c r="P98" i="60"/>
  <c r="O98" i="60"/>
  <c r="N98" i="60"/>
  <c r="M98" i="60"/>
  <c r="L98" i="60"/>
  <c r="J98" i="60"/>
  <c r="I98" i="60"/>
  <c r="G98" i="60"/>
  <c r="F98" i="60"/>
  <c r="E98" i="60"/>
  <c r="D98" i="60"/>
  <c r="C98" i="60"/>
  <c r="B98" i="60"/>
  <c r="A98" i="60"/>
  <c r="V97" i="60"/>
  <c r="T97" i="60"/>
  <c r="S97" i="60"/>
  <c r="Q97" i="60"/>
  <c r="P97" i="60"/>
  <c r="O97" i="60"/>
  <c r="N97" i="60"/>
  <c r="M97" i="60"/>
  <c r="L97" i="60"/>
  <c r="J97" i="60"/>
  <c r="I97" i="60"/>
  <c r="G97" i="60"/>
  <c r="F97" i="60"/>
  <c r="E97" i="60"/>
  <c r="D97" i="60"/>
  <c r="C97" i="60"/>
  <c r="B97" i="60"/>
  <c r="A97" i="60"/>
  <c r="V96" i="60"/>
  <c r="T96" i="60"/>
  <c r="S96" i="60"/>
  <c r="Q96" i="60"/>
  <c r="P96" i="60"/>
  <c r="O96" i="60"/>
  <c r="N96" i="60"/>
  <c r="M96" i="60"/>
  <c r="L96" i="60"/>
  <c r="J96" i="60"/>
  <c r="I96" i="60"/>
  <c r="G96" i="60"/>
  <c r="F96" i="60"/>
  <c r="E96" i="60"/>
  <c r="D96" i="60"/>
  <c r="C96" i="60"/>
  <c r="B96" i="60"/>
  <c r="A96" i="60"/>
  <c r="V95" i="60"/>
  <c r="T95" i="60"/>
  <c r="S95" i="60"/>
  <c r="Q95" i="60"/>
  <c r="P95" i="60"/>
  <c r="O95" i="60"/>
  <c r="N95" i="60"/>
  <c r="M95" i="60"/>
  <c r="L95" i="60"/>
  <c r="J95" i="60"/>
  <c r="I95" i="60"/>
  <c r="G95" i="60"/>
  <c r="F95" i="60"/>
  <c r="E95" i="60"/>
  <c r="D95" i="60"/>
  <c r="C95" i="60"/>
  <c r="B95" i="60"/>
  <c r="A95" i="60"/>
  <c r="V94" i="60"/>
  <c r="T94" i="60"/>
  <c r="S94" i="60"/>
  <c r="Q94" i="60"/>
  <c r="P94" i="60"/>
  <c r="O94" i="60"/>
  <c r="N94" i="60"/>
  <c r="M94" i="60"/>
  <c r="L94" i="60"/>
  <c r="J94" i="60"/>
  <c r="I94" i="60"/>
  <c r="G94" i="60"/>
  <c r="F94" i="60"/>
  <c r="E94" i="60"/>
  <c r="D94" i="60"/>
  <c r="C94" i="60"/>
  <c r="B94" i="60"/>
  <c r="A94" i="60"/>
  <c r="V93" i="60"/>
  <c r="T93" i="60"/>
  <c r="S93" i="60"/>
  <c r="Q93" i="60"/>
  <c r="P93" i="60"/>
  <c r="O93" i="60"/>
  <c r="N93" i="60"/>
  <c r="M93" i="60"/>
  <c r="L93" i="60"/>
  <c r="J93" i="60"/>
  <c r="I93" i="60"/>
  <c r="G93" i="60"/>
  <c r="F93" i="60"/>
  <c r="E93" i="60"/>
  <c r="D93" i="60"/>
  <c r="C93" i="60"/>
  <c r="B93" i="60"/>
  <c r="A93" i="60"/>
  <c r="V92" i="60"/>
  <c r="T92" i="60"/>
  <c r="S92" i="60"/>
  <c r="Q92" i="60"/>
  <c r="P92" i="60"/>
  <c r="O92" i="60"/>
  <c r="N92" i="60"/>
  <c r="M92" i="60"/>
  <c r="L92" i="60"/>
  <c r="J92" i="60"/>
  <c r="I92" i="60"/>
  <c r="G92" i="60"/>
  <c r="F92" i="60"/>
  <c r="E92" i="60"/>
  <c r="D92" i="60"/>
  <c r="C92" i="60"/>
  <c r="B92" i="60"/>
  <c r="A92" i="60"/>
  <c r="V91" i="60"/>
  <c r="T91" i="60"/>
  <c r="S91" i="60"/>
  <c r="Q91" i="60"/>
  <c r="P91" i="60"/>
  <c r="O91" i="60"/>
  <c r="N91" i="60"/>
  <c r="M91" i="60"/>
  <c r="L91" i="60"/>
  <c r="J91" i="60"/>
  <c r="I91" i="60"/>
  <c r="G91" i="60"/>
  <c r="F91" i="60"/>
  <c r="E91" i="60"/>
  <c r="D91" i="60"/>
  <c r="C91" i="60"/>
  <c r="B91" i="60"/>
  <c r="A91" i="60"/>
  <c r="V90" i="60"/>
  <c r="T90" i="60"/>
  <c r="S90" i="60"/>
  <c r="Q90" i="60"/>
  <c r="P90" i="60"/>
  <c r="O90" i="60"/>
  <c r="N90" i="60"/>
  <c r="M90" i="60"/>
  <c r="L90" i="60"/>
  <c r="I90" i="60"/>
  <c r="G90" i="60"/>
  <c r="F90" i="60"/>
  <c r="E90" i="60"/>
  <c r="D90" i="60"/>
  <c r="C90" i="60"/>
  <c r="B90" i="60"/>
  <c r="A90" i="60"/>
  <c r="V89" i="60"/>
  <c r="T89" i="60"/>
  <c r="S89" i="60"/>
  <c r="Q89" i="60"/>
  <c r="P89" i="60"/>
  <c r="O89" i="60"/>
  <c r="N89" i="60"/>
  <c r="M89" i="60"/>
  <c r="L89" i="60"/>
  <c r="J89" i="60"/>
  <c r="I89" i="60"/>
  <c r="G89" i="60"/>
  <c r="F89" i="60"/>
  <c r="E89" i="60"/>
  <c r="D89" i="60"/>
  <c r="C89" i="60"/>
  <c r="B89" i="60"/>
  <c r="A89" i="60"/>
  <c r="V88" i="60"/>
  <c r="T88" i="60"/>
  <c r="S88" i="60"/>
  <c r="Q88" i="60"/>
  <c r="P88" i="60"/>
  <c r="O88" i="60"/>
  <c r="N88" i="60"/>
  <c r="M88" i="60"/>
  <c r="L88" i="60"/>
  <c r="J88" i="60"/>
  <c r="I88" i="60"/>
  <c r="G88" i="60"/>
  <c r="F88" i="60"/>
  <c r="E88" i="60"/>
  <c r="D88" i="60"/>
  <c r="C88" i="60"/>
  <c r="B88" i="60"/>
  <c r="A88" i="60"/>
  <c r="V87" i="60"/>
  <c r="T87" i="60"/>
  <c r="S87" i="60"/>
  <c r="Q87" i="60"/>
  <c r="P87" i="60"/>
  <c r="O87" i="60"/>
  <c r="N87" i="60"/>
  <c r="M87" i="60"/>
  <c r="L87" i="60"/>
  <c r="J87" i="60"/>
  <c r="I87" i="60"/>
  <c r="G87" i="60"/>
  <c r="F87" i="60"/>
  <c r="E87" i="60"/>
  <c r="D87" i="60"/>
  <c r="C87" i="60"/>
  <c r="B87" i="60"/>
  <c r="A87" i="60"/>
  <c r="V86" i="60"/>
  <c r="T86" i="60"/>
  <c r="S86" i="60"/>
  <c r="Q86" i="60"/>
  <c r="P86" i="60"/>
  <c r="O86" i="60"/>
  <c r="N86" i="60"/>
  <c r="M86" i="60"/>
  <c r="L86" i="60"/>
  <c r="J86" i="60"/>
  <c r="I86" i="60"/>
  <c r="G86" i="60"/>
  <c r="F86" i="60"/>
  <c r="E86" i="60"/>
  <c r="D86" i="60"/>
  <c r="C86" i="60"/>
  <c r="B86" i="60"/>
  <c r="A86" i="60"/>
  <c r="V85" i="60"/>
  <c r="T85" i="60"/>
  <c r="S85" i="60"/>
  <c r="Q85" i="60"/>
  <c r="P85" i="60"/>
  <c r="O85" i="60"/>
  <c r="N85" i="60"/>
  <c r="M85" i="60"/>
  <c r="L85" i="60"/>
  <c r="J85" i="60"/>
  <c r="I85" i="60"/>
  <c r="G85" i="60"/>
  <c r="F85" i="60"/>
  <c r="E85" i="60"/>
  <c r="D85" i="60"/>
  <c r="C85" i="60"/>
  <c r="B85" i="60"/>
  <c r="A85" i="60"/>
  <c r="V84" i="60"/>
  <c r="T84" i="60"/>
  <c r="S84" i="60"/>
  <c r="Q84" i="60"/>
  <c r="P84" i="60"/>
  <c r="O84" i="60"/>
  <c r="N84" i="60"/>
  <c r="M84" i="60"/>
  <c r="L84" i="60"/>
  <c r="J84" i="60"/>
  <c r="I84" i="60"/>
  <c r="G84" i="60"/>
  <c r="F84" i="60"/>
  <c r="E84" i="60"/>
  <c r="D84" i="60"/>
  <c r="C84" i="60"/>
  <c r="B84" i="60"/>
  <c r="A84" i="60"/>
  <c r="V83" i="60"/>
  <c r="T83" i="60"/>
  <c r="S83" i="60"/>
  <c r="Q83" i="60"/>
  <c r="P83" i="60"/>
  <c r="O83" i="60"/>
  <c r="N83" i="60"/>
  <c r="M83" i="60"/>
  <c r="L83" i="60"/>
  <c r="J83" i="60"/>
  <c r="I83" i="60"/>
  <c r="G83" i="60"/>
  <c r="F83" i="60"/>
  <c r="E83" i="60"/>
  <c r="D83" i="60"/>
  <c r="C83" i="60"/>
  <c r="B83" i="60"/>
  <c r="A83" i="60"/>
  <c r="V82" i="60"/>
  <c r="T82" i="60"/>
  <c r="S82" i="60"/>
  <c r="Q82" i="60"/>
  <c r="P82" i="60"/>
  <c r="O82" i="60"/>
  <c r="N82" i="60"/>
  <c r="M82" i="60"/>
  <c r="L82" i="60"/>
  <c r="J82" i="60"/>
  <c r="I82" i="60"/>
  <c r="G82" i="60"/>
  <c r="F82" i="60"/>
  <c r="E82" i="60"/>
  <c r="D82" i="60"/>
  <c r="C82" i="60"/>
  <c r="B82" i="60"/>
  <c r="A82" i="60"/>
  <c r="V81" i="60"/>
  <c r="T81" i="60"/>
  <c r="S81" i="60"/>
  <c r="Q81" i="60"/>
  <c r="P81" i="60"/>
  <c r="O81" i="60"/>
  <c r="N81" i="60"/>
  <c r="M81" i="60"/>
  <c r="L81" i="60"/>
  <c r="J81" i="60"/>
  <c r="I81" i="60"/>
  <c r="G81" i="60"/>
  <c r="F81" i="60"/>
  <c r="E81" i="60"/>
  <c r="D81" i="60"/>
  <c r="C81" i="60"/>
  <c r="B81" i="60"/>
  <c r="A81" i="60"/>
  <c r="V80" i="60"/>
  <c r="T80" i="60"/>
  <c r="S80" i="60"/>
  <c r="Q80" i="60"/>
  <c r="P80" i="60"/>
  <c r="O80" i="60"/>
  <c r="N80" i="60"/>
  <c r="M80" i="60"/>
  <c r="L80" i="60"/>
  <c r="J80" i="60"/>
  <c r="I80" i="60"/>
  <c r="G80" i="60"/>
  <c r="F80" i="60"/>
  <c r="E80" i="60"/>
  <c r="D80" i="60"/>
  <c r="C80" i="60"/>
  <c r="B80" i="60"/>
  <c r="A80" i="60"/>
  <c r="V79" i="60"/>
  <c r="T79" i="60"/>
  <c r="S79" i="60"/>
  <c r="Q79" i="60"/>
  <c r="P79" i="60"/>
  <c r="O79" i="60"/>
  <c r="N79" i="60"/>
  <c r="M79" i="60"/>
  <c r="L79" i="60"/>
  <c r="J79" i="60"/>
  <c r="I79" i="60"/>
  <c r="G79" i="60"/>
  <c r="F79" i="60"/>
  <c r="E79" i="60"/>
  <c r="D79" i="60"/>
  <c r="C79" i="60"/>
  <c r="B79" i="60"/>
  <c r="A79" i="60"/>
  <c r="V78" i="60"/>
  <c r="T78" i="60"/>
  <c r="S78" i="60"/>
  <c r="Q78" i="60"/>
  <c r="P78" i="60"/>
  <c r="O78" i="60"/>
  <c r="N78" i="60"/>
  <c r="M78" i="60"/>
  <c r="L78" i="60"/>
  <c r="J78" i="60"/>
  <c r="I78" i="60"/>
  <c r="G78" i="60"/>
  <c r="F78" i="60"/>
  <c r="E78" i="60"/>
  <c r="D78" i="60"/>
  <c r="C78" i="60"/>
  <c r="B78" i="60"/>
  <c r="A78" i="60"/>
  <c r="V77" i="60"/>
  <c r="T77" i="60"/>
  <c r="S77" i="60"/>
  <c r="Q77" i="60"/>
  <c r="P77" i="60"/>
  <c r="O77" i="60"/>
  <c r="N77" i="60"/>
  <c r="M77" i="60"/>
  <c r="L77" i="60"/>
  <c r="J77" i="60"/>
  <c r="I77" i="60"/>
  <c r="G77" i="60"/>
  <c r="F77" i="60"/>
  <c r="E77" i="60"/>
  <c r="D77" i="60"/>
  <c r="C77" i="60"/>
  <c r="B77" i="60"/>
  <c r="A77" i="60"/>
  <c r="V76" i="60"/>
  <c r="T76" i="60"/>
  <c r="S76" i="60"/>
  <c r="Q76" i="60"/>
  <c r="P76" i="60"/>
  <c r="O76" i="60"/>
  <c r="N76" i="60"/>
  <c r="M76" i="60"/>
  <c r="L76" i="60"/>
  <c r="J76" i="60"/>
  <c r="I76" i="60"/>
  <c r="G76" i="60"/>
  <c r="F76" i="60"/>
  <c r="E76" i="60"/>
  <c r="D76" i="60"/>
  <c r="C76" i="60"/>
  <c r="B76" i="60"/>
  <c r="A76" i="60"/>
  <c r="V75" i="60"/>
  <c r="T75" i="60"/>
  <c r="S75" i="60"/>
  <c r="Q75" i="60"/>
  <c r="P75" i="60"/>
  <c r="O75" i="60"/>
  <c r="N75" i="60"/>
  <c r="M75" i="60"/>
  <c r="L75" i="60"/>
  <c r="J75" i="60"/>
  <c r="I75" i="60"/>
  <c r="G75" i="60"/>
  <c r="F75" i="60"/>
  <c r="E75" i="60"/>
  <c r="D75" i="60"/>
  <c r="C75" i="60"/>
  <c r="B75" i="60"/>
  <c r="A75" i="60"/>
  <c r="V74" i="60"/>
  <c r="T74" i="60"/>
  <c r="S74" i="60"/>
  <c r="Q74" i="60"/>
  <c r="P74" i="60"/>
  <c r="O74" i="60"/>
  <c r="N74" i="60"/>
  <c r="M74" i="60"/>
  <c r="L74" i="60"/>
  <c r="J74" i="60"/>
  <c r="I74" i="60"/>
  <c r="G74" i="60"/>
  <c r="F74" i="60"/>
  <c r="E74" i="60"/>
  <c r="D74" i="60"/>
  <c r="C74" i="60"/>
  <c r="B74" i="60"/>
  <c r="A74" i="60"/>
  <c r="V73" i="60"/>
  <c r="T73" i="60"/>
  <c r="S73" i="60"/>
  <c r="Q73" i="60"/>
  <c r="P73" i="60"/>
  <c r="O73" i="60"/>
  <c r="N73" i="60"/>
  <c r="M73" i="60"/>
  <c r="L73" i="60"/>
  <c r="J73" i="60"/>
  <c r="I73" i="60"/>
  <c r="G73" i="60"/>
  <c r="F73" i="60"/>
  <c r="E73" i="60"/>
  <c r="D73" i="60"/>
  <c r="C73" i="60"/>
  <c r="B73" i="60"/>
  <c r="A73" i="60"/>
  <c r="V72" i="60"/>
  <c r="T72" i="60"/>
  <c r="S72" i="60"/>
  <c r="Q72" i="60"/>
  <c r="P72" i="60"/>
  <c r="O72" i="60"/>
  <c r="N72" i="60"/>
  <c r="M72" i="60"/>
  <c r="L72" i="60"/>
  <c r="J72" i="60"/>
  <c r="I72" i="60"/>
  <c r="G72" i="60"/>
  <c r="F72" i="60"/>
  <c r="E72" i="60"/>
  <c r="D72" i="60"/>
  <c r="C72" i="60"/>
  <c r="B72" i="60"/>
  <c r="A72" i="60"/>
  <c r="V71" i="60"/>
  <c r="T71" i="60"/>
  <c r="S71" i="60"/>
  <c r="Q71" i="60"/>
  <c r="P71" i="60"/>
  <c r="O71" i="60"/>
  <c r="N71" i="60"/>
  <c r="M71" i="60"/>
  <c r="L71" i="60"/>
  <c r="J71" i="60"/>
  <c r="I71" i="60"/>
  <c r="G71" i="60"/>
  <c r="F71" i="60"/>
  <c r="E71" i="60"/>
  <c r="D71" i="60"/>
  <c r="C71" i="60"/>
  <c r="B71" i="60"/>
  <c r="A71" i="60"/>
  <c r="V70" i="60"/>
  <c r="T70" i="60"/>
  <c r="S70" i="60"/>
  <c r="Q70" i="60"/>
  <c r="P70" i="60"/>
  <c r="O70" i="60"/>
  <c r="N70" i="60"/>
  <c r="M70" i="60"/>
  <c r="L70" i="60"/>
  <c r="J70" i="60"/>
  <c r="I70" i="60"/>
  <c r="G70" i="60"/>
  <c r="F70" i="60"/>
  <c r="E70" i="60"/>
  <c r="D70" i="60"/>
  <c r="C70" i="60"/>
  <c r="B70" i="60"/>
  <c r="A70" i="60"/>
  <c r="V69" i="60"/>
  <c r="T69" i="60"/>
  <c r="S69" i="60"/>
  <c r="Q69" i="60"/>
  <c r="P69" i="60"/>
  <c r="O69" i="60"/>
  <c r="N69" i="60"/>
  <c r="M69" i="60"/>
  <c r="L69" i="60"/>
  <c r="J69" i="60"/>
  <c r="I69" i="60"/>
  <c r="G69" i="60"/>
  <c r="F69" i="60"/>
  <c r="E69" i="60"/>
  <c r="D69" i="60"/>
  <c r="C69" i="60"/>
  <c r="B69" i="60"/>
  <c r="A69" i="60"/>
  <c r="V68" i="60"/>
  <c r="T68" i="60"/>
  <c r="S68" i="60"/>
  <c r="Q68" i="60"/>
  <c r="P68" i="60"/>
  <c r="O68" i="60"/>
  <c r="N68" i="60"/>
  <c r="M68" i="60"/>
  <c r="L68" i="60"/>
  <c r="J68" i="60"/>
  <c r="I68" i="60"/>
  <c r="G68" i="60"/>
  <c r="F68" i="60"/>
  <c r="E68" i="60"/>
  <c r="D68" i="60"/>
  <c r="C68" i="60"/>
  <c r="B68" i="60"/>
  <c r="A68" i="60"/>
  <c r="V67" i="60"/>
  <c r="T67" i="60"/>
  <c r="S67" i="60"/>
  <c r="Q67" i="60"/>
  <c r="P67" i="60"/>
  <c r="O67" i="60"/>
  <c r="N67" i="60"/>
  <c r="M67" i="60"/>
  <c r="L67" i="60"/>
  <c r="J67" i="60"/>
  <c r="I67" i="60"/>
  <c r="G67" i="60"/>
  <c r="F67" i="60"/>
  <c r="E67" i="60"/>
  <c r="D67" i="60"/>
  <c r="C67" i="60"/>
  <c r="B67" i="60"/>
  <c r="A67" i="60"/>
  <c r="V66" i="60"/>
  <c r="T66" i="60"/>
  <c r="S66" i="60"/>
  <c r="Q66" i="60"/>
  <c r="P66" i="60"/>
  <c r="O66" i="60"/>
  <c r="N66" i="60"/>
  <c r="M66" i="60"/>
  <c r="L66" i="60"/>
  <c r="J66" i="60"/>
  <c r="I66" i="60"/>
  <c r="G66" i="60"/>
  <c r="F66" i="60"/>
  <c r="E66" i="60"/>
  <c r="D66" i="60"/>
  <c r="C66" i="60"/>
  <c r="B66" i="60"/>
  <c r="A66" i="60"/>
  <c r="V65" i="60"/>
  <c r="T65" i="60"/>
  <c r="S65" i="60"/>
  <c r="Q65" i="60"/>
  <c r="P65" i="60"/>
  <c r="O65" i="60"/>
  <c r="N65" i="60"/>
  <c r="M65" i="60"/>
  <c r="L65" i="60"/>
  <c r="J65" i="60"/>
  <c r="I65" i="60"/>
  <c r="G65" i="60"/>
  <c r="F65" i="60"/>
  <c r="E65" i="60"/>
  <c r="D65" i="60"/>
  <c r="C65" i="60"/>
  <c r="B65" i="60"/>
  <c r="A65" i="60"/>
  <c r="V64" i="60"/>
  <c r="T64" i="60"/>
  <c r="S64" i="60"/>
  <c r="Q64" i="60"/>
  <c r="P64" i="60"/>
  <c r="O64" i="60"/>
  <c r="N64" i="60"/>
  <c r="M64" i="60"/>
  <c r="L64" i="60"/>
  <c r="J64" i="60"/>
  <c r="I64" i="60"/>
  <c r="G64" i="60"/>
  <c r="F64" i="60"/>
  <c r="E64" i="60"/>
  <c r="D64" i="60"/>
  <c r="C64" i="60"/>
  <c r="B64" i="60"/>
  <c r="A64" i="60"/>
  <c r="V63" i="60"/>
  <c r="T63" i="60"/>
  <c r="S63" i="60"/>
  <c r="Q63" i="60"/>
  <c r="P63" i="60"/>
  <c r="O63" i="60"/>
  <c r="N63" i="60"/>
  <c r="M63" i="60"/>
  <c r="L63" i="60"/>
  <c r="J63" i="60"/>
  <c r="I63" i="60"/>
  <c r="G63" i="60"/>
  <c r="F63" i="60"/>
  <c r="E63" i="60"/>
  <c r="D63" i="60"/>
  <c r="C63" i="60"/>
  <c r="B63" i="60"/>
  <c r="A63" i="60"/>
  <c r="V62" i="60"/>
  <c r="T62" i="60"/>
  <c r="S62" i="60"/>
  <c r="Q62" i="60"/>
  <c r="P62" i="60"/>
  <c r="O62" i="60"/>
  <c r="N62" i="60"/>
  <c r="M62" i="60"/>
  <c r="L62" i="60"/>
  <c r="J62" i="60"/>
  <c r="I62" i="60"/>
  <c r="G62" i="60"/>
  <c r="F62" i="60"/>
  <c r="E62" i="60"/>
  <c r="D62" i="60"/>
  <c r="C62" i="60"/>
  <c r="B62" i="60"/>
  <c r="A62" i="60"/>
  <c r="V61" i="60"/>
  <c r="T61" i="60"/>
  <c r="S61" i="60"/>
  <c r="Q61" i="60"/>
  <c r="P61" i="60"/>
  <c r="O61" i="60"/>
  <c r="N61" i="60"/>
  <c r="M61" i="60"/>
  <c r="L61" i="60"/>
  <c r="J61" i="60"/>
  <c r="I61" i="60"/>
  <c r="G61" i="60"/>
  <c r="F61" i="60"/>
  <c r="E61" i="60"/>
  <c r="D61" i="60"/>
  <c r="C61" i="60"/>
  <c r="B61" i="60"/>
  <c r="A61" i="60"/>
  <c r="A60" i="60"/>
  <c r="A59" i="60"/>
  <c r="V58" i="60"/>
  <c r="T58" i="60"/>
  <c r="S58" i="60"/>
  <c r="Q58" i="60"/>
  <c r="P58" i="60"/>
  <c r="O58" i="60"/>
  <c r="N58" i="60"/>
  <c r="M58" i="60"/>
  <c r="L58" i="60"/>
  <c r="J58" i="60"/>
  <c r="I58" i="60"/>
  <c r="G58" i="60"/>
  <c r="F58" i="60"/>
  <c r="E58" i="60"/>
  <c r="D58" i="60"/>
  <c r="C58" i="60"/>
  <c r="B58" i="60"/>
  <c r="A58" i="60"/>
  <c r="V57" i="60"/>
  <c r="T57" i="60"/>
  <c r="S57" i="60"/>
  <c r="Q57" i="60"/>
  <c r="P57" i="60"/>
  <c r="O57" i="60"/>
  <c r="N57" i="60"/>
  <c r="M57" i="60"/>
  <c r="L57" i="60"/>
  <c r="I57" i="60"/>
  <c r="G57" i="60"/>
  <c r="F57" i="60"/>
  <c r="E57" i="60"/>
  <c r="D57" i="60"/>
  <c r="C57" i="60"/>
  <c r="B57" i="60"/>
  <c r="A57" i="60"/>
  <c r="V56" i="60"/>
  <c r="T56" i="60"/>
  <c r="S56" i="60"/>
  <c r="Q56" i="60"/>
  <c r="P56" i="60"/>
  <c r="O56" i="60"/>
  <c r="N56" i="60"/>
  <c r="M56" i="60"/>
  <c r="L56" i="60"/>
  <c r="J56" i="60"/>
  <c r="I56" i="60"/>
  <c r="G56" i="60"/>
  <c r="F56" i="60"/>
  <c r="E56" i="60"/>
  <c r="D56" i="60"/>
  <c r="C56" i="60"/>
  <c r="B56" i="60"/>
  <c r="A56" i="60"/>
  <c r="V55" i="60"/>
  <c r="T55" i="60"/>
  <c r="S55" i="60"/>
  <c r="Q55" i="60"/>
  <c r="P55" i="60"/>
  <c r="O55" i="60"/>
  <c r="N55" i="60"/>
  <c r="M55" i="60"/>
  <c r="L55" i="60"/>
  <c r="J55" i="60"/>
  <c r="I55" i="60"/>
  <c r="G55" i="60"/>
  <c r="F55" i="60"/>
  <c r="E55" i="60"/>
  <c r="D55" i="60"/>
  <c r="C55" i="60"/>
  <c r="A55" i="60"/>
  <c r="V54" i="60"/>
  <c r="T54" i="60"/>
  <c r="S54" i="60"/>
  <c r="Q54" i="60"/>
  <c r="P54" i="60"/>
  <c r="O54" i="60"/>
  <c r="N54" i="60"/>
  <c r="M54" i="60"/>
  <c r="L54" i="60"/>
  <c r="J54" i="60"/>
  <c r="I54" i="60"/>
  <c r="G54" i="60"/>
  <c r="F54" i="60"/>
  <c r="E54" i="60"/>
  <c r="D54" i="60"/>
  <c r="C54" i="60"/>
  <c r="B54" i="60"/>
  <c r="A54" i="60"/>
  <c r="V53" i="60"/>
  <c r="T53" i="60"/>
  <c r="S53" i="60"/>
  <c r="Q53" i="60"/>
  <c r="P53" i="60"/>
  <c r="O53" i="60"/>
  <c r="N53" i="60"/>
  <c r="M53" i="60"/>
  <c r="L53" i="60"/>
  <c r="J53" i="60"/>
  <c r="I53" i="60"/>
  <c r="G53" i="60"/>
  <c r="F53" i="60"/>
  <c r="E53" i="60"/>
  <c r="D53" i="60"/>
  <c r="C53" i="60"/>
  <c r="B53" i="60"/>
  <c r="A53" i="60"/>
  <c r="V52" i="60"/>
  <c r="T52" i="60"/>
  <c r="S52" i="60"/>
  <c r="Q52" i="60"/>
  <c r="P52" i="60"/>
  <c r="O52" i="60"/>
  <c r="N52" i="60"/>
  <c r="M52" i="60"/>
  <c r="L52" i="60"/>
  <c r="J52" i="60"/>
  <c r="I52" i="60"/>
  <c r="G52" i="60"/>
  <c r="F52" i="60"/>
  <c r="E52" i="60"/>
  <c r="D52" i="60"/>
  <c r="C52" i="60"/>
  <c r="B52" i="60"/>
  <c r="A52" i="60"/>
  <c r="V51" i="60"/>
  <c r="T51" i="60"/>
  <c r="S51" i="60"/>
  <c r="Q51" i="60"/>
  <c r="P51" i="60"/>
  <c r="O51" i="60"/>
  <c r="N51" i="60"/>
  <c r="M51" i="60"/>
  <c r="L51" i="60"/>
  <c r="J51" i="60"/>
  <c r="I51" i="60"/>
  <c r="G51" i="60"/>
  <c r="F51" i="60"/>
  <c r="E51" i="60"/>
  <c r="D51" i="60"/>
  <c r="C51" i="60"/>
  <c r="B51" i="60"/>
  <c r="A51" i="60"/>
  <c r="V50" i="60"/>
  <c r="T50" i="60"/>
  <c r="S50" i="60"/>
  <c r="Q50" i="60"/>
  <c r="P50" i="60"/>
  <c r="O50" i="60"/>
  <c r="N50" i="60"/>
  <c r="M50" i="60"/>
  <c r="L50" i="60"/>
  <c r="J50" i="60"/>
  <c r="I50" i="60"/>
  <c r="G50" i="60"/>
  <c r="F50" i="60"/>
  <c r="E50" i="60"/>
  <c r="D50" i="60"/>
  <c r="C50" i="60"/>
  <c r="B50" i="60"/>
  <c r="A50" i="60"/>
  <c r="V49" i="60"/>
  <c r="T49" i="60"/>
  <c r="S49" i="60"/>
  <c r="Q49" i="60"/>
  <c r="P49" i="60"/>
  <c r="O49" i="60"/>
  <c r="N49" i="60"/>
  <c r="M49" i="60"/>
  <c r="L49" i="60"/>
  <c r="J49" i="60"/>
  <c r="I49" i="60"/>
  <c r="G49" i="60"/>
  <c r="F49" i="60"/>
  <c r="E49" i="60"/>
  <c r="D49" i="60"/>
  <c r="C49" i="60"/>
  <c r="B49" i="60"/>
  <c r="A49" i="60"/>
  <c r="V48" i="60"/>
  <c r="T48" i="60"/>
  <c r="S48" i="60"/>
  <c r="Q48" i="60"/>
  <c r="P48" i="60"/>
  <c r="O48" i="60"/>
  <c r="N48" i="60"/>
  <c r="M48" i="60"/>
  <c r="L48" i="60"/>
  <c r="J48" i="60"/>
  <c r="I48" i="60"/>
  <c r="G48" i="60"/>
  <c r="F48" i="60"/>
  <c r="E48" i="60"/>
  <c r="D48" i="60"/>
  <c r="C48" i="60"/>
  <c r="B48" i="60"/>
  <c r="A48" i="60"/>
  <c r="V47" i="60"/>
  <c r="T47" i="60"/>
  <c r="S47" i="60"/>
  <c r="Q47" i="60"/>
  <c r="P47" i="60"/>
  <c r="O47" i="60"/>
  <c r="N47" i="60"/>
  <c r="M47" i="60"/>
  <c r="L47" i="60"/>
  <c r="J47" i="60"/>
  <c r="I47" i="60"/>
  <c r="G47" i="60"/>
  <c r="F47" i="60"/>
  <c r="E47" i="60"/>
  <c r="D47" i="60"/>
  <c r="C47" i="60"/>
  <c r="B47" i="60"/>
  <c r="A47" i="60"/>
  <c r="V46" i="60"/>
  <c r="T46" i="60"/>
  <c r="S46" i="60"/>
  <c r="Q46" i="60"/>
  <c r="P46" i="60"/>
  <c r="O46" i="60"/>
  <c r="N46" i="60"/>
  <c r="M46" i="60"/>
  <c r="L46" i="60"/>
  <c r="J46" i="60"/>
  <c r="I46" i="60"/>
  <c r="G46" i="60"/>
  <c r="F46" i="60"/>
  <c r="E46" i="60"/>
  <c r="D46" i="60"/>
  <c r="C46" i="60"/>
  <c r="B46" i="60"/>
  <c r="A46" i="60"/>
  <c r="V45" i="60"/>
  <c r="T45" i="60"/>
  <c r="S45" i="60"/>
  <c r="Q45" i="60"/>
  <c r="P45" i="60"/>
  <c r="O45" i="60"/>
  <c r="N45" i="60"/>
  <c r="M45" i="60"/>
  <c r="L45" i="60"/>
  <c r="J45" i="60"/>
  <c r="I45" i="60"/>
  <c r="G45" i="60"/>
  <c r="F45" i="60"/>
  <c r="E45" i="60"/>
  <c r="D45" i="60"/>
  <c r="C45" i="60"/>
  <c r="B45" i="60"/>
  <c r="A45" i="60"/>
  <c r="V44" i="60"/>
  <c r="T44" i="60"/>
  <c r="S44" i="60"/>
  <c r="Q44" i="60"/>
  <c r="P44" i="60"/>
  <c r="O44" i="60"/>
  <c r="N44" i="60"/>
  <c r="M44" i="60"/>
  <c r="L44" i="60"/>
  <c r="J44" i="60"/>
  <c r="I44" i="60"/>
  <c r="G44" i="60"/>
  <c r="F44" i="60"/>
  <c r="E44" i="60"/>
  <c r="D44" i="60"/>
  <c r="C44" i="60"/>
  <c r="B44" i="60"/>
  <c r="A44" i="60"/>
  <c r="V43" i="60"/>
  <c r="T43" i="60"/>
  <c r="S43" i="60"/>
  <c r="Q43" i="60"/>
  <c r="P43" i="60"/>
  <c r="O43" i="60"/>
  <c r="N43" i="60"/>
  <c r="M43" i="60"/>
  <c r="L43" i="60"/>
  <c r="J43" i="60"/>
  <c r="I43" i="60"/>
  <c r="G43" i="60"/>
  <c r="F43" i="60"/>
  <c r="E43" i="60"/>
  <c r="D43" i="60"/>
  <c r="C43" i="60"/>
  <c r="B43" i="60"/>
  <c r="A43" i="60"/>
  <c r="V42" i="60"/>
  <c r="T42" i="60"/>
  <c r="S42" i="60"/>
  <c r="Q42" i="60"/>
  <c r="P42" i="60"/>
  <c r="O42" i="60"/>
  <c r="N42" i="60"/>
  <c r="M42" i="60"/>
  <c r="L42" i="60"/>
  <c r="J42" i="60"/>
  <c r="I42" i="60"/>
  <c r="G42" i="60"/>
  <c r="F42" i="60"/>
  <c r="E42" i="60"/>
  <c r="D42" i="60"/>
  <c r="C42" i="60"/>
  <c r="B42" i="60"/>
  <c r="A42" i="60"/>
  <c r="V41" i="60"/>
  <c r="T41" i="60"/>
  <c r="S41" i="60"/>
  <c r="Q41" i="60"/>
  <c r="P41" i="60"/>
  <c r="O41" i="60"/>
  <c r="N41" i="60"/>
  <c r="M41" i="60"/>
  <c r="L41" i="60"/>
  <c r="J41" i="60"/>
  <c r="I41" i="60"/>
  <c r="G41" i="60"/>
  <c r="F41" i="60"/>
  <c r="E41" i="60"/>
  <c r="D41" i="60"/>
  <c r="C41" i="60"/>
  <c r="B41" i="60"/>
  <c r="A41" i="60"/>
  <c r="V40" i="60"/>
  <c r="T40" i="60"/>
  <c r="S40" i="60"/>
  <c r="Q40" i="60"/>
  <c r="P40" i="60"/>
  <c r="O40" i="60"/>
  <c r="N40" i="60"/>
  <c r="M40" i="60"/>
  <c r="L40" i="60"/>
  <c r="J40" i="60"/>
  <c r="I40" i="60"/>
  <c r="G40" i="60"/>
  <c r="F40" i="60"/>
  <c r="E40" i="60"/>
  <c r="D40" i="60"/>
  <c r="C40" i="60"/>
  <c r="B40" i="60"/>
  <c r="A40" i="60"/>
  <c r="V39" i="60"/>
  <c r="T39" i="60"/>
  <c r="S39" i="60"/>
  <c r="Q39" i="60"/>
  <c r="P39" i="60"/>
  <c r="O39" i="60"/>
  <c r="N39" i="60"/>
  <c r="M39" i="60"/>
  <c r="L39" i="60"/>
  <c r="J39" i="60"/>
  <c r="I39" i="60"/>
  <c r="G39" i="60"/>
  <c r="F39" i="60"/>
  <c r="E39" i="60"/>
  <c r="D39" i="60"/>
  <c r="C39" i="60"/>
  <c r="B39" i="60"/>
  <c r="A39" i="60"/>
  <c r="V38" i="60"/>
  <c r="T38" i="60"/>
  <c r="S38" i="60"/>
  <c r="Q38" i="60"/>
  <c r="P38" i="60"/>
  <c r="O38" i="60"/>
  <c r="N38" i="60"/>
  <c r="M38" i="60"/>
  <c r="L38" i="60"/>
  <c r="J38" i="60"/>
  <c r="I38" i="60"/>
  <c r="G38" i="60"/>
  <c r="F38" i="60"/>
  <c r="E38" i="60"/>
  <c r="D38" i="60"/>
  <c r="C38" i="60"/>
  <c r="B38" i="60"/>
  <c r="A38" i="60"/>
  <c r="V37" i="60"/>
  <c r="T37" i="60"/>
  <c r="S37" i="60"/>
  <c r="Q37" i="60"/>
  <c r="P37" i="60"/>
  <c r="O37" i="60"/>
  <c r="N37" i="60"/>
  <c r="M37" i="60"/>
  <c r="L37" i="60"/>
  <c r="J37" i="60"/>
  <c r="I37" i="60"/>
  <c r="G37" i="60"/>
  <c r="F37" i="60"/>
  <c r="E37" i="60"/>
  <c r="D37" i="60"/>
  <c r="C37" i="60"/>
  <c r="B37" i="60"/>
  <c r="A37" i="60"/>
  <c r="V36" i="60"/>
  <c r="T36" i="60"/>
  <c r="S36" i="60"/>
  <c r="Q36" i="60"/>
  <c r="P36" i="60"/>
  <c r="O36" i="60"/>
  <c r="N36" i="60"/>
  <c r="M36" i="60"/>
  <c r="L36" i="60"/>
  <c r="J36" i="60"/>
  <c r="I36" i="60"/>
  <c r="G36" i="60"/>
  <c r="F36" i="60"/>
  <c r="E36" i="60"/>
  <c r="D36" i="60"/>
  <c r="C36" i="60"/>
  <c r="B36" i="60"/>
  <c r="A36" i="60"/>
  <c r="V35" i="60"/>
  <c r="T35" i="60"/>
  <c r="S35" i="60"/>
  <c r="Q35" i="60"/>
  <c r="P35" i="60"/>
  <c r="O35" i="60"/>
  <c r="N35" i="60"/>
  <c r="M35" i="60"/>
  <c r="L35" i="60"/>
  <c r="I35" i="60"/>
  <c r="G35" i="60"/>
  <c r="F35" i="60"/>
  <c r="E35" i="60"/>
  <c r="D35" i="60"/>
  <c r="C35" i="60"/>
  <c r="B35" i="60"/>
  <c r="A35" i="60"/>
  <c r="V34" i="60"/>
  <c r="T34" i="60"/>
  <c r="S34" i="60"/>
  <c r="Q34" i="60"/>
  <c r="P34" i="60"/>
  <c r="O34" i="60"/>
  <c r="N34" i="60"/>
  <c r="M34" i="60"/>
  <c r="L34" i="60"/>
  <c r="J34" i="60"/>
  <c r="I34" i="60"/>
  <c r="G34" i="60"/>
  <c r="F34" i="60"/>
  <c r="E34" i="60"/>
  <c r="D34" i="60"/>
  <c r="C34" i="60"/>
  <c r="B34" i="60"/>
  <c r="A34" i="60"/>
  <c r="V33" i="60"/>
  <c r="T33" i="60"/>
  <c r="S33" i="60"/>
  <c r="Q33" i="60"/>
  <c r="P33" i="60"/>
  <c r="O33" i="60"/>
  <c r="N33" i="60"/>
  <c r="M33" i="60"/>
  <c r="L33" i="60"/>
  <c r="J33" i="60"/>
  <c r="I33" i="60"/>
  <c r="G33" i="60"/>
  <c r="F33" i="60"/>
  <c r="E33" i="60"/>
  <c r="D33" i="60"/>
  <c r="C33" i="60"/>
  <c r="B33" i="60"/>
  <c r="A33" i="60"/>
  <c r="V32" i="60"/>
  <c r="T32" i="60"/>
  <c r="S32" i="60"/>
  <c r="Q32" i="60"/>
  <c r="P32" i="60"/>
  <c r="O32" i="60"/>
  <c r="N32" i="60"/>
  <c r="M32" i="60"/>
  <c r="L32" i="60"/>
  <c r="J32" i="60"/>
  <c r="I32" i="60"/>
  <c r="G32" i="60"/>
  <c r="F32" i="60"/>
  <c r="E32" i="60"/>
  <c r="D32" i="60"/>
  <c r="C32" i="60"/>
  <c r="B32" i="60"/>
  <c r="A32" i="60"/>
  <c r="V31" i="60"/>
  <c r="T31" i="60"/>
  <c r="S31" i="60"/>
  <c r="Q31" i="60"/>
  <c r="P31" i="60"/>
  <c r="O31" i="60"/>
  <c r="N31" i="60"/>
  <c r="M31" i="60"/>
  <c r="L31" i="60"/>
  <c r="J31" i="60"/>
  <c r="I31" i="60"/>
  <c r="G31" i="60"/>
  <c r="F31" i="60"/>
  <c r="E31" i="60"/>
  <c r="D31" i="60"/>
  <c r="C31" i="60"/>
  <c r="B31" i="60"/>
  <c r="A31" i="60"/>
  <c r="V30" i="60"/>
  <c r="T30" i="60"/>
  <c r="S30" i="60"/>
  <c r="Q30" i="60"/>
  <c r="P30" i="60"/>
  <c r="O30" i="60"/>
  <c r="N30" i="60"/>
  <c r="M30" i="60"/>
  <c r="L30" i="60"/>
  <c r="J30" i="60"/>
  <c r="I30" i="60"/>
  <c r="G30" i="60"/>
  <c r="F30" i="60"/>
  <c r="E30" i="60"/>
  <c r="D30" i="60"/>
  <c r="C30" i="60"/>
  <c r="B30" i="60"/>
  <c r="A30" i="60"/>
  <c r="V29" i="60"/>
  <c r="T29" i="60"/>
  <c r="S29" i="60"/>
  <c r="Q29" i="60"/>
  <c r="P29" i="60"/>
  <c r="O29" i="60"/>
  <c r="N29" i="60"/>
  <c r="M29" i="60"/>
  <c r="L29" i="60"/>
  <c r="I29" i="60"/>
  <c r="G29" i="60"/>
  <c r="F29" i="60"/>
  <c r="E29" i="60"/>
  <c r="D29" i="60"/>
  <c r="C29" i="60"/>
  <c r="B29" i="60"/>
  <c r="A29" i="60"/>
  <c r="V28" i="60"/>
  <c r="T28" i="60"/>
  <c r="S28" i="60"/>
  <c r="Q28" i="60"/>
  <c r="P28" i="60"/>
  <c r="O28" i="60"/>
  <c r="N28" i="60"/>
  <c r="M28" i="60"/>
  <c r="L28" i="60"/>
  <c r="J28" i="60"/>
  <c r="I28" i="60"/>
  <c r="G28" i="60"/>
  <c r="F28" i="60"/>
  <c r="E28" i="60"/>
  <c r="D28" i="60"/>
  <c r="C28" i="60"/>
  <c r="B28" i="60"/>
  <c r="A28" i="60"/>
  <c r="V27" i="60"/>
  <c r="T27" i="60"/>
  <c r="S27" i="60"/>
  <c r="Q27" i="60"/>
  <c r="P27" i="60"/>
  <c r="O27" i="60"/>
  <c r="N27" i="60"/>
  <c r="M27" i="60"/>
  <c r="L27" i="60"/>
  <c r="J27" i="60"/>
  <c r="I27" i="60"/>
  <c r="G27" i="60"/>
  <c r="F27" i="60"/>
  <c r="E27" i="60"/>
  <c r="D27" i="60"/>
  <c r="C27" i="60"/>
  <c r="B27" i="60"/>
  <c r="A27" i="60"/>
  <c r="V26" i="60"/>
  <c r="T26" i="60"/>
  <c r="S26" i="60"/>
  <c r="Q26" i="60"/>
  <c r="P26" i="60"/>
  <c r="O26" i="60"/>
  <c r="N26" i="60"/>
  <c r="M26" i="60"/>
  <c r="L26" i="60"/>
  <c r="J26" i="60"/>
  <c r="I26" i="60"/>
  <c r="G26" i="60"/>
  <c r="F26" i="60"/>
  <c r="E26" i="60"/>
  <c r="D26" i="60"/>
  <c r="C26" i="60"/>
  <c r="B26" i="60"/>
  <c r="A26" i="60"/>
  <c r="V25" i="60"/>
  <c r="T25" i="60"/>
  <c r="S25" i="60"/>
  <c r="Q25" i="60"/>
  <c r="P25" i="60"/>
  <c r="O25" i="60"/>
  <c r="N25" i="60"/>
  <c r="M25" i="60"/>
  <c r="L25" i="60"/>
  <c r="J25" i="60"/>
  <c r="I25" i="60"/>
  <c r="G25" i="60"/>
  <c r="F25" i="60"/>
  <c r="E25" i="60"/>
  <c r="D25" i="60"/>
  <c r="C25" i="60"/>
  <c r="B25" i="60"/>
  <c r="A25" i="60"/>
  <c r="V24" i="60"/>
  <c r="T24" i="60"/>
  <c r="S24" i="60"/>
  <c r="Q24" i="60"/>
  <c r="P24" i="60"/>
  <c r="O24" i="60"/>
  <c r="N24" i="60"/>
  <c r="M24" i="60"/>
  <c r="L24" i="60"/>
  <c r="J24" i="60"/>
  <c r="I24" i="60"/>
  <c r="G24" i="60"/>
  <c r="F24" i="60"/>
  <c r="E24" i="60"/>
  <c r="D24" i="60"/>
  <c r="C24" i="60"/>
  <c r="B24" i="60"/>
  <c r="A24" i="60"/>
  <c r="V23" i="60"/>
  <c r="T23" i="60"/>
  <c r="S23" i="60"/>
  <c r="Q23" i="60"/>
  <c r="P23" i="60"/>
  <c r="O23" i="60"/>
  <c r="N23" i="60"/>
  <c r="M23" i="60"/>
  <c r="L23" i="60"/>
  <c r="J23" i="60"/>
  <c r="I23" i="60"/>
  <c r="G23" i="60"/>
  <c r="F23" i="60"/>
  <c r="E23" i="60"/>
  <c r="D23" i="60"/>
  <c r="C23" i="60"/>
  <c r="B23" i="60"/>
  <c r="A23" i="60"/>
  <c r="V22" i="60"/>
  <c r="T22" i="60"/>
  <c r="S22" i="60"/>
  <c r="Q22" i="60"/>
  <c r="P22" i="60"/>
  <c r="O22" i="60"/>
  <c r="N22" i="60"/>
  <c r="M22" i="60"/>
  <c r="L22" i="60"/>
  <c r="I22" i="60"/>
  <c r="G22" i="60"/>
  <c r="F22" i="60"/>
  <c r="E22" i="60"/>
  <c r="D22" i="60"/>
  <c r="C22" i="60"/>
  <c r="B22" i="60"/>
  <c r="A22" i="60"/>
  <c r="V21" i="60"/>
  <c r="T21" i="60"/>
  <c r="S21" i="60"/>
  <c r="Q21" i="60"/>
  <c r="P21" i="60"/>
  <c r="O21" i="60"/>
  <c r="N21" i="60"/>
  <c r="M21" i="60"/>
  <c r="L21" i="60"/>
  <c r="J21" i="60"/>
  <c r="I21" i="60"/>
  <c r="G21" i="60"/>
  <c r="F21" i="60"/>
  <c r="E21" i="60"/>
  <c r="D21" i="60"/>
  <c r="C21" i="60"/>
  <c r="B21" i="60"/>
  <c r="A21" i="60"/>
  <c r="V20" i="60"/>
  <c r="T20" i="60"/>
  <c r="S20" i="60"/>
  <c r="Q20" i="60"/>
  <c r="P20" i="60"/>
  <c r="O20" i="60"/>
  <c r="N20" i="60"/>
  <c r="M20" i="60"/>
  <c r="L20" i="60"/>
  <c r="I20" i="60"/>
  <c r="G20" i="60"/>
  <c r="F20" i="60"/>
  <c r="E20" i="60"/>
  <c r="D20" i="60"/>
  <c r="C20" i="60"/>
  <c r="A20" i="60"/>
  <c r="V19" i="60"/>
  <c r="T19" i="60"/>
  <c r="S19" i="60"/>
  <c r="Q19" i="60"/>
  <c r="P19" i="60"/>
  <c r="O19" i="60"/>
  <c r="N19" i="60"/>
  <c r="M19" i="60"/>
  <c r="L19" i="60"/>
  <c r="I19" i="60"/>
  <c r="G19" i="60"/>
  <c r="F19" i="60"/>
  <c r="E19" i="60"/>
  <c r="D19" i="60"/>
  <c r="C19" i="60"/>
  <c r="B19" i="60"/>
  <c r="A19" i="60"/>
  <c r="V18" i="60"/>
  <c r="T18" i="60"/>
  <c r="S18" i="60"/>
  <c r="Q18" i="60"/>
  <c r="P18" i="60"/>
  <c r="O18" i="60"/>
  <c r="N18" i="60"/>
  <c r="M18" i="60"/>
  <c r="L18" i="60"/>
  <c r="I18" i="60"/>
  <c r="G18" i="60"/>
  <c r="F18" i="60"/>
  <c r="E18" i="60"/>
  <c r="D18" i="60"/>
  <c r="C18" i="60"/>
  <c r="B18" i="60"/>
  <c r="A18" i="60"/>
  <c r="V17" i="60"/>
  <c r="T17" i="60"/>
  <c r="S17" i="60"/>
  <c r="Q17" i="60"/>
  <c r="P17" i="60"/>
  <c r="O17" i="60"/>
  <c r="N17" i="60"/>
  <c r="M17" i="60"/>
  <c r="L17" i="60"/>
  <c r="I17" i="60"/>
  <c r="G17" i="60"/>
  <c r="F17" i="60"/>
  <c r="E17" i="60"/>
  <c r="D17" i="60"/>
  <c r="C17" i="60"/>
  <c r="B17" i="60"/>
  <c r="A17" i="60"/>
  <c r="V16" i="60"/>
  <c r="T16" i="60"/>
  <c r="S16" i="60"/>
  <c r="Q16" i="60"/>
  <c r="P16" i="60"/>
  <c r="O16" i="60"/>
  <c r="N16" i="60"/>
  <c r="M16" i="60"/>
  <c r="L16" i="60"/>
  <c r="J16" i="60"/>
  <c r="I16" i="60"/>
  <c r="G16" i="60"/>
  <c r="F16" i="60"/>
  <c r="E16" i="60"/>
  <c r="D16" i="60"/>
  <c r="C16" i="60"/>
  <c r="B16" i="60"/>
  <c r="A16" i="60"/>
  <c r="V15" i="60"/>
  <c r="T15" i="60"/>
  <c r="S15" i="60"/>
  <c r="Q15" i="60"/>
  <c r="P15" i="60"/>
  <c r="O15" i="60"/>
  <c r="N15" i="60"/>
  <c r="M15" i="60"/>
  <c r="L15" i="60"/>
  <c r="I15" i="60"/>
  <c r="G15" i="60"/>
  <c r="F15" i="60"/>
  <c r="E15" i="60"/>
  <c r="D15" i="60"/>
  <c r="C15" i="60"/>
  <c r="A15" i="60"/>
  <c r="V14" i="60"/>
  <c r="T14" i="60"/>
  <c r="S14" i="60"/>
  <c r="Q14" i="60"/>
  <c r="P14" i="60"/>
  <c r="O14" i="60"/>
  <c r="N14" i="60"/>
  <c r="M14" i="60"/>
  <c r="L14" i="60"/>
  <c r="I14" i="60"/>
  <c r="G14" i="60"/>
  <c r="F14" i="60"/>
  <c r="E14" i="60"/>
  <c r="D14" i="60"/>
  <c r="C14" i="60"/>
  <c r="A14" i="60"/>
  <c r="V13" i="60"/>
  <c r="T13" i="60"/>
  <c r="S13" i="60"/>
  <c r="Q13" i="60"/>
  <c r="P13" i="60"/>
  <c r="O13" i="60"/>
  <c r="N13" i="60"/>
  <c r="M13" i="60"/>
  <c r="L13" i="60"/>
  <c r="I13" i="60"/>
  <c r="G13" i="60"/>
  <c r="F13" i="60"/>
  <c r="E13" i="60"/>
  <c r="D13" i="60"/>
  <c r="C13" i="60"/>
  <c r="A13" i="60"/>
  <c r="V12" i="60"/>
  <c r="T12" i="60"/>
  <c r="S12" i="60"/>
  <c r="Q12" i="60"/>
  <c r="P12" i="60"/>
  <c r="O12" i="60"/>
  <c r="N12" i="60"/>
  <c r="M12" i="60"/>
  <c r="L12" i="60"/>
  <c r="I12" i="60"/>
  <c r="G12" i="60"/>
  <c r="F12" i="60"/>
  <c r="E12" i="60"/>
  <c r="D12" i="60"/>
  <c r="C12" i="60"/>
  <c r="A12" i="60"/>
  <c r="V11" i="60"/>
  <c r="T11" i="60"/>
  <c r="S11" i="60"/>
  <c r="Q11" i="60"/>
  <c r="P11" i="60"/>
  <c r="O11" i="60"/>
  <c r="N11" i="60"/>
  <c r="M11" i="60"/>
  <c r="L11" i="60"/>
  <c r="J11" i="60"/>
  <c r="I11" i="60"/>
  <c r="G11" i="60"/>
  <c r="F11" i="60"/>
  <c r="E11" i="60"/>
  <c r="D11" i="60"/>
  <c r="C11" i="60"/>
  <c r="B11" i="60"/>
  <c r="A11" i="60"/>
  <c r="V10" i="60"/>
  <c r="T10" i="60"/>
  <c r="S10" i="60"/>
  <c r="Q10" i="60"/>
  <c r="P10" i="60"/>
  <c r="O10" i="60"/>
  <c r="N10" i="60"/>
  <c r="M10" i="60"/>
  <c r="L10" i="60"/>
  <c r="I10" i="60"/>
  <c r="G10" i="60"/>
  <c r="F10" i="60"/>
  <c r="E10" i="60"/>
  <c r="D10" i="60"/>
  <c r="C10" i="60"/>
  <c r="B10" i="60"/>
  <c r="A10" i="60"/>
  <c r="V9" i="60"/>
  <c r="T9" i="60"/>
  <c r="S9" i="60"/>
  <c r="Q9" i="60"/>
  <c r="P9" i="60"/>
  <c r="O9" i="60"/>
  <c r="N9" i="60"/>
  <c r="M9" i="60"/>
  <c r="L9" i="60"/>
  <c r="J9" i="60"/>
  <c r="I9" i="60"/>
  <c r="G9" i="60"/>
  <c r="F9" i="60"/>
  <c r="E9" i="60"/>
  <c r="D9" i="60"/>
  <c r="C9" i="60"/>
  <c r="A9" i="60"/>
  <c r="V8" i="60"/>
  <c r="T8" i="60"/>
  <c r="S8" i="60"/>
  <c r="Q8" i="60"/>
  <c r="P8" i="60"/>
  <c r="O8" i="60"/>
  <c r="N8" i="60"/>
  <c r="M8" i="60"/>
  <c r="L8" i="60"/>
  <c r="I8" i="60"/>
  <c r="G8" i="60"/>
  <c r="F8" i="60"/>
  <c r="E8" i="60"/>
  <c r="D8" i="60"/>
  <c r="C8" i="60"/>
  <c r="A8" i="60"/>
  <c r="V7" i="60"/>
  <c r="T7" i="60"/>
  <c r="S7" i="60"/>
  <c r="Q7" i="60"/>
  <c r="P7" i="60"/>
  <c r="O7" i="60"/>
  <c r="N7" i="60"/>
  <c r="M7" i="60"/>
  <c r="L7" i="60"/>
  <c r="I7" i="60"/>
  <c r="G7" i="60"/>
  <c r="F7" i="60"/>
  <c r="E7" i="60"/>
  <c r="D7" i="60"/>
  <c r="C7" i="60"/>
  <c r="B7" i="60"/>
  <c r="A7" i="60"/>
  <c r="V6" i="60"/>
  <c r="T6" i="60"/>
  <c r="S6" i="60"/>
  <c r="Q6" i="60"/>
  <c r="P6" i="60"/>
  <c r="O6" i="60"/>
  <c r="N6" i="60"/>
  <c r="M6" i="60"/>
  <c r="L6" i="60"/>
  <c r="I6" i="60"/>
  <c r="G6" i="60"/>
  <c r="F6" i="60"/>
  <c r="E6" i="60"/>
  <c r="D6" i="60"/>
  <c r="C6" i="60"/>
  <c r="B6" i="60"/>
  <c r="A6" i="60"/>
  <c r="V5" i="60"/>
  <c r="T5" i="60"/>
  <c r="S5" i="60"/>
  <c r="Q5" i="60"/>
  <c r="P5" i="60"/>
  <c r="O5" i="60"/>
  <c r="N5" i="60"/>
  <c r="M5" i="60"/>
  <c r="L5" i="60"/>
  <c r="J5" i="60"/>
  <c r="I5" i="60"/>
  <c r="G5" i="60"/>
  <c r="F5" i="60"/>
  <c r="E5" i="60"/>
  <c r="D5" i="60"/>
  <c r="C5" i="60"/>
  <c r="A5" i="60"/>
  <c r="V4" i="60"/>
  <c r="T4" i="60"/>
  <c r="S4" i="60"/>
  <c r="Q4" i="60"/>
  <c r="P4" i="60"/>
  <c r="O4" i="60"/>
  <c r="N4" i="60"/>
  <c r="M4" i="60"/>
  <c r="L4" i="60"/>
  <c r="I4" i="60"/>
  <c r="G4" i="60"/>
  <c r="F4" i="60"/>
  <c r="E4" i="60"/>
  <c r="D4" i="60"/>
  <c r="C4" i="60"/>
  <c r="B4" i="60"/>
  <c r="A4" i="60"/>
  <c r="V3" i="60"/>
  <c r="T3" i="60"/>
  <c r="S3" i="60"/>
  <c r="Q3" i="60"/>
  <c r="P3" i="60"/>
  <c r="O3" i="60"/>
  <c r="N3" i="60"/>
  <c r="M3" i="60"/>
  <c r="L3" i="60"/>
  <c r="I3" i="60"/>
  <c r="G3" i="60"/>
  <c r="F3" i="60"/>
  <c r="E3" i="60"/>
  <c r="D3" i="60"/>
  <c r="C3" i="60"/>
  <c r="B3" i="60"/>
  <c r="A3" i="60"/>
  <c r="V63" i="32" l="1"/>
  <c r="T63" i="32"/>
  <c r="S63" i="32"/>
  <c r="Q63" i="32"/>
  <c r="P63" i="32"/>
  <c r="O63" i="32"/>
  <c r="N63" i="32"/>
  <c r="M63" i="32"/>
  <c r="L63" i="32"/>
  <c r="J63" i="32"/>
  <c r="I63" i="32"/>
  <c r="G63" i="32"/>
  <c r="F63" i="32"/>
  <c r="E63" i="32"/>
  <c r="D63" i="32"/>
  <c r="C63" i="32"/>
  <c r="B63" i="32"/>
  <c r="A63" i="32"/>
  <c r="A64" i="32"/>
  <c r="B64" i="32"/>
  <c r="C64" i="32"/>
  <c r="D64" i="32"/>
  <c r="E64" i="32"/>
  <c r="F64" i="32"/>
  <c r="I64" i="32"/>
  <c r="J64" i="32"/>
  <c r="L64" i="32"/>
  <c r="M64" i="32"/>
  <c r="N64" i="32"/>
  <c r="O64" i="32"/>
  <c r="P64" i="32"/>
  <c r="Q64" i="32"/>
  <c r="S64" i="32"/>
  <c r="T64" i="32"/>
  <c r="V64" i="32"/>
  <c r="V179" i="32"/>
  <c r="T179" i="32"/>
  <c r="S179" i="32"/>
  <c r="Q179" i="32"/>
  <c r="P179" i="32"/>
  <c r="O179" i="32"/>
  <c r="N179" i="32"/>
  <c r="M179" i="32"/>
  <c r="L179" i="32"/>
  <c r="J179" i="32"/>
  <c r="I179" i="32"/>
  <c r="G179" i="32"/>
  <c r="F179" i="32"/>
  <c r="E179" i="32"/>
  <c r="D179" i="32"/>
  <c r="C179" i="32"/>
  <c r="B179" i="32"/>
  <c r="A179" i="32"/>
  <c r="V178" i="32"/>
  <c r="T178" i="32"/>
  <c r="S178" i="32"/>
  <c r="Q178" i="32"/>
  <c r="P178" i="32"/>
  <c r="O178" i="32"/>
  <c r="N178" i="32"/>
  <c r="M178" i="32"/>
  <c r="L178" i="32"/>
  <c r="J178" i="32"/>
  <c r="I178" i="32"/>
  <c r="G178" i="32"/>
  <c r="F178" i="32"/>
  <c r="E178" i="32"/>
  <c r="D178" i="32"/>
  <c r="C178" i="32"/>
  <c r="B178" i="32"/>
  <c r="A178" i="32"/>
  <c r="AD172" i="30" l="1"/>
  <c r="A172" i="30"/>
  <c r="AD171" i="30"/>
  <c r="A171" i="30"/>
  <c r="U171" i="61" l="1"/>
  <c r="U171" i="60"/>
  <c r="U178" i="32"/>
  <c r="U172" i="61"/>
  <c r="U172" i="60"/>
  <c r="U179" i="32"/>
  <c r="AD61" i="30"/>
  <c r="A61" i="30"/>
  <c r="U61" i="60" l="1"/>
  <c r="U61" i="61"/>
  <c r="U63" i="32"/>
  <c r="V177" i="32" l="1"/>
  <c r="T177" i="32"/>
  <c r="S177" i="32"/>
  <c r="Q177" i="32"/>
  <c r="P177" i="32"/>
  <c r="O177" i="32"/>
  <c r="N177" i="32"/>
  <c r="M177" i="32"/>
  <c r="L177" i="32"/>
  <c r="J177" i="32"/>
  <c r="I177" i="32"/>
  <c r="G177" i="32"/>
  <c r="F177" i="32"/>
  <c r="E177" i="32"/>
  <c r="D177" i="32"/>
  <c r="C177" i="32"/>
  <c r="B177" i="32"/>
  <c r="A177" i="32"/>
  <c r="C176" i="32"/>
  <c r="C175" i="32"/>
  <c r="C174" i="32"/>
  <c r="C173" i="32"/>
  <c r="C172" i="32"/>
  <c r="C171" i="32"/>
  <c r="C170" i="32"/>
  <c r="C169" i="32"/>
  <c r="C168" i="32"/>
  <c r="C167" i="32"/>
  <c r="C166" i="32"/>
  <c r="C165" i="32"/>
  <c r="C164" i="32"/>
  <c r="C163" i="32"/>
  <c r="C162" i="32"/>
  <c r="C161" i="32"/>
  <c r="C160" i="32"/>
  <c r="C159" i="32"/>
  <c r="C158" i="32"/>
  <c r="C157" i="32"/>
  <c r="C156" i="32"/>
  <c r="C155" i="32"/>
  <c r="C154" i="32"/>
  <c r="C153" i="32"/>
  <c r="C152" i="32"/>
  <c r="C151" i="32"/>
  <c r="C150" i="32"/>
  <c r="C149" i="32"/>
  <c r="C148" i="32"/>
  <c r="C147" i="32"/>
  <c r="C146" i="32"/>
  <c r="C145" i="32"/>
  <c r="C144" i="32"/>
  <c r="C143" i="32"/>
  <c r="C142" i="32"/>
  <c r="C141" i="32"/>
  <c r="C140" i="32"/>
  <c r="C139" i="32"/>
  <c r="C138" i="32"/>
  <c r="C137" i="32"/>
  <c r="C136" i="32"/>
  <c r="C135" i="32"/>
  <c r="C134" i="32"/>
  <c r="C133" i="32"/>
  <c r="C132" i="32"/>
  <c r="C131" i="32"/>
  <c r="C130" i="32"/>
  <c r="C129" i="32"/>
  <c r="C128" i="32"/>
  <c r="C127" i="32"/>
  <c r="C126" i="32"/>
  <c r="C125" i="32"/>
  <c r="C124" i="32"/>
  <c r="C123" i="32"/>
  <c r="C122" i="32"/>
  <c r="C121" i="32"/>
  <c r="C120" i="32"/>
  <c r="C119" i="32"/>
  <c r="C118" i="32"/>
  <c r="C117" i="32"/>
  <c r="C116" i="32"/>
  <c r="C115" i="32"/>
  <c r="C114" i="32"/>
  <c r="C113" i="32"/>
  <c r="C112" i="32"/>
  <c r="C111" i="32"/>
  <c r="C110" i="32"/>
  <c r="C109" i="32"/>
  <c r="C108" i="32"/>
  <c r="C107" i="32"/>
  <c r="C106" i="32"/>
  <c r="C105" i="32"/>
  <c r="C104" i="32"/>
  <c r="C103" i="32"/>
  <c r="C102" i="32"/>
  <c r="C101" i="32"/>
  <c r="C100" i="32"/>
  <c r="C99" i="32"/>
  <c r="C98" i="32"/>
  <c r="C97" i="32"/>
  <c r="C96" i="32"/>
  <c r="C95" i="32"/>
  <c r="C94" i="32"/>
  <c r="C93" i="32"/>
  <c r="C92" i="32"/>
  <c r="C91" i="32"/>
  <c r="C90" i="32"/>
  <c r="C89" i="32"/>
  <c r="C88" i="32"/>
  <c r="C87" i="32"/>
  <c r="C86" i="32"/>
  <c r="C85" i="32"/>
  <c r="C84" i="32"/>
  <c r="C83" i="32"/>
  <c r="C82" i="32"/>
  <c r="C81" i="32"/>
  <c r="C80" i="32"/>
  <c r="C79" i="32"/>
  <c r="C78" i="32"/>
  <c r="C77" i="32"/>
  <c r="C76" i="32"/>
  <c r="C75" i="32"/>
  <c r="C74" i="32"/>
  <c r="C73" i="32"/>
  <c r="C72" i="32"/>
  <c r="C71" i="32"/>
  <c r="C70" i="32"/>
  <c r="C69" i="32"/>
  <c r="C68" i="32"/>
  <c r="C67" i="32"/>
  <c r="C66" i="32"/>
  <c r="C65" i="32"/>
  <c r="C62" i="32"/>
  <c r="C61" i="32"/>
  <c r="C60" i="32"/>
  <c r="C59" i="32"/>
  <c r="C58" i="32"/>
  <c r="C57" i="32"/>
  <c r="C56" i="32"/>
  <c r="C55" i="32"/>
  <c r="C54" i="32"/>
  <c r="C53" i="32"/>
  <c r="C52" i="32"/>
  <c r="C51" i="32"/>
  <c r="C50" i="32"/>
  <c r="C49" i="32"/>
  <c r="C48"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C3" i="32"/>
  <c r="AD170" i="30" l="1"/>
  <c r="A170" i="30"/>
  <c r="U170" i="61" l="1"/>
  <c r="U170" i="60"/>
  <c r="U177" i="32"/>
  <c r="AD176" i="30" l="1"/>
  <c r="A176" i="30"/>
  <c r="I130" i="32" l="1"/>
  <c r="V176" i="32"/>
  <c r="T176" i="32"/>
  <c r="S176" i="32"/>
  <c r="Q176" i="32"/>
  <c r="P176" i="32"/>
  <c r="O176" i="32"/>
  <c r="N176" i="32"/>
  <c r="M176" i="32"/>
  <c r="L176" i="32"/>
  <c r="J176" i="32"/>
  <c r="I176" i="32"/>
  <c r="G176" i="32"/>
  <c r="F176" i="32"/>
  <c r="E176" i="32"/>
  <c r="D176" i="32"/>
  <c r="B176" i="32"/>
  <c r="A176" i="32"/>
  <c r="V175" i="32"/>
  <c r="T175" i="32"/>
  <c r="S175" i="32"/>
  <c r="Q175" i="32"/>
  <c r="P175" i="32"/>
  <c r="O175" i="32"/>
  <c r="N175" i="32"/>
  <c r="M175" i="32"/>
  <c r="L175" i="32"/>
  <c r="J175" i="32"/>
  <c r="I175" i="32"/>
  <c r="G175" i="32"/>
  <c r="F175" i="32"/>
  <c r="E175" i="32"/>
  <c r="D175" i="32"/>
  <c r="B175" i="32"/>
  <c r="A175" i="32"/>
  <c r="V174" i="32"/>
  <c r="T174" i="32"/>
  <c r="S174" i="32"/>
  <c r="Q174" i="32"/>
  <c r="P174" i="32"/>
  <c r="O174" i="32"/>
  <c r="N174" i="32"/>
  <c r="M174" i="32"/>
  <c r="L174" i="32"/>
  <c r="J174" i="32"/>
  <c r="I174" i="32"/>
  <c r="G174" i="32"/>
  <c r="F174" i="32"/>
  <c r="E174" i="32"/>
  <c r="D174" i="32"/>
  <c r="B174" i="32"/>
  <c r="A174" i="32"/>
  <c r="V173" i="32"/>
  <c r="T173" i="32"/>
  <c r="S173" i="32"/>
  <c r="Q173" i="32"/>
  <c r="P173" i="32"/>
  <c r="O173" i="32"/>
  <c r="N173" i="32"/>
  <c r="M173" i="32"/>
  <c r="L173" i="32"/>
  <c r="J173" i="32"/>
  <c r="I173" i="32"/>
  <c r="G173" i="32"/>
  <c r="F173" i="32"/>
  <c r="E173" i="32"/>
  <c r="D173" i="32"/>
  <c r="B173" i="32"/>
  <c r="A173" i="32"/>
  <c r="V172" i="32"/>
  <c r="T172" i="32"/>
  <c r="S172" i="32"/>
  <c r="Q172" i="32"/>
  <c r="P172" i="32"/>
  <c r="O172" i="32"/>
  <c r="N172" i="32"/>
  <c r="M172" i="32"/>
  <c r="L172" i="32"/>
  <c r="J172" i="32"/>
  <c r="I172" i="32"/>
  <c r="G172" i="32"/>
  <c r="F172" i="32"/>
  <c r="E172" i="32"/>
  <c r="D172" i="32"/>
  <c r="B172" i="32"/>
  <c r="A172" i="32"/>
  <c r="V171" i="32"/>
  <c r="T171" i="32"/>
  <c r="S171" i="32"/>
  <c r="Q171" i="32"/>
  <c r="P171" i="32"/>
  <c r="O171" i="32"/>
  <c r="N171" i="32"/>
  <c r="M171" i="32"/>
  <c r="L171" i="32"/>
  <c r="J171" i="32"/>
  <c r="I171" i="32"/>
  <c r="G171" i="32"/>
  <c r="F171" i="32"/>
  <c r="E171" i="32"/>
  <c r="D171" i="32"/>
  <c r="B171" i="32"/>
  <c r="A171" i="32"/>
  <c r="V170" i="32"/>
  <c r="T170" i="32"/>
  <c r="S170" i="32"/>
  <c r="Q170" i="32"/>
  <c r="P170" i="32"/>
  <c r="O170" i="32"/>
  <c r="N170" i="32"/>
  <c r="M170" i="32"/>
  <c r="L170" i="32"/>
  <c r="J170" i="32"/>
  <c r="I170" i="32"/>
  <c r="G170" i="32"/>
  <c r="F170" i="32"/>
  <c r="E170" i="32"/>
  <c r="D170" i="32"/>
  <c r="B170" i="32"/>
  <c r="A170" i="32"/>
  <c r="V169" i="32"/>
  <c r="T169" i="32"/>
  <c r="S169" i="32"/>
  <c r="Q169" i="32"/>
  <c r="P169" i="32"/>
  <c r="O169" i="32"/>
  <c r="N169" i="32"/>
  <c r="M169" i="32"/>
  <c r="L169" i="32"/>
  <c r="J169" i="32"/>
  <c r="I169" i="32"/>
  <c r="G169" i="32"/>
  <c r="F169" i="32"/>
  <c r="E169" i="32"/>
  <c r="D169" i="32"/>
  <c r="B169" i="32"/>
  <c r="A169" i="32"/>
  <c r="V168" i="32"/>
  <c r="T168" i="32"/>
  <c r="S168" i="32"/>
  <c r="Q168" i="32"/>
  <c r="P168" i="32"/>
  <c r="O168" i="32"/>
  <c r="N168" i="32"/>
  <c r="M168" i="32"/>
  <c r="L168" i="32"/>
  <c r="J168" i="32"/>
  <c r="I168" i="32"/>
  <c r="G168" i="32"/>
  <c r="F168" i="32"/>
  <c r="E168" i="32"/>
  <c r="D168" i="32"/>
  <c r="B168" i="32"/>
  <c r="A168" i="32"/>
  <c r="L185" i="30" l="1"/>
  <c r="I185" i="30"/>
  <c r="AD169" i="30"/>
  <c r="A169" i="30"/>
  <c r="AD168" i="30"/>
  <c r="A168" i="30"/>
  <c r="AD167" i="30"/>
  <c r="A167" i="30"/>
  <c r="AD166" i="30"/>
  <c r="A166" i="30"/>
  <c r="AD165" i="30"/>
  <c r="A165" i="30"/>
  <c r="AD164" i="30"/>
  <c r="A164" i="30"/>
  <c r="AD163" i="30"/>
  <c r="A163" i="30"/>
  <c r="AD162" i="30"/>
  <c r="A162" i="30"/>
  <c r="AD161" i="30"/>
  <c r="A161" i="30"/>
  <c r="J34" i="31"/>
  <c r="K34" i="31" s="1"/>
  <c r="G34" i="31"/>
  <c r="H34" i="31" s="1"/>
  <c r="U162" i="61" l="1"/>
  <c r="U162" i="60"/>
  <c r="U166" i="61"/>
  <c r="U166" i="60"/>
  <c r="U168" i="61"/>
  <c r="U168" i="60"/>
  <c r="U161" i="60"/>
  <c r="U161" i="61"/>
  <c r="U163" i="61"/>
  <c r="U163" i="60"/>
  <c r="U165" i="60"/>
  <c r="U165" i="61"/>
  <c r="U167" i="61"/>
  <c r="U167" i="60"/>
  <c r="U169" i="60"/>
  <c r="U169" i="61"/>
  <c r="U164" i="61"/>
  <c r="U164" i="60"/>
  <c r="R169" i="30"/>
  <c r="K168" i="30"/>
  <c r="R167" i="30"/>
  <c r="K169" i="30"/>
  <c r="R168" i="30"/>
  <c r="K167" i="30"/>
  <c r="N169" i="30"/>
  <c r="U168" i="30"/>
  <c r="N167" i="30"/>
  <c r="U169" i="30"/>
  <c r="N168" i="30"/>
  <c r="U167" i="30"/>
  <c r="U175" i="32"/>
  <c r="U168" i="32"/>
  <c r="U170" i="32"/>
  <c r="U172" i="32"/>
  <c r="U174" i="32"/>
  <c r="U176" i="32"/>
  <c r="U169" i="32"/>
  <c r="U171" i="32"/>
  <c r="U173" i="32"/>
  <c r="S185" i="30"/>
  <c r="P185" i="30"/>
  <c r="J33" i="31"/>
  <c r="K33" i="31" s="1"/>
  <c r="K156" i="30" s="1"/>
  <c r="G33" i="31"/>
  <c r="H33" i="31" s="1"/>
  <c r="J32" i="31"/>
  <c r="K32" i="31" s="1"/>
  <c r="N150" i="30" s="1"/>
  <c r="G32" i="31"/>
  <c r="H32" i="31" s="1"/>
  <c r="V167" i="32"/>
  <c r="V166" i="32"/>
  <c r="V165" i="32"/>
  <c r="V164" i="32"/>
  <c r="V163" i="32"/>
  <c r="V162" i="32"/>
  <c r="V161" i="32"/>
  <c r="V160" i="32"/>
  <c r="V159" i="32"/>
  <c r="V158" i="32"/>
  <c r="V157" i="32"/>
  <c r="V156" i="32"/>
  <c r="V155" i="32"/>
  <c r="V154" i="32"/>
  <c r="V153" i="32"/>
  <c r="V152" i="32"/>
  <c r="V151" i="32"/>
  <c r="V150" i="32"/>
  <c r="V149" i="32"/>
  <c r="V148" i="32"/>
  <c r="V147" i="32"/>
  <c r="V146" i="32"/>
  <c r="V145" i="32"/>
  <c r="V144" i="32"/>
  <c r="V143" i="32"/>
  <c r="V142" i="32"/>
  <c r="V141" i="32"/>
  <c r="V140" i="32"/>
  <c r="V139" i="32"/>
  <c r="V138" i="32"/>
  <c r="V137" i="32"/>
  <c r="V136" i="32"/>
  <c r="V135" i="32"/>
  <c r="V134" i="32"/>
  <c r="V133" i="32"/>
  <c r="V132" i="32"/>
  <c r="V131" i="32"/>
  <c r="V130" i="32"/>
  <c r="V129" i="32"/>
  <c r="V128" i="32"/>
  <c r="V127" i="32"/>
  <c r="V126" i="32"/>
  <c r="V125" i="32"/>
  <c r="V124" i="32"/>
  <c r="V123" i="32"/>
  <c r="V122" i="32"/>
  <c r="V121" i="32"/>
  <c r="V120" i="32"/>
  <c r="V119" i="32"/>
  <c r="V118" i="32"/>
  <c r="V117" i="32"/>
  <c r="V116" i="32"/>
  <c r="V115" i="32"/>
  <c r="V114" i="32"/>
  <c r="V113" i="32"/>
  <c r="V112" i="32"/>
  <c r="V111" i="32"/>
  <c r="V110" i="32"/>
  <c r="V109" i="32"/>
  <c r="V108" i="32"/>
  <c r="V107" i="32"/>
  <c r="V106" i="32"/>
  <c r="V105" i="32"/>
  <c r="V104" i="32"/>
  <c r="V103" i="32"/>
  <c r="V102" i="32"/>
  <c r="V101" i="32"/>
  <c r="V100" i="32"/>
  <c r="V99" i="32"/>
  <c r="V98" i="32"/>
  <c r="V97" i="32"/>
  <c r="V96" i="32"/>
  <c r="V95" i="32"/>
  <c r="V94" i="32"/>
  <c r="V93" i="32"/>
  <c r="V92" i="32"/>
  <c r="V91" i="32"/>
  <c r="V90" i="32"/>
  <c r="V89" i="32"/>
  <c r="V88" i="32"/>
  <c r="V87" i="32"/>
  <c r="V86" i="32"/>
  <c r="V85" i="32"/>
  <c r="V84" i="32"/>
  <c r="V83" i="32"/>
  <c r="V82" i="32"/>
  <c r="V81" i="32"/>
  <c r="V80" i="32"/>
  <c r="V79" i="32"/>
  <c r="V78" i="32"/>
  <c r="V77" i="32"/>
  <c r="V76" i="32"/>
  <c r="V75" i="32"/>
  <c r="V74" i="32"/>
  <c r="V73" i="32"/>
  <c r="V72" i="32"/>
  <c r="V71" i="32"/>
  <c r="V70" i="32"/>
  <c r="V69" i="32"/>
  <c r="V68" i="32"/>
  <c r="V67" i="32"/>
  <c r="V66" i="32"/>
  <c r="V65" i="32"/>
  <c r="V62" i="32"/>
  <c r="V61" i="32"/>
  <c r="V60" i="32"/>
  <c r="V59" i="32"/>
  <c r="V58" i="32"/>
  <c r="V57" i="32"/>
  <c r="V56" i="32"/>
  <c r="V55" i="32"/>
  <c r="V54" i="32"/>
  <c r="V53" i="32"/>
  <c r="V52" i="32"/>
  <c r="V51" i="32"/>
  <c r="V50" i="32"/>
  <c r="V49" i="32"/>
  <c r="V48" i="32"/>
  <c r="V47" i="32"/>
  <c r="V46" i="32"/>
  <c r="V45" i="32"/>
  <c r="V44" i="32"/>
  <c r="V43" i="32"/>
  <c r="V42" i="32"/>
  <c r="V41" i="32"/>
  <c r="V40" i="32"/>
  <c r="V39" i="32"/>
  <c r="V38" i="32"/>
  <c r="V37" i="32"/>
  <c r="V36" i="32"/>
  <c r="V35" i="32"/>
  <c r="V34" i="32"/>
  <c r="V33" i="32"/>
  <c r="V32" i="32"/>
  <c r="V31" i="32"/>
  <c r="V30" i="32"/>
  <c r="V29" i="32"/>
  <c r="V28" i="32"/>
  <c r="V27" i="32"/>
  <c r="V26" i="32"/>
  <c r="V25" i="32"/>
  <c r="V24" i="32"/>
  <c r="V23" i="32"/>
  <c r="V22" i="32"/>
  <c r="V21" i="32"/>
  <c r="V20" i="32"/>
  <c r="V19" i="32"/>
  <c r="V18" i="32"/>
  <c r="V17" i="32"/>
  <c r="V16" i="32"/>
  <c r="V15" i="32"/>
  <c r="V14" i="32"/>
  <c r="V13" i="32"/>
  <c r="V12" i="32"/>
  <c r="V11" i="32"/>
  <c r="V10" i="32"/>
  <c r="V9" i="32"/>
  <c r="V8" i="32"/>
  <c r="V7" i="32"/>
  <c r="V6" i="32"/>
  <c r="V5" i="32"/>
  <c r="V4" i="32"/>
  <c r="V3" i="32"/>
  <c r="T167" i="32"/>
  <c r="S167" i="32"/>
  <c r="Q167" i="32"/>
  <c r="P167" i="32"/>
  <c r="O167" i="32"/>
  <c r="N167" i="32"/>
  <c r="M167" i="32"/>
  <c r="L167" i="32"/>
  <c r="J167" i="32"/>
  <c r="I167" i="32"/>
  <c r="G167" i="32"/>
  <c r="F167" i="32"/>
  <c r="E167" i="32"/>
  <c r="D167" i="32"/>
  <c r="B167" i="32"/>
  <c r="A167" i="32"/>
  <c r="T166" i="32"/>
  <c r="S166" i="32"/>
  <c r="Q166" i="32"/>
  <c r="P166" i="32"/>
  <c r="O166" i="32"/>
  <c r="N166" i="32"/>
  <c r="M166" i="32"/>
  <c r="L166" i="32"/>
  <c r="J166" i="32"/>
  <c r="I166" i="32"/>
  <c r="G166" i="32"/>
  <c r="F166" i="32"/>
  <c r="E166" i="32"/>
  <c r="D166" i="32"/>
  <c r="B166" i="32"/>
  <c r="A166" i="32"/>
  <c r="T165" i="32"/>
  <c r="S165" i="32"/>
  <c r="Q165" i="32"/>
  <c r="P165" i="32"/>
  <c r="O165" i="32"/>
  <c r="N165" i="32"/>
  <c r="M165" i="32"/>
  <c r="L165" i="32"/>
  <c r="J165" i="32"/>
  <c r="I165" i="32"/>
  <c r="G165" i="32"/>
  <c r="F165" i="32"/>
  <c r="E165" i="32"/>
  <c r="D165" i="32"/>
  <c r="B165" i="32"/>
  <c r="A165" i="32"/>
  <c r="T164" i="32"/>
  <c r="S164" i="32"/>
  <c r="Q164" i="32"/>
  <c r="P164" i="32"/>
  <c r="O164" i="32"/>
  <c r="N164" i="32"/>
  <c r="M164" i="32"/>
  <c r="L164" i="32"/>
  <c r="J164" i="32"/>
  <c r="I164" i="32"/>
  <c r="G164" i="32"/>
  <c r="F164" i="32"/>
  <c r="E164" i="32"/>
  <c r="D164" i="32"/>
  <c r="B164" i="32"/>
  <c r="A164" i="32"/>
  <c r="T163" i="32"/>
  <c r="S163" i="32"/>
  <c r="Q163" i="32"/>
  <c r="P163" i="32"/>
  <c r="O163" i="32"/>
  <c r="N163" i="32"/>
  <c r="M163" i="32"/>
  <c r="L163" i="32"/>
  <c r="J163" i="32"/>
  <c r="I163" i="32"/>
  <c r="G163" i="32"/>
  <c r="F163" i="32"/>
  <c r="E163" i="32"/>
  <c r="D163" i="32"/>
  <c r="B163" i="32"/>
  <c r="A163" i="32"/>
  <c r="T162" i="32"/>
  <c r="S162" i="32"/>
  <c r="Q162" i="32"/>
  <c r="P162" i="32"/>
  <c r="O162" i="32"/>
  <c r="N162" i="32"/>
  <c r="M162" i="32"/>
  <c r="L162" i="32"/>
  <c r="J162" i="32"/>
  <c r="I162" i="32"/>
  <c r="G162" i="32"/>
  <c r="F162" i="32"/>
  <c r="E162" i="32"/>
  <c r="D162" i="32"/>
  <c r="B162" i="32"/>
  <c r="A162" i="32"/>
  <c r="T161" i="32"/>
  <c r="S161" i="32"/>
  <c r="Q161" i="32"/>
  <c r="P161" i="32"/>
  <c r="O161" i="32"/>
  <c r="N161" i="32"/>
  <c r="M161" i="32"/>
  <c r="L161" i="32"/>
  <c r="J161" i="32"/>
  <c r="I161" i="32"/>
  <c r="G161" i="32"/>
  <c r="F161" i="32"/>
  <c r="E161" i="32"/>
  <c r="D161" i="32"/>
  <c r="B161" i="32"/>
  <c r="A161" i="32"/>
  <c r="T160" i="32"/>
  <c r="S160" i="32"/>
  <c r="Q160" i="32"/>
  <c r="P160" i="32"/>
  <c r="O160" i="32"/>
  <c r="N160" i="32"/>
  <c r="M160" i="32"/>
  <c r="L160" i="32"/>
  <c r="J160" i="32"/>
  <c r="I160" i="32"/>
  <c r="G160" i="32"/>
  <c r="F160" i="32"/>
  <c r="E160" i="32"/>
  <c r="D160" i="32"/>
  <c r="B160" i="32"/>
  <c r="A160" i="32"/>
  <c r="T159" i="32"/>
  <c r="S159" i="32"/>
  <c r="Q159" i="32"/>
  <c r="P159" i="32"/>
  <c r="O159" i="32"/>
  <c r="N159" i="32"/>
  <c r="M159" i="32"/>
  <c r="L159" i="32"/>
  <c r="J159" i="32"/>
  <c r="I159" i="32"/>
  <c r="G159" i="32"/>
  <c r="F159" i="32"/>
  <c r="E159" i="32"/>
  <c r="D159" i="32"/>
  <c r="B159" i="32"/>
  <c r="A159" i="32"/>
  <c r="T158" i="32"/>
  <c r="S158" i="32"/>
  <c r="Q158" i="32"/>
  <c r="P158" i="32"/>
  <c r="O158" i="32"/>
  <c r="N158" i="32"/>
  <c r="M158" i="32"/>
  <c r="L158" i="32"/>
  <c r="J158" i="32"/>
  <c r="I158" i="32"/>
  <c r="G158" i="32"/>
  <c r="F158" i="32"/>
  <c r="E158" i="32"/>
  <c r="D158" i="32"/>
  <c r="B158" i="32"/>
  <c r="A158" i="32"/>
  <c r="T157" i="32"/>
  <c r="S157" i="32"/>
  <c r="Q157" i="32"/>
  <c r="P157" i="32"/>
  <c r="O157" i="32"/>
  <c r="N157" i="32"/>
  <c r="M157" i="32"/>
  <c r="L157" i="32"/>
  <c r="J157" i="32"/>
  <c r="I157" i="32"/>
  <c r="G157" i="32"/>
  <c r="F157" i="32"/>
  <c r="E157" i="32"/>
  <c r="D157" i="32"/>
  <c r="B157" i="32"/>
  <c r="A157" i="32"/>
  <c r="G185" i="30"/>
  <c r="AD184" i="30"/>
  <c r="A184" i="30"/>
  <c r="AD183" i="30"/>
  <c r="A183" i="30"/>
  <c r="AD152" i="30"/>
  <c r="AD151" i="30"/>
  <c r="AD150" i="30"/>
  <c r="A150" i="30"/>
  <c r="A151" i="30"/>
  <c r="A152" i="30"/>
  <c r="A153" i="30"/>
  <c r="AD153" i="30"/>
  <c r="U160" i="32" s="1"/>
  <c r="A154" i="30"/>
  <c r="AD154" i="30"/>
  <c r="A155" i="30"/>
  <c r="AD155" i="30"/>
  <c r="U162" i="32" s="1"/>
  <c r="A156" i="30"/>
  <c r="AD156" i="30"/>
  <c r="A157" i="30"/>
  <c r="U157" i="30"/>
  <c r="AD157" i="30"/>
  <c r="A158" i="30"/>
  <c r="N158" i="30"/>
  <c r="AD158" i="30"/>
  <c r="A159" i="30"/>
  <c r="N159" i="30"/>
  <c r="AD159" i="30"/>
  <c r="A160" i="30"/>
  <c r="AD160" i="30"/>
  <c r="P4" i="32"/>
  <c r="P5" i="32"/>
  <c r="P6"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5" i="32"/>
  <c r="P66" i="32"/>
  <c r="P67" i="32"/>
  <c r="P68" i="32"/>
  <c r="P69" i="32"/>
  <c r="P70" i="32"/>
  <c r="P71" i="32"/>
  <c r="P72" i="32"/>
  <c r="P73" i="32"/>
  <c r="P74" i="32"/>
  <c r="P75" i="32"/>
  <c r="P76" i="32"/>
  <c r="P77" i="32"/>
  <c r="P78" i="32"/>
  <c r="P79" i="32"/>
  <c r="P80" i="32"/>
  <c r="P81" i="32"/>
  <c r="P82" i="32"/>
  <c r="P83" i="32"/>
  <c r="P84" i="32"/>
  <c r="P85" i="32"/>
  <c r="P86" i="32"/>
  <c r="P87" i="32"/>
  <c r="P88" i="32"/>
  <c r="P89" i="32"/>
  <c r="P90" i="32"/>
  <c r="P91" i="32"/>
  <c r="P92" i="32"/>
  <c r="P93" i="32"/>
  <c r="P94" i="32"/>
  <c r="P95" i="32"/>
  <c r="P96" i="32"/>
  <c r="P97" i="32"/>
  <c r="P98" i="32"/>
  <c r="P99" i="32"/>
  <c r="P100" i="32"/>
  <c r="P101" i="32"/>
  <c r="P102" i="32"/>
  <c r="P103" i="32"/>
  <c r="P104" i="32"/>
  <c r="P105" i="32"/>
  <c r="P106" i="32"/>
  <c r="P107" i="32"/>
  <c r="P108" i="32"/>
  <c r="P109" i="32"/>
  <c r="P110" i="32"/>
  <c r="P111" i="32"/>
  <c r="P112" i="32"/>
  <c r="P113" i="32"/>
  <c r="P114" i="32"/>
  <c r="P115" i="32"/>
  <c r="P116" i="32"/>
  <c r="P117" i="32"/>
  <c r="P118" i="32"/>
  <c r="P119" i="32"/>
  <c r="P120" i="32"/>
  <c r="P121" i="32"/>
  <c r="P122" i="32"/>
  <c r="P123" i="32"/>
  <c r="P124" i="32"/>
  <c r="P125" i="32"/>
  <c r="P126" i="32"/>
  <c r="P127" i="32"/>
  <c r="P128" i="32"/>
  <c r="P129" i="32"/>
  <c r="P130" i="32"/>
  <c r="P131" i="32"/>
  <c r="P132" i="32"/>
  <c r="P133" i="32"/>
  <c r="P134" i="32"/>
  <c r="P135" i="32"/>
  <c r="P136" i="32"/>
  <c r="P137" i="32"/>
  <c r="P138" i="32"/>
  <c r="P139" i="32"/>
  <c r="P140" i="32"/>
  <c r="P141" i="32"/>
  <c r="P142" i="32"/>
  <c r="P143" i="32"/>
  <c r="P144" i="32"/>
  <c r="P145" i="32"/>
  <c r="P146" i="32"/>
  <c r="P147" i="32"/>
  <c r="P148" i="32"/>
  <c r="P149" i="32"/>
  <c r="P150" i="32"/>
  <c r="P151" i="32"/>
  <c r="P152" i="32"/>
  <c r="P153" i="32"/>
  <c r="P154" i="32"/>
  <c r="P155" i="32"/>
  <c r="P156" i="32"/>
  <c r="P3" i="32"/>
  <c r="S4" i="32"/>
  <c r="T4" i="32"/>
  <c r="S5" i="32"/>
  <c r="T5" i="32"/>
  <c r="S6" i="32"/>
  <c r="T6" i="32"/>
  <c r="S7" i="32"/>
  <c r="T7" i="32"/>
  <c r="S8" i="32"/>
  <c r="T8" i="32"/>
  <c r="S9" i="32"/>
  <c r="T9" i="32"/>
  <c r="S10" i="32"/>
  <c r="T10" i="32"/>
  <c r="S11" i="32"/>
  <c r="T11" i="32"/>
  <c r="S12" i="32"/>
  <c r="T12" i="32"/>
  <c r="S13" i="32"/>
  <c r="T13" i="32"/>
  <c r="S14" i="32"/>
  <c r="T14" i="32"/>
  <c r="S15" i="32"/>
  <c r="T15" i="32"/>
  <c r="S16" i="32"/>
  <c r="T16" i="32"/>
  <c r="S17" i="32"/>
  <c r="T17" i="32"/>
  <c r="S18" i="32"/>
  <c r="T18" i="32"/>
  <c r="S19" i="32"/>
  <c r="T19" i="32"/>
  <c r="S20" i="32"/>
  <c r="T20" i="32"/>
  <c r="S21" i="32"/>
  <c r="T21" i="32"/>
  <c r="S22" i="32"/>
  <c r="T22" i="32"/>
  <c r="S23" i="32"/>
  <c r="T23" i="32"/>
  <c r="S24" i="32"/>
  <c r="T24" i="32"/>
  <c r="S25" i="32"/>
  <c r="T25" i="32"/>
  <c r="S26" i="32"/>
  <c r="T26" i="32"/>
  <c r="S27" i="32"/>
  <c r="T27" i="32"/>
  <c r="S28" i="32"/>
  <c r="T28" i="32"/>
  <c r="S29" i="32"/>
  <c r="T29" i="32"/>
  <c r="S30" i="32"/>
  <c r="T30" i="32"/>
  <c r="S31" i="32"/>
  <c r="T31" i="32"/>
  <c r="S32" i="32"/>
  <c r="T32" i="32"/>
  <c r="S33" i="32"/>
  <c r="T33" i="32"/>
  <c r="S34" i="32"/>
  <c r="T34" i="32"/>
  <c r="S35" i="32"/>
  <c r="T35" i="32"/>
  <c r="S36" i="32"/>
  <c r="T36" i="32"/>
  <c r="S37" i="32"/>
  <c r="T37" i="32"/>
  <c r="S38" i="32"/>
  <c r="T38" i="32"/>
  <c r="S39" i="32"/>
  <c r="T39" i="32"/>
  <c r="S40" i="32"/>
  <c r="T40" i="32"/>
  <c r="S41" i="32"/>
  <c r="T41" i="32"/>
  <c r="S42" i="32"/>
  <c r="T42" i="32"/>
  <c r="S43" i="32"/>
  <c r="T43" i="32"/>
  <c r="S44" i="32"/>
  <c r="T44" i="32"/>
  <c r="S45" i="32"/>
  <c r="T45" i="32"/>
  <c r="S46" i="32"/>
  <c r="T46" i="32"/>
  <c r="S47" i="32"/>
  <c r="T47" i="32"/>
  <c r="S48" i="32"/>
  <c r="T48" i="32"/>
  <c r="S49" i="32"/>
  <c r="T49" i="32"/>
  <c r="S50" i="32"/>
  <c r="T50" i="32"/>
  <c r="S51" i="32"/>
  <c r="T51" i="32"/>
  <c r="S52" i="32"/>
  <c r="T52" i="32"/>
  <c r="S53" i="32"/>
  <c r="T53" i="32"/>
  <c r="S54" i="32"/>
  <c r="T54" i="32"/>
  <c r="S55" i="32"/>
  <c r="T55" i="32"/>
  <c r="S56" i="32"/>
  <c r="T56" i="32"/>
  <c r="S57" i="32"/>
  <c r="T57" i="32"/>
  <c r="S58" i="32"/>
  <c r="T58" i="32"/>
  <c r="S59" i="32"/>
  <c r="T59" i="32"/>
  <c r="S60" i="32"/>
  <c r="T60" i="32"/>
  <c r="S61" i="32"/>
  <c r="T61" i="32"/>
  <c r="S62" i="32"/>
  <c r="T62" i="32"/>
  <c r="S65" i="32"/>
  <c r="T65" i="32"/>
  <c r="S66" i="32"/>
  <c r="T66" i="32"/>
  <c r="S67" i="32"/>
  <c r="T67" i="32"/>
  <c r="S68" i="32"/>
  <c r="T68" i="32"/>
  <c r="S69" i="32"/>
  <c r="T69" i="32"/>
  <c r="S70" i="32"/>
  <c r="T70" i="32"/>
  <c r="S71" i="32"/>
  <c r="T71" i="32"/>
  <c r="S72" i="32"/>
  <c r="T72" i="32"/>
  <c r="S73" i="32"/>
  <c r="T73" i="32"/>
  <c r="S74" i="32"/>
  <c r="T74" i="32"/>
  <c r="S75" i="32"/>
  <c r="T75" i="32"/>
  <c r="S76" i="32"/>
  <c r="T76" i="32"/>
  <c r="S77" i="32"/>
  <c r="T77" i="32"/>
  <c r="S78" i="32"/>
  <c r="T78" i="32"/>
  <c r="S79" i="32"/>
  <c r="T79" i="32"/>
  <c r="S80" i="32"/>
  <c r="T80" i="32"/>
  <c r="S81" i="32"/>
  <c r="T81" i="32"/>
  <c r="S82" i="32"/>
  <c r="T82" i="32"/>
  <c r="S83" i="32"/>
  <c r="T83" i="32"/>
  <c r="S84" i="32"/>
  <c r="T84" i="32"/>
  <c r="S85" i="32"/>
  <c r="T85" i="32"/>
  <c r="S86" i="32"/>
  <c r="T86" i="32"/>
  <c r="S87" i="32"/>
  <c r="T87" i="32"/>
  <c r="S88" i="32"/>
  <c r="T88" i="32"/>
  <c r="S89" i="32"/>
  <c r="T89" i="32"/>
  <c r="S90" i="32"/>
  <c r="T90" i="32"/>
  <c r="S91" i="32"/>
  <c r="T91" i="32"/>
  <c r="S92" i="32"/>
  <c r="T92" i="32"/>
  <c r="S93" i="32"/>
  <c r="T93" i="32"/>
  <c r="S94" i="32"/>
  <c r="T94" i="32"/>
  <c r="S95" i="32"/>
  <c r="T95" i="32"/>
  <c r="S96" i="32"/>
  <c r="T96" i="32"/>
  <c r="S97" i="32"/>
  <c r="T97" i="32"/>
  <c r="S98" i="32"/>
  <c r="T98" i="32"/>
  <c r="S99" i="32"/>
  <c r="T99" i="32"/>
  <c r="S100" i="32"/>
  <c r="T100" i="32"/>
  <c r="S101" i="32"/>
  <c r="T101" i="32"/>
  <c r="S102" i="32"/>
  <c r="T102" i="32"/>
  <c r="S103" i="32"/>
  <c r="T103" i="32"/>
  <c r="S104" i="32"/>
  <c r="T104" i="32"/>
  <c r="S105" i="32"/>
  <c r="T105" i="32"/>
  <c r="S106" i="32"/>
  <c r="T106" i="32"/>
  <c r="S107" i="32"/>
  <c r="T107" i="32"/>
  <c r="S108" i="32"/>
  <c r="T108" i="32"/>
  <c r="S109" i="32"/>
  <c r="T109" i="32"/>
  <c r="S110" i="32"/>
  <c r="T110" i="32"/>
  <c r="S111" i="32"/>
  <c r="T111" i="32"/>
  <c r="S112" i="32"/>
  <c r="T112" i="32"/>
  <c r="S113" i="32"/>
  <c r="T113" i="32"/>
  <c r="S114" i="32"/>
  <c r="T114" i="32"/>
  <c r="S115" i="32"/>
  <c r="T115" i="32"/>
  <c r="S116" i="32"/>
  <c r="T116" i="32"/>
  <c r="S117" i="32"/>
  <c r="T117" i="32"/>
  <c r="S118" i="32"/>
  <c r="T118" i="32"/>
  <c r="S119" i="32"/>
  <c r="T119" i="32"/>
  <c r="S120" i="32"/>
  <c r="T120" i="32"/>
  <c r="S121" i="32"/>
  <c r="T121" i="32"/>
  <c r="S122" i="32"/>
  <c r="T122" i="32"/>
  <c r="S123" i="32"/>
  <c r="T123" i="32"/>
  <c r="S124" i="32"/>
  <c r="T124" i="32"/>
  <c r="S125" i="32"/>
  <c r="T125" i="32"/>
  <c r="S126" i="32"/>
  <c r="T126" i="32"/>
  <c r="S127" i="32"/>
  <c r="T127" i="32"/>
  <c r="S128" i="32"/>
  <c r="T128" i="32"/>
  <c r="S129" i="32"/>
  <c r="T129" i="32"/>
  <c r="S130" i="32"/>
  <c r="T130" i="32"/>
  <c r="S131" i="32"/>
  <c r="T131" i="32"/>
  <c r="S132" i="32"/>
  <c r="T132" i="32"/>
  <c r="S133" i="32"/>
  <c r="T133" i="32"/>
  <c r="S134" i="32"/>
  <c r="T134" i="32"/>
  <c r="S135" i="32"/>
  <c r="T135" i="32"/>
  <c r="S136" i="32"/>
  <c r="T136" i="32"/>
  <c r="S137" i="32"/>
  <c r="T137" i="32"/>
  <c r="S138" i="32"/>
  <c r="T138" i="32"/>
  <c r="S139" i="32"/>
  <c r="T139" i="32"/>
  <c r="S140" i="32"/>
  <c r="T140" i="32"/>
  <c r="S141" i="32"/>
  <c r="T141" i="32"/>
  <c r="S142" i="32"/>
  <c r="T142" i="32"/>
  <c r="S143" i="32"/>
  <c r="T143" i="32"/>
  <c r="S144" i="32"/>
  <c r="T144" i="32"/>
  <c r="S145" i="32"/>
  <c r="T145" i="32"/>
  <c r="S146" i="32"/>
  <c r="T146" i="32"/>
  <c r="S147" i="32"/>
  <c r="T147" i="32"/>
  <c r="S148" i="32"/>
  <c r="T148" i="32"/>
  <c r="S149" i="32"/>
  <c r="T149" i="32"/>
  <c r="S150" i="32"/>
  <c r="T150" i="32"/>
  <c r="S151" i="32"/>
  <c r="T151" i="32"/>
  <c r="S152" i="32"/>
  <c r="T152" i="32"/>
  <c r="S153" i="32"/>
  <c r="T153" i="32"/>
  <c r="S154" i="32"/>
  <c r="T154" i="32"/>
  <c r="S155" i="32"/>
  <c r="T155" i="32"/>
  <c r="S156" i="32"/>
  <c r="T156" i="32"/>
  <c r="T3" i="32"/>
  <c r="S3" i="32"/>
  <c r="L132" i="32"/>
  <c r="M132" i="32"/>
  <c r="N132" i="32"/>
  <c r="O132" i="32"/>
  <c r="L133" i="32"/>
  <c r="M133" i="32"/>
  <c r="N133" i="32"/>
  <c r="O133" i="32"/>
  <c r="L134" i="32"/>
  <c r="M134" i="32"/>
  <c r="N134" i="32"/>
  <c r="O134" i="32"/>
  <c r="L135" i="32"/>
  <c r="M135" i="32"/>
  <c r="N135" i="32"/>
  <c r="O135" i="32"/>
  <c r="L136" i="32"/>
  <c r="M136" i="32"/>
  <c r="N136" i="32"/>
  <c r="O136" i="32"/>
  <c r="L137" i="32"/>
  <c r="M137" i="32"/>
  <c r="N137" i="32"/>
  <c r="O137" i="32"/>
  <c r="L138" i="32"/>
  <c r="M138" i="32"/>
  <c r="N138" i="32"/>
  <c r="O138" i="32"/>
  <c r="L139" i="32"/>
  <c r="M139" i="32"/>
  <c r="N139" i="32"/>
  <c r="O139" i="32"/>
  <c r="L140" i="32"/>
  <c r="M140" i="32"/>
  <c r="N140" i="32"/>
  <c r="O140" i="32"/>
  <c r="L141" i="32"/>
  <c r="M141" i="32"/>
  <c r="N141" i="32"/>
  <c r="O141" i="32"/>
  <c r="L142" i="32"/>
  <c r="M142" i="32"/>
  <c r="N142" i="32"/>
  <c r="O142" i="32"/>
  <c r="L143" i="32"/>
  <c r="M143" i="32"/>
  <c r="N143" i="32"/>
  <c r="O143" i="32"/>
  <c r="L144" i="32"/>
  <c r="M144" i="32"/>
  <c r="N144" i="32"/>
  <c r="O144" i="32"/>
  <c r="L145" i="32"/>
  <c r="M145" i="32"/>
  <c r="N145" i="32"/>
  <c r="O145" i="32"/>
  <c r="L146" i="32"/>
  <c r="M146" i="32"/>
  <c r="N146" i="32"/>
  <c r="O146" i="32"/>
  <c r="L147" i="32"/>
  <c r="M147" i="32"/>
  <c r="N147" i="32"/>
  <c r="O147" i="32"/>
  <c r="L148" i="32"/>
  <c r="M148" i="32"/>
  <c r="N148" i="32"/>
  <c r="O148" i="32"/>
  <c r="L149" i="32"/>
  <c r="M149" i="32"/>
  <c r="N149" i="32"/>
  <c r="O149" i="32"/>
  <c r="L150" i="32"/>
  <c r="M150" i="32"/>
  <c r="N150" i="32"/>
  <c r="O150" i="32"/>
  <c r="L151" i="32"/>
  <c r="M151" i="32"/>
  <c r="N151" i="32"/>
  <c r="O151" i="32"/>
  <c r="L152" i="32"/>
  <c r="M152" i="32"/>
  <c r="N152" i="32"/>
  <c r="O152" i="32"/>
  <c r="L153" i="32"/>
  <c r="M153" i="32"/>
  <c r="N153" i="32"/>
  <c r="O153" i="32"/>
  <c r="L154" i="32"/>
  <c r="M154" i="32"/>
  <c r="N154" i="32"/>
  <c r="O154" i="32"/>
  <c r="L155" i="32"/>
  <c r="M155" i="32"/>
  <c r="N155" i="32"/>
  <c r="O155" i="32"/>
  <c r="L156" i="32"/>
  <c r="M156" i="32"/>
  <c r="N156" i="32"/>
  <c r="O156" i="32"/>
  <c r="O131" i="32"/>
  <c r="N131" i="32"/>
  <c r="M131" i="32"/>
  <c r="L131" i="32"/>
  <c r="L65" i="32"/>
  <c r="M65" i="32"/>
  <c r="N65" i="32"/>
  <c r="O65" i="32"/>
  <c r="L66" i="32"/>
  <c r="M66" i="32"/>
  <c r="N66" i="32"/>
  <c r="O66" i="32"/>
  <c r="L67" i="32"/>
  <c r="M67" i="32"/>
  <c r="N67" i="32"/>
  <c r="O67" i="32"/>
  <c r="L68" i="32"/>
  <c r="M68" i="32"/>
  <c r="N68" i="32"/>
  <c r="O68" i="32"/>
  <c r="L69" i="32"/>
  <c r="M69" i="32"/>
  <c r="N69" i="32"/>
  <c r="O69" i="32"/>
  <c r="L70" i="32"/>
  <c r="M70" i="32"/>
  <c r="N70" i="32"/>
  <c r="O70" i="32"/>
  <c r="L71" i="32"/>
  <c r="M71" i="32"/>
  <c r="N71" i="32"/>
  <c r="O71" i="32"/>
  <c r="L72" i="32"/>
  <c r="M72" i="32"/>
  <c r="N72" i="32"/>
  <c r="O72" i="32"/>
  <c r="L73" i="32"/>
  <c r="M73" i="32"/>
  <c r="N73" i="32"/>
  <c r="O73" i="32"/>
  <c r="L74" i="32"/>
  <c r="M74" i="32"/>
  <c r="N74" i="32"/>
  <c r="O74" i="32"/>
  <c r="L75" i="32"/>
  <c r="M75" i="32"/>
  <c r="N75" i="32"/>
  <c r="O75" i="32"/>
  <c r="L76" i="32"/>
  <c r="M76" i="32"/>
  <c r="N76" i="32"/>
  <c r="O76" i="32"/>
  <c r="L77" i="32"/>
  <c r="M77" i="32"/>
  <c r="N77" i="32"/>
  <c r="O77" i="32"/>
  <c r="L78" i="32"/>
  <c r="M78" i="32"/>
  <c r="N78" i="32"/>
  <c r="O78" i="32"/>
  <c r="L79" i="32"/>
  <c r="M79" i="32"/>
  <c r="N79" i="32"/>
  <c r="O79" i="32"/>
  <c r="L80" i="32"/>
  <c r="M80" i="32"/>
  <c r="N80" i="32"/>
  <c r="O80" i="32"/>
  <c r="L81" i="32"/>
  <c r="M81" i="32"/>
  <c r="N81" i="32"/>
  <c r="O81" i="32"/>
  <c r="L82" i="32"/>
  <c r="M82" i="32"/>
  <c r="N82" i="32"/>
  <c r="O82" i="32"/>
  <c r="L83" i="32"/>
  <c r="M83" i="32"/>
  <c r="N83" i="32"/>
  <c r="O83" i="32"/>
  <c r="L84" i="32"/>
  <c r="M84" i="32"/>
  <c r="N84" i="32"/>
  <c r="O84" i="32"/>
  <c r="L85" i="32"/>
  <c r="M85" i="32"/>
  <c r="N85" i="32"/>
  <c r="O85" i="32"/>
  <c r="L86" i="32"/>
  <c r="M86" i="32"/>
  <c r="N86" i="32"/>
  <c r="O86" i="32"/>
  <c r="L87" i="32"/>
  <c r="M87" i="32"/>
  <c r="N87" i="32"/>
  <c r="O87" i="32"/>
  <c r="L88" i="32"/>
  <c r="M88" i="32"/>
  <c r="N88" i="32"/>
  <c r="O88" i="32"/>
  <c r="L89" i="32"/>
  <c r="M89" i="32"/>
  <c r="N89" i="32"/>
  <c r="O89" i="32"/>
  <c r="L90" i="32"/>
  <c r="M90" i="32"/>
  <c r="N90" i="32"/>
  <c r="O90" i="32"/>
  <c r="L91" i="32"/>
  <c r="M91" i="32"/>
  <c r="N91" i="32"/>
  <c r="O91" i="32"/>
  <c r="L92" i="32"/>
  <c r="M92" i="32"/>
  <c r="N92" i="32"/>
  <c r="O92" i="32"/>
  <c r="L93" i="32"/>
  <c r="M93" i="32"/>
  <c r="N93" i="32"/>
  <c r="O93" i="32"/>
  <c r="L94" i="32"/>
  <c r="M94" i="32"/>
  <c r="N94" i="32"/>
  <c r="O94" i="32"/>
  <c r="L95" i="32"/>
  <c r="M95" i="32"/>
  <c r="N95" i="32"/>
  <c r="O95" i="32"/>
  <c r="L96" i="32"/>
  <c r="M96" i="32"/>
  <c r="N96" i="32"/>
  <c r="O96" i="32"/>
  <c r="L97" i="32"/>
  <c r="M97" i="32"/>
  <c r="N97" i="32"/>
  <c r="O97" i="32"/>
  <c r="L98" i="32"/>
  <c r="M98" i="32"/>
  <c r="N98" i="32"/>
  <c r="O98" i="32"/>
  <c r="L99" i="32"/>
  <c r="M99" i="32"/>
  <c r="N99" i="32"/>
  <c r="O99" i="32"/>
  <c r="L100" i="32"/>
  <c r="M100" i="32"/>
  <c r="N100" i="32"/>
  <c r="O100" i="32"/>
  <c r="L101" i="32"/>
  <c r="M101" i="32"/>
  <c r="N101" i="32"/>
  <c r="O101" i="32"/>
  <c r="L102" i="32"/>
  <c r="M102" i="32"/>
  <c r="N102" i="32"/>
  <c r="O102" i="32"/>
  <c r="L103" i="32"/>
  <c r="M103" i="32"/>
  <c r="N103" i="32"/>
  <c r="O103" i="32"/>
  <c r="L104" i="32"/>
  <c r="M104" i="32"/>
  <c r="N104" i="32"/>
  <c r="O104" i="32"/>
  <c r="L105" i="32"/>
  <c r="M105" i="32"/>
  <c r="N105" i="32"/>
  <c r="O105" i="32"/>
  <c r="L106" i="32"/>
  <c r="M106" i="32"/>
  <c r="N106" i="32"/>
  <c r="O106" i="32"/>
  <c r="L107" i="32"/>
  <c r="M107" i="32"/>
  <c r="N107" i="32"/>
  <c r="O107" i="32"/>
  <c r="L108" i="32"/>
  <c r="M108" i="32"/>
  <c r="N108" i="32"/>
  <c r="O108" i="32"/>
  <c r="L109" i="32"/>
  <c r="M109" i="32"/>
  <c r="N109" i="32"/>
  <c r="O109" i="32"/>
  <c r="L110" i="32"/>
  <c r="M110" i="32"/>
  <c r="N110" i="32"/>
  <c r="O110" i="32"/>
  <c r="L111" i="32"/>
  <c r="M111" i="32"/>
  <c r="N111" i="32"/>
  <c r="O111" i="32"/>
  <c r="L112" i="32"/>
  <c r="M112" i="32"/>
  <c r="N112" i="32"/>
  <c r="O112" i="32"/>
  <c r="L113" i="32"/>
  <c r="M113" i="32"/>
  <c r="N113" i="32"/>
  <c r="O113" i="32"/>
  <c r="L114" i="32"/>
  <c r="M114" i="32"/>
  <c r="N114" i="32"/>
  <c r="O114" i="32"/>
  <c r="L115" i="32"/>
  <c r="M115" i="32"/>
  <c r="N115" i="32"/>
  <c r="O115" i="32"/>
  <c r="L116" i="32"/>
  <c r="M116" i="32"/>
  <c r="N116" i="32"/>
  <c r="O116" i="32"/>
  <c r="L117" i="32"/>
  <c r="M117" i="32"/>
  <c r="N117" i="32"/>
  <c r="O117" i="32"/>
  <c r="L118" i="32"/>
  <c r="M118" i="32"/>
  <c r="N118" i="32"/>
  <c r="O118" i="32"/>
  <c r="L119" i="32"/>
  <c r="M119" i="32"/>
  <c r="N119" i="32"/>
  <c r="O119" i="32"/>
  <c r="L120" i="32"/>
  <c r="M120" i="32"/>
  <c r="N120" i="32"/>
  <c r="O120" i="32"/>
  <c r="L121" i="32"/>
  <c r="M121" i="32"/>
  <c r="N121" i="32"/>
  <c r="O121" i="32"/>
  <c r="L122" i="32"/>
  <c r="M122" i="32"/>
  <c r="N122" i="32"/>
  <c r="O122" i="32"/>
  <c r="L123" i="32"/>
  <c r="M123" i="32"/>
  <c r="N123" i="32"/>
  <c r="O123" i="32"/>
  <c r="L124" i="32"/>
  <c r="M124" i="32"/>
  <c r="N124" i="32"/>
  <c r="O124" i="32"/>
  <c r="L125" i="32"/>
  <c r="M125" i="32"/>
  <c r="N125" i="32"/>
  <c r="O125" i="32"/>
  <c r="L126" i="32"/>
  <c r="M126" i="32"/>
  <c r="N126" i="32"/>
  <c r="O126" i="32"/>
  <c r="L127" i="32"/>
  <c r="M127" i="32"/>
  <c r="N127" i="32"/>
  <c r="O127" i="32"/>
  <c r="L128" i="32"/>
  <c r="M128" i="32"/>
  <c r="N128" i="32"/>
  <c r="O128" i="32"/>
  <c r="L129" i="32"/>
  <c r="M129" i="32"/>
  <c r="N129" i="32"/>
  <c r="O129" i="32"/>
  <c r="O62" i="32"/>
  <c r="N62" i="32"/>
  <c r="M62" i="32"/>
  <c r="L62" i="32"/>
  <c r="L4" i="32"/>
  <c r="M4" i="32"/>
  <c r="N4" i="32"/>
  <c r="O4" i="32"/>
  <c r="L5" i="32"/>
  <c r="M5" i="32"/>
  <c r="N5" i="32"/>
  <c r="O5" i="32"/>
  <c r="L6" i="32"/>
  <c r="M6" i="32"/>
  <c r="N6" i="32"/>
  <c r="O6" i="32"/>
  <c r="L7" i="32"/>
  <c r="M7" i="32"/>
  <c r="N7" i="32"/>
  <c r="O7" i="32"/>
  <c r="L8" i="32"/>
  <c r="M8" i="32"/>
  <c r="N8" i="32"/>
  <c r="O8" i="32"/>
  <c r="L9" i="32"/>
  <c r="M9" i="32"/>
  <c r="N9" i="32"/>
  <c r="O9" i="32"/>
  <c r="L10" i="32"/>
  <c r="M10" i="32"/>
  <c r="N10" i="32"/>
  <c r="O10" i="32"/>
  <c r="L11" i="32"/>
  <c r="M11" i="32"/>
  <c r="N11" i="32"/>
  <c r="O11" i="32"/>
  <c r="L12" i="32"/>
  <c r="M12" i="32"/>
  <c r="N12" i="32"/>
  <c r="O12" i="32"/>
  <c r="L13" i="32"/>
  <c r="M13" i="32"/>
  <c r="N13" i="32"/>
  <c r="O13" i="32"/>
  <c r="L14" i="32"/>
  <c r="M14" i="32"/>
  <c r="N14" i="32"/>
  <c r="O14" i="32"/>
  <c r="L15" i="32"/>
  <c r="M15" i="32"/>
  <c r="N15" i="32"/>
  <c r="O15" i="32"/>
  <c r="L16" i="32"/>
  <c r="M16" i="32"/>
  <c r="N16" i="32"/>
  <c r="O16" i="32"/>
  <c r="L17" i="32"/>
  <c r="M17" i="32"/>
  <c r="N17" i="32"/>
  <c r="O17" i="32"/>
  <c r="L18" i="32"/>
  <c r="M18" i="32"/>
  <c r="N18" i="32"/>
  <c r="O18" i="32"/>
  <c r="L19" i="32"/>
  <c r="M19" i="32"/>
  <c r="N19" i="32"/>
  <c r="O19" i="32"/>
  <c r="L20" i="32"/>
  <c r="M20" i="32"/>
  <c r="N20" i="32"/>
  <c r="O20" i="32"/>
  <c r="L21" i="32"/>
  <c r="M21" i="32"/>
  <c r="N21" i="32"/>
  <c r="O21" i="32"/>
  <c r="L22" i="32"/>
  <c r="M22" i="32"/>
  <c r="N22" i="32"/>
  <c r="O22" i="32"/>
  <c r="L23" i="32"/>
  <c r="M23" i="32"/>
  <c r="N23" i="32"/>
  <c r="O23" i="32"/>
  <c r="L24" i="32"/>
  <c r="M24" i="32"/>
  <c r="N24" i="32"/>
  <c r="O24" i="32"/>
  <c r="L25" i="32"/>
  <c r="M25" i="32"/>
  <c r="N25" i="32"/>
  <c r="O25" i="32"/>
  <c r="L26" i="32"/>
  <c r="M26" i="32"/>
  <c r="N26" i="32"/>
  <c r="O26" i="32"/>
  <c r="L27" i="32"/>
  <c r="M27" i="32"/>
  <c r="N27" i="32"/>
  <c r="O27" i="32"/>
  <c r="L28" i="32"/>
  <c r="M28" i="32"/>
  <c r="N28" i="32"/>
  <c r="O28" i="32"/>
  <c r="L29" i="32"/>
  <c r="M29" i="32"/>
  <c r="N29" i="32"/>
  <c r="O29" i="32"/>
  <c r="L30" i="32"/>
  <c r="M30" i="32"/>
  <c r="N30" i="32"/>
  <c r="O30" i="32"/>
  <c r="L31" i="32"/>
  <c r="M31" i="32"/>
  <c r="N31" i="32"/>
  <c r="O31" i="32"/>
  <c r="L32" i="32"/>
  <c r="M32" i="32"/>
  <c r="N32" i="32"/>
  <c r="O32" i="32"/>
  <c r="L33" i="32"/>
  <c r="M33" i="32"/>
  <c r="N33" i="32"/>
  <c r="O33" i="32"/>
  <c r="L34" i="32"/>
  <c r="M34" i="32"/>
  <c r="N34" i="32"/>
  <c r="O34" i="32"/>
  <c r="L35" i="32"/>
  <c r="M35" i="32"/>
  <c r="N35" i="32"/>
  <c r="O35" i="32"/>
  <c r="L36" i="32"/>
  <c r="M36" i="32"/>
  <c r="N36" i="32"/>
  <c r="O36" i="32"/>
  <c r="L37" i="32"/>
  <c r="M37" i="32"/>
  <c r="N37" i="32"/>
  <c r="O37" i="32"/>
  <c r="L38" i="32"/>
  <c r="M38" i="32"/>
  <c r="N38" i="32"/>
  <c r="O38" i="32"/>
  <c r="L39" i="32"/>
  <c r="M39" i="32"/>
  <c r="N39" i="32"/>
  <c r="O39" i="32"/>
  <c r="L40" i="32"/>
  <c r="M40" i="32"/>
  <c r="N40" i="32"/>
  <c r="O40" i="32"/>
  <c r="L41" i="32"/>
  <c r="M41" i="32"/>
  <c r="N41" i="32"/>
  <c r="O41" i="32"/>
  <c r="L42" i="32"/>
  <c r="M42" i="32"/>
  <c r="N42" i="32"/>
  <c r="O42" i="32"/>
  <c r="L43" i="32"/>
  <c r="M43" i="32"/>
  <c r="N43" i="32"/>
  <c r="O43" i="32"/>
  <c r="L44" i="32"/>
  <c r="M44" i="32"/>
  <c r="N44" i="32"/>
  <c r="O44" i="32"/>
  <c r="L45" i="32"/>
  <c r="M45" i="32"/>
  <c r="N45" i="32"/>
  <c r="O45" i="32"/>
  <c r="L46" i="32"/>
  <c r="M46" i="32"/>
  <c r="N46" i="32"/>
  <c r="O46" i="32"/>
  <c r="L47" i="32"/>
  <c r="M47" i="32"/>
  <c r="N47" i="32"/>
  <c r="O47" i="32"/>
  <c r="L48" i="32"/>
  <c r="M48" i="32"/>
  <c r="N48" i="32"/>
  <c r="O48" i="32"/>
  <c r="L49" i="32"/>
  <c r="M49" i="32"/>
  <c r="N49" i="32"/>
  <c r="O49" i="32"/>
  <c r="L50" i="32"/>
  <c r="M50" i="32"/>
  <c r="N50" i="32"/>
  <c r="O50" i="32"/>
  <c r="L51" i="32"/>
  <c r="M51" i="32"/>
  <c r="N51" i="32"/>
  <c r="O51" i="32"/>
  <c r="L52" i="32"/>
  <c r="M52" i="32"/>
  <c r="N52" i="32"/>
  <c r="O52" i="32"/>
  <c r="L53" i="32"/>
  <c r="M53" i="32"/>
  <c r="N53" i="32"/>
  <c r="O53" i="32"/>
  <c r="L54" i="32"/>
  <c r="M54" i="32"/>
  <c r="N54" i="32"/>
  <c r="O54" i="32"/>
  <c r="L55" i="32"/>
  <c r="M55" i="32"/>
  <c r="N55" i="32"/>
  <c r="O55" i="32"/>
  <c r="L56" i="32"/>
  <c r="M56" i="32"/>
  <c r="N56" i="32"/>
  <c r="O56" i="32"/>
  <c r="L57" i="32"/>
  <c r="M57" i="32"/>
  <c r="N57" i="32"/>
  <c r="O57" i="32"/>
  <c r="L58" i="32"/>
  <c r="M58" i="32"/>
  <c r="N58" i="32"/>
  <c r="O58" i="32"/>
  <c r="L59" i="32"/>
  <c r="M59" i="32"/>
  <c r="N59" i="32"/>
  <c r="O59" i="32"/>
  <c r="O3" i="32"/>
  <c r="N3" i="32"/>
  <c r="M3" i="32"/>
  <c r="L3" i="32"/>
  <c r="J132" i="32"/>
  <c r="J133" i="32"/>
  <c r="J134" i="32"/>
  <c r="J135" i="32"/>
  <c r="J136" i="32"/>
  <c r="J137" i="32"/>
  <c r="J138" i="32"/>
  <c r="J139" i="32"/>
  <c r="J140" i="32"/>
  <c r="J141" i="32"/>
  <c r="J142" i="32"/>
  <c r="J143" i="32"/>
  <c r="J144" i="32"/>
  <c r="J145" i="32"/>
  <c r="J146" i="32"/>
  <c r="J147" i="32"/>
  <c r="J148" i="32"/>
  <c r="J149" i="32"/>
  <c r="J150" i="32"/>
  <c r="J151" i="32"/>
  <c r="J152" i="32"/>
  <c r="J153" i="32"/>
  <c r="J154" i="32"/>
  <c r="J155" i="32"/>
  <c r="J156" i="32"/>
  <c r="J131" i="32"/>
  <c r="J65" i="32"/>
  <c r="J66" i="32"/>
  <c r="J67" i="32"/>
  <c r="J68" i="32"/>
  <c r="J69" i="32"/>
  <c r="J70" i="32"/>
  <c r="J71" i="32"/>
  <c r="J72" i="32"/>
  <c r="J73" i="32"/>
  <c r="J74" i="32"/>
  <c r="J75" i="32"/>
  <c r="J76" i="32"/>
  <c r="J77" i="32"/>
  <c r="J78" i="32"/>
  <c r="J79" i="32"/>
  <c r="J80" i="32"/>
  <c r="J81" i="32"/>
  <c r="J82" i="32"/>
  <c r="J83" i="32"/>
  <c r="J84" i="32"/>
  <c r="J85" i="32"/>
  <c r="J86" i="32"/>
  <c r="J87" i="32"/>
  <c r="J88" i="32"/>
  <c r="J89" i="32"/>
  <c r="J90" i="32"/>
  <c r="J91" i="32"/>
  <c r="J92" i="32"/>
  <c r="J93" i="32"/>
  <c r="J94" i="32"/>
  <c r="J95" i="32"/>
  <c r="J96" i="32"/>
  <c r="J97" i="32"/>
  <c r="J98" i="32"/>
  <c r="J99" i="32"/>
  <c r="J100" i="32"/>
  <c r="J101" i="32"/>
  <c r="J102" i="32"/>
  <c r="J103" i="32"/>
  <c r="J104" i="32"/>
  <c r="J105" i="32"/>
  <c r="J106" i="32"/>
  <c r="J107" i="32"/>
  <c r="J108" i="32"/>
  <c r="J109" i="32"/>
  <c r="J110" i="32"/>
  <c r="J111" i="32"/>
  <c r="J112" i="32"/>
  <c r="J113" i="32"/>
  <c r="J114" i="32"/>
  <c r="J115" i="32"/>
  <c r="J116" i="32"/>
  <c r="J117" i="32"/>
  <c r="J118" i="32"/>
  <c r="J119" i="32"/>
  <c r="J120" i="32"/>
  <c r="J121" i="32"/>
  <c r="J122" i="32"/>
  <c r="J123" i="32"/>
  <c r="J124" i="32"/>
  <c r="J125" i="32"/>
  <c r="J126" i="32"/>
  <c r="J127" i="32"/>
  <c r="J128" i="32"/>
  <c r="J129" i="32"/>
  <c r="J62" i="32"/>
  <c r="J4" i="32"/>
  <c r="J5" i="32"/>
  <c r="J6" i="32"/>
  <c r="J7" i="32"/>
  <c r="J8" i="32"/>
  <c r="J9" i="32"/>
  <c r="J10" i="32"/>
  <c r="J11" i="32"/>
  <c r="J12" i="32"/>
  <c r="J13" i="32"/>
  <c r="J14" i="32"/>
  <c r="J15" i="32"/>
  <c r="J16" i="32"/>
  <c r="J17" i="32"/>
  <c r="J18" i="32"/>
  <c r="J19" i="32"/>
  <c r="J20" i="32"/>
  <c r="J21" i="32"/>
  <c r="J22" i="32"/>
  <c r="J23" i="32"/>
  <c r="J24" i="32"/>
  <c r="J25" i="32"/>
  <c r="J26" i="32"/>
  <c r="J27" i="32"/>
  <c r="J28" i="32"/>
  <c r="J29" i="32"/>
  <c r="J30" i="32"/>
  <c r="J31" i="32"/>
  <c r="J32" i="32"/>
  <c r="J33" i="32"/>
  <c r="J34" i="32"/>
  <c r="J35" i="32"/>
  <c r="J36" i="32"/>
  <c r="J37" i="32"/>
  <c r="J38" i="32"/>
  <c r="J39" i="32"/>
  <c r="J40" i="32"/>
  <c r="J41" i="32"/>
  <c r="J42" i="32"/>
  <c r="J43" i="32"/>
  <c r="J44" i="32"/>
  <c r="J45" i="32"/>
  <c r="J46" i="32"/>
  <c r="J47" i="32"/>
  <c r="J48" i="32"/>
  <c r="J49" i="32"/>
  <c r="J50" i="32"/>
  <c r="J51" i="32"/>
  <c r="J52" i="32"/>
  <c r="J53" i="32"/>
  <c r="J54" i="32"/>
  <c r="J55" i="32"/>
  <c r="J56" i="32"/>
  <c r="J57" i="32"/>
  <c r="J58" i="32"/>
  <c r="J59" i="32"/>
  <c r="J3" i="32"/>
  <c r="B132" i="32"/>
  <c r="B133" i="32"/>
  <c r="B134" i="32"/>
  <c r="B135" i="32"/>
  <c r="B136" i="32"/>
  <c r="B137" i="32"/>
  <c r="B138" i="32"/>
  <c r="B139" i="32"/>
  <c r="B140" i="32"/>
  <c r="B141" i="32"/>
  <c r="B142" i="32"/>
  <c r="B143" i="32"/>
  <c r="B144" i="32"/>
  <c r="B145" i="32"/>
  <c r="B146" i="32"/>
  <c r="B147" i="32"/>
  <c r="B148" i="32"/>
  <c r="B149" i="32"/>
  <c r="B150" i="32"/>
  <c r="B151" i="32"/>
  <c r="B152" i="32"/>
  <c r="B153" i="32"/>
  <c r="B154" i="32"/>
  <c r="B155" i="32"/>
  <c r="B156" i="32"/>
  <c r="B131" i="32"/>
  <c r="B129" i="32"/>
  <c r="B128" i="32"/>
  <c r="B127" i="32"/>
  <c r="B126" i="32"/>
  <c r="B125" i="32"/>
  <c r="B124" i="32"/>
  <c r="B123" i="32"/>
  <c r="B122" i="32"/>
  <c r="B121" i="32"/>
  <c r="B120" i="32"/>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91" i="32"/>
  <c r="B90" i="32"/>
  <c r="B89" i="32"/>
  <c r="B88" i="32"/>
  <c r="B87" i="32"/>
  <c r="B86" i="32"/>
  <c r="B85" i="32"/>
  <c r="B84" i="32"/>
  <c r="B83" i="32"/>
  <c r="B82" i="32"/>
  <c r="B81" i="32"/>
  <c r="B80" i="32"/>
  <c r="B79" i="32"/>
  <c r="B78" i="32"/>
  <c r="B77" i="32"/>
  <c r="B76" i="32"/>
  <c r="B75" i="32"/>
  <c r="B74" i="32"/>
  <c r="B73" i="32"/>
  <c r="B72" i="32"/>
  <c r="B71" i="32"/>
  <c r="B70" i="32"/>
  <c r="B69" i="32"/>
  <c r="B68" i="32"/>
  <c r="B67" i="32"/>
  <c r="B66" i="32"/>
  <c r="B65" i="32"/>
  <c r="B62" i="32"/>
  <c r="B4" i="32"/>
  <c r="B5"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3" i="32"/>
  <c r="AD182" i="30"/>
  <c r="AD181" i="30"/>
  <c r="AD180" i="30"/>
  <c r="AD179" i="30"/>
  <c r="AD178" i="30"/>
  <c r="AD177" i="30"/>
  <c r="AD175" i="30"/>
  <c r="AD174" i="30"/>
  <c r="AD173" i="30"/>
  <c r="AD149" i="30"/>
  <c r="AD148" i="30"/>
  <c r="U155" i="32" s="1"/>
  <c r="AD147" i="30"/>
  <c r="AD146" i="30"/>
  <c r="AD145" i="30"/>
  <c r="AD144" i="30"/>
  <c r="AD143" i="30"/>
  <c r="AD142" i="30"/>
  <c r="U149" i="32" s="1"/>
  <c r="AD141" i="30"/>
  <c r="AD140" i="30"/>
  <c r="AD139" i="30"/>
  <c r="AD138" i="30"/>
  <c r="AD137" i="30"/>
  <c r="AD136" i="30"/>
  <c r="U142" i="32" s="1"/>
  <c r="AD135" i="30"/>
  <c r="AD134" i="30"/>
  <c r="AD133" i="30"/>
  <c r="AD132" i="30"/>
  <c r="AD131" i="30"/>
  <c r="AD130" i="30"/>
  <c r="AD129" i="30"/>
  <c r="AD128" i="30"/>
  <c r="U134" i="32" s="1"/>
  <c r="AD127" i="30"/>
  <c r="AD126" i="30"/>
  <c r="AD125" i="30"/>
  <c r="AD124" i="30"/>
  <c r="U130" i="32" s="1"/>
  <c r="AD123" i="30"/>
  <c r="AD122" i="30"/>
  <c r="AD121" i="30"/>
  <c r="AD120" i="30"/>
  <c r="AD119" i="30"/>
  <c r="AD118" i="30"/>
  <c r="AD117" i="30"/>
  <c r="AD116" i="30"/>
  <c r="AD115" i="30"/>
  <c r="AD114" i="30"/>
  <c r="U120" i="32" s="1"/>
  <c r="AD113" i="30"/>
  <c r="AD112" i="30"/>
  <c r="AD111" i="30"/>
  <c r="AD110" i="30"/>
  <c r="U116" i="32" s="1"/>
  <c r="AD109" i="30"/>
  <c r="AD108" i="30"/>
  <c r="AD107" i="30"/>
  <c r="U113" i="32" s="1"/>
  <c r="AD106" i="30"/>
  <c r="AD105" i="30"/>
  <c r="U111" i="32" s="1"/>
  <c r="AD104" i="30"/>
  <c r="AD103" i="30"/>
  <c r="U109" i="32" s="1"/>
  <c r="AD102" i="30"/>
  <c r="AD101" i="30"/>
  <c r="AD100" i="30"/>
  <c r="AD99" i="30"/>
  <c r="U105" i="32" s="1"/>
  <c r="AD98" i="30"/>
  <c r="AD97" i="30"/>
  <c r="AD96" i="30"/>
  <c r="AD95" i="30"/>
  <c r="AD94" i="30"/>
  <c r="AD93" i="30"/>
  <c r="U97" i="32" s="1"/>
  <c r="AD92" i="30"/>
  <c r="AD91" i="30"/>
  <c r="AD90" i="30"/>
  <c r="AD89" i="30"/>
  <c r="AD88" i="30"/>
  <c r="U91" i="32" s="1"/>
  <c r="AD87" i="30"/>
  <c r="AD86" i="30"/>
  <c r="AD85" i="30"/>
  <c r="AD84" i="30"/>
  <c r="AD83" i="30"/>
  <c r="AD82" i="30"/>
  <c r="AD81" i="30"/>
  <c r="AD80" i="30"/>
  <c r="U83" i="32" s="1"/>
  <c r="AD79" i="30"/>
  <c r="U82" i="32" s="1"/>
  <c r="AD78" i="30"/>
  <c r="AD77" i="30"/>
  <c r="AD76" i="30"/>
  <c r="U79" i="32" s="1"/>
  <c r="AD75" i="30"/>
  <c r="U77" i="32" s="1"/>
  <c r="AD74" i="30"/>
  <c r="AD73" i="30"/>
  <c r="AD72" i="30"/>
  <c r="AD71" i="30"/>
  <c r="AD70" i="30"/>
  <c r="AD69" i="30"/>
  <c r="AD68" i="30"/>
  <c r="AD67" i="30"/>
  <c r="AD66" i="30"/>
  <c r="AD65" i="30"/>
  <c r="AD64" i="30"/>
  <c r="AD63" i="30"/>
  <c r="AD62" i="30"/>
  <c r="AD60" i="30"/>
  <c r="AD59" i="30"/>
  <c r="AD58" i="30"/>
  <c r="AD57" i="30"/>
  <c r="AD56" i="30"/>
  <c r="AD55" i="30"/>
  <c r="AD54" i="30"/>
  <c r="AD53" i="30"/>
  <c r="AD52" i="30"/>
  <c r="AD51" i="30"/>
  <c r="AD50" i="30"/>
  <c r="AD49" i="30"/>
  <c r="AD48" i="30"/>
  <c r="AD47" i="30"/>
  <c r="AD46" i="30"/>
  <c r="AD45" i="30"/>
  <c r="AD44" i="30"/>
  <c r="AD43" i="30"/>
  <c r="AD42" i="30"/>
  <c r="AD41" i="30"/>
  <c r="AD40" i="30"/>
  <c r="AD39" i="30"/>
  <c r="AD38" i="30"/>
  <c r="AD37" i="30"/>
  <c r="AD36" i="30"/>
  <c r="AD35" i="30"/>
  <c r="U36" i="32" s="1"/>
  <c r="AD34" i="30"/>
  <c r="AD33" i="30"/>
  <c r="AD32" i="30"/>
  <c r="AD31" i="30"/>
  <c r="AD30" i="30"/>
  <c r="AD29" i="30"/>
  <c r="U30" i="32" s="1"/>
  <c r="AD28" i="30"/>
  <c r="AD27" i="30"/>
  <c r="AD26" i="30"/>
  <c r="AD25" i="30"/>
  <c r="U26" i="32" s="1"/>
  <c r="AD24" i="30"/>
  <c r="AD23" i="30"/>
  <c r="AD22" i="30"/>
  <c r="AD21" i="30"/>
  <c r="U22" i="32" s="1"/>
  <c r="AD20" i="30"/>
  <c r="AD19" i="30"/>
  <c r="AD18" i="30"/>
  <c r="AD17" i="30"/>
  <c r="U17" i="32" s="1"/>
  <c r="AD16" i="30"/>
  <c r="AD15" i="30"/>
  <c r="AD14" i="30"/>
  <c r="AD13" i="30"/>
  <c r="U13" i="32" s="1"/>
  <c r="AD12" i="30"/>
  <c r="AD11" i="30"/>
  <c r="AD10" i="30"/>
  <c r="AD9" i="30"/>
  <c r="U9" i="32" s="1"/>
  <c r="AD8" i="30"/>
  <c r="AD7" i="30"/>
  <c r="AD6" i="30"/>
  <c r="AD5" i="30"/>
  <c r="U5" i="32" s="1"/>
  <c r="AD4" i="30"/>
  <c r="AD3" i="30"/>
  <c r="U86" i="32"/>
  <c r="U101" i="32"/>
  <c r="Q103" i="32"/>
  <c r="I103" i="32"/>
  <c r="F103" i="32"/>
  <c r="E103" i="32"/>
  <c r="D103" i="32"/>
  <c r="A103" i="32"/>
  <c r="Q71" i="32"/>
  <c r="I71" i="32"/>
  <c r="F71" i="32"/>
  <c r="E71" i="32"/>
  <c r="D71" i="32"/>
  <c r="A71" i="32"/>
  <c r="A97" i="30"/>
  <c r="Q156" i="32"/>
  <c r="I156" i="32"/>
  <c r="F156" i="32"/>
  <c r="E156" i="32"/>
  <c r="D156" i="32"/>
  <c r="A156" i="32"/>
  <c r="Q155" i="32"/>
  <c r="I155" i="32"/>
  <c r="F155" i="32"/>
  <c r="E155" i="32"/>
  <c r="D155" i="32"/>
  <c r="A155" i="32"/>
  <c r="Q154" i="32"/>
  <c r="I154" i="32"/>
  <c r="F154" i="32"/>
  <c r="E154" i="32"/>
  <c r="D154" i="32"/>
  <c r="A154" i="32"/>
  <c r="Q153" i="32"/>
  <c r="I153" i="32"/>
  <c r="F153" i="32"/>
  <c r="E153" i="32"/>
  <c r="D153" i="32"/>
  <c r="A153" i="32"/>
  <c r="Q152" i="32"/>
  <c r="I152" i="32"/>
  <c r="F152" i="32"/>
  <c r="E152" i="32"/>
  <c r="D152" i="32"/>
  <c r="A152" i="32"/>
  <c r="Q151" i="32"/>
  <c r="I151" i="32"/>
  <c r="F151" i="32"/>
  <c r="E151" i="32"/>
  <c r="D151" i="32"/>
  <c r="A151" i="32"/>
  <c r="Q150" i="32"/>
  <c r="I150" i="32"/>
  <c r="F150" i="32"/>
  <c r="E150" i="32"/>
  <c r="D150" i="32"/>
  <c r="A150" i="32"/>
  <c r="Q149" i="32"/>
  <c r="I149" i="32"/>
  <c r="F149" i="32"/>
  <c r="E149" i="32"/>
  <c r="D149" i="32"/>
  <c r="A149" i="32"/>
  <c r="Q148" i="32"/>
  <c r="I148" i="32"/>
  <c r="F148" i="32"/>
  <c r="E148" i="32"/>
  <c r="D148" i="32"/>
  <c r="A148" i="32"/>
  <c r="Q147" i="32"/>
  <c r="I147" i="32"/>
  <c r="F147" i="32"/>
  <c r="E147" i="32"/>
  <c r="D147" i="32"/>
  <c r="A147" i="32"/>
  <c r="Q146" i="32"/>
  <c r="I146" i="32"/>
  <c r="F146" i="32"/>
  <c r="E146" i="32"/>
  <c r="D146" i="32"/>
  <c r="A146" i="32"/>
  <c r="Q145" i="32"/>
  <c r="I145" i="32"/>
  <c r="F145" i="32"/>
  <c r="E145" i="32"/>
  <c r="D145" i="32"/>
  <c r="A145" i="32"/>
  <c r="Q144" i="32"/>
  <c r="I144" i="32"/>
  <c r="F144" i="32"/>
  <c r="E144" i="32"/>
  <c r="D144" i="32"/>
  <c r="A144" i="32"/>
  <c r="Q143" i="32"/>
  <c r="I143" i="32"/>
  <c r="F143" i="32"/>
  <c r="E143" i="32"/>
  <c r="D143" i="32"/>
  <c r="A143" i="32"/>
  <c r="Q142" i="32"/>
  <c r="I142" i="32"/>
  <c r="F142" i="32"/>
  <c r="E142" i="32"/>
  <c r="D142" i="32"/>
  <c r="A142" i="32"/>
  <c r="Q141" i="32"/>
  <c r="I141" i="32"/>
  <c r="F141" i="32"/>
  <c r="E141" i="32"/>
  <c r="D141" i="32"/>
  <c r="A141" i="32"/>
  <c r="Q140" i="32"/>
  <c r="I140" i="32"/>
  <c r="F140" i="32"/>
  <c r="E140" i="32"/>
  <c r="D140" i="32"/>
  <c r="A140" i="32"/>
  <c r="Q139" i="32"/>
  <c r="I139" i="32"/>
  <c r="F139" i="32"/>
  <c r="E139" i="32"/>
  <c r="D139" i="32"/>
  <c r="A139" i="32"/>
  <c r="Q138" i="32"/>
  <c r="I138" i="32"/>
  <c r="F138" i="32"/>
  <c r="E138" i="32"/>
  <c r="D138" i="32"/>
  <c r="A138" i="32"/>
  <c r="Q137" i="32"/>
  <c r="I137" i="32"/>
  <c r="F137" i="32"/>
  <c r="E137" i="32"/>
  <c r="D137" i="32"/>
  <c r="A137" i="32"/>
  <c r="Q136" i="32"/>
  <c r="I136" i="32"/>
  <c r="F136" i="32"/>
  <c r="E136" i="32"/>
  <c r="D136" i="32"/>
  <c r="A136" i="32"/>
  <c r="Q135" i="32"/>
  <c r="I135" i="32"/>
  <c r="F135" i="32"/>
  <c r="E135" i="32"/>
  <c r="D135" i="32"/>
  <c r="A135" i="32"/>
  <c r="Q134" i="32"/>
  <c r="I134" i="32"/>
  <c r="F134" i="32"/>
  <c r="E134" i="32"/>
  <c r="D134" i="32"/>
  <c r="A134" i="32"/>
  <c r="Q133" i="32"/>
  <c r="I133" i="32"/>
  <c r="F133" i="32"/>
  <c r="E133" i="32"/>
  <c r="D133" i="32"/>
  <c r="A133" i="32"/>
  <c r="Q132" i="32"/>
  <c r="I132" i="32"/>
  <c r="F132" i="32"/>
  <c r="E132" i="32"/>
  <c r="D132" i="32"/>
  <c r="A132" i="32"/>
  <c r="Q131" i="32"/>
  <c r="I131" i="32"/>
  <c r="F131" i="32"/>
  <c r="E131" i="32"/>
  <c r="D131" i="32"/>
  <c r="A131" i="32"/>
  <c r="Q130" i="32"/>
  <c r="F130" i="32"/>
  <c r="E130" i="32"/>
  <c r="D130" i="32"/>
  <c r="A130" i="32"/>
  <c r="Q129" i="32"/>
  <c r="I129" i="32"/>
  <c r="F129" i="32"/>
  <c r="E129" i="32"/>
  <c r="D129" i="32"/>
  <c r="A129" i="32"/>
  <c r="Q128" i="32"/>
  <c r="I128" i="32"/>
  <c r="F128" i="32"/>
  <c r="E128" i="32"/>
  <c r="D128" i="32"/>
  <c r="A128" i="32"/>
  <c r="Q127" i="32"/>
  <c r="I127" i="32"/>
  <c r="F127" i="32"/>
  <c r="E127" i="32"/>
  <c r="D127" i="32"/>
  <c r="A127" i="32"/>
  <c r="Q126" i="32"/>
  <c r="I126" i="32"/>
  <c r="F126" i="32"/>
  <c r="E126" i="32"/>
  <c r="D126" i="32"/>
  <c r="A126" i="32"/>
  <c r="Q125" i="32"/>
  <c r="I125" i="32"/>
  <c r="F125" i="32"/>
  <c r="E125" i="32"/>
  <c r="D125" i="32"/>
  <c r="A125" i="32"/>
  <c r="Q124" i="32"/>
  <c r="I124" i="32"/>
  <c r="F124" i="32"/>
  <c r="E124" i="32"/>
  <c r="D124" i="32"/>
  <c r="A124" i="32"/>
  <c r="Q123" i="32"/>
  <c r="I123" i="32"/>
  <c r="F123" i="32"/>
  <c r="E123" i="32"/>
  <c r="D123" i="32"/>
  <c r="A123" i="32"/>
  <c r="Q122" i="32"/>
  <c r="I122" i="32"/>
  <c r="F122" i="32"/>
  <c r="E122" i="32"/>
  <c r="D122" i="32"/>
  <c r="A122" i="32"/>
  <c r="Q121" i="32"/>
  <c r="I121" i="32"/>
  <c r="F121" i="32"/>
  <c r="E121" i="32"/>
  <c r="D121" i="32"/>
  <c r="A121" i="32"/>
  <c r="Q120" i="32"/>
  <c r="I120" i="32"/>
  <c r="F120" i="32"/>
  <c r="E120" i="32"/>
  <c r="D120" i="32"/>
  <c r="A120" i="32"/>
  <c r="Q119" i="32"/>
  <c r="I119" i="32"/>
  <c r="F119" i="32"/>
  <c r="E119" i="32"/>
  <c r="D119" i="32"/>
  <c r="A119" i="32"/>
  <c r="Q118" i="32"/>
  <c r="I118" i="32"/>
  <c r="F118" i="32"/>
  <c r="E118" i="32"/>
  <c r="D118" i="32"/>
  <c r="A118" i="32"/>
  <c r="Q117" i="32"/>
  <c r="I117" i="32"/>
  <c r="F117" i="32"/>
  <c r="E117" i="32"/>
  <c r="D117" i="32"/>
  <c r="A117" i="32"/>
  <c r="Q116" i="32"/>
  <c r="I116" i="32"/>
  <c r="F116" i="32"/>
  <c r="E116" i="32"/>
  <c r="D116" i="32"/>
  <c r="A116" i="32"/>
  <c r="Q115" i="32"/>
  <c r="I115" i="32"/>
  <c r="F115" i="32"/>
  <c r="E115" i="32"/>
  <c r="D115" i="32"/>
  <c r="A115" i="32"/>
  <c r="Q114" i="32"/>
  <c r="I114" i="32"/>
  <c r="F114" i="32"/>
  <c r="E114" i="32"/>
  <c r="D114" i="32"/>
  <c r="A114" i="32"/>
  <c r="Q113" i="32"/>
  <c r="I113" i="32"/>
  <c r="F113" i="32"/>
  <c r="E113" i="32"/>
  <c r="D113" i="32"/>
  <c r="A113" i="32"/>
  <c r="Q112" i="32"/>
  <c r="I112" i="32"/>
  <c r="F112" i="32"/>
  <c r="E112" i="32"/>
  <c r="D112" i="32"/>
  <c r="A112" i="32"/>
  <c r="Q111" i="32"/>
  <c r="I111" i="32"/>
  <c r="F111" i="32"/>
  <c r="E111" i="32"/>
  <c r="D111" i="32"/>
  <c r="A111" i="32"/>
  <c r="Q110" i="32"/>
  <c r="I110" i="32"/>
  <c r="F110" i="32"/>
  <c r="E110" i="32"/>
  <c r="D110" i="32"/>
  <c r="A110" i="32"/>
  <c r="Q109" i="32"/>
  <c r="I109" i="32"/>
  <c r="F109" i="32"/>
  <c r="E109" i="32"/>
  <c r="D109" i="32"/>
  <c r="A109" i="32"/>
  <c r="Q108" i="32"/>
  <c r="I108" i="32"/>
  <c r="F108" i="32"/>
  <c r="E108" i="32"/>
  <c r="D108" i="32"/>
  <c r="A108" i="32"/>
  <c r="Q107" i="32"/>
  <c r="I107" i="32"/>
  <c r="F107" i="32"/>
  <c r="E107" i="32"/>
  <c r="D107" i="32"/>
  <c r="A107" i="32"/>
  <c r="Q106" i="32"/>
  <c r="I106" i="32"/>
  <c r="F106" i="32"/>
  <c r="E106" i="32"/>
  <c r="D106" i="32"/>
  <c r="A106" i="32"/>
  <c r="Q105" i="32"/>
  <c r="I105" i="32"/>
  <c r="F105" i="32"/>
  <c r="E105" i="32"/>
  <c r="D105" i="32"/>
  <c r="A105" i="32"/>
  <c r="Q104" i="32"/>
  <c r="I104" i="32"/>
  <c r="F104" i="32"/>
  <c r="E104" i="32"/>
  <c r="D104" i="32"/>
  <c r="A104" i="32"/>
  <c r="Q102" i="32"/>
  <c r="I102" i="32"/>
  <c r="F102" i="32"/>
  <c r="E102" i="32"/>
  <c r="D102" i="32"/>
  <c r="A102" i="32"/>
  <c r="Q101" i="32"/>
  <c r="I101" i="32"/>
  <c r="F101" i="32"/>
  <c r="E101" i="32"/>
  <c r="D101" i="32"/>
  <c r="A101" i="32"/>
  <c r="Q100" i="32"/>
  <c r="I100" i="32"/>
  <c r="F100" i="32"/>
  <c r="E100" i="32"/>
  <c r="D100" i="32"/>
  <c r="A100" i="32"/>
  <c r="Q99" i="32"/>
  <c r="I99" i="32"/>
  <c r="F99" i="32"/>
  <c r="E99" i="32"/>
  <c r="D99" i="32"/>
  <c r="A99" i="32"/>
  <c r="Q98" i="32"/>
  <c r="I98" i="32"/>
  <c r="F98" i="32"/>
  <c r="E98" i="32"/>
  <c r="D98" i="32"/>
  <c r="A98" i="32"/>
  <c r="Q97" i="32"/>
  <c r="I97" i="32"/>
  <c r="F97" i="32"/>
  <c r="E97" i="32"/>
  <c r="D97" i="32"/>
  <c r="A97" i="32"/>
  <c r="Q96" i="32"/>
  <c r="I96" i="32"/>
  <c r="F96" i="32"/>
  <c r="E96" i="32"/>
  <c r="D96" i="32"/>
  <c r="A96" i="32"/>
  <c r="Q95" i="32"/>
  <c r="I95" i="32"/>
  <c r="F95" i="32"/>
  <c r="E95" i="32"/>
  <c r="D95" i="32"/>
  <c r="A95" i="32"/>
  <c r="Q94" i="32"/>
  <c r="I94" i="32"/>
  <c r="F94" i="32"/>
  <c r="E94" i="32"/>
  <c r="D94" i="32"/>
  <c r="A94" i="32"/>
  <c r="Q93" i="32"/>
  <c r="I93" i="32"/>
  <c r="F93" i="32"/>
  <c r="E93" i="32"/>
  <c r="D93" i="32"/>
  <c r="A93" i="32"/>
  <c r="Q92" i="32"/>
  <c r="I92" i="32"/>
  <c r="F92" i="32"/>
  <c r="E92" i="32"/>
  <c r="D92" i="32"/>
  <c r="A92" i="32"/>
  <c r="Q91" i="32"/>
  <c r="I91" i="32"/>
  <c r="F91" i="32"/>
  <c r="E91" i="32"/>
  <c r="D91" i="32"/>
  <c r="A91" i="32"/>
  <c r="Q90" i="32"/>
  <c r="I90" i="32"/>
  <c r="F90" i="32"/>
  <c r="E90" i="32"/>
  <c r="D90" i="32"/>
  <c r="A90" i="32"/>
  <c r="Q89" i="32"/>
  <c r="I89" i="32"/>
  <c r="F89" i="32"/>
  <c r="E89" i="32"/>
  <c r="D89" i="32"/>
  <c r="A89" i="32"/>
  <c r="Q88" i="32"/>
  <c r="I88" i="32"/>
  <c r="F88" i="32"/>
  <c r="E88" i="32"/>
  <c r="D88" i="32"/>
  <c r="A88" i="32"/>
  <c r="Q87" i="32"/>
  <c r="I87" i="32"/>
  <c r="F87" i="32"/>
  <c r="E87" i="32"/>
  <c r="D87" i="32"/>
  <c r="A87" i="32"/>
  <c r="Q86" i="32"/>
  <c r="I86" i="32"/>
  <c r="F86" i="32"/>
  <c r="E86" i="32"/>
  <c r="D86" i="32"/>
  <c r="A86" i="32"/>
  <c r="Q85" i="32"/>
  <c r="I85" i="32"/>
  <c r="F85" i="32"/>
  <c r="E85" i="32"/>
  <c r="D85" i="32"/>
  <c r="A85" i="32"/>
  <c r="Q84" i="32"/>
  <c r="I84" i="32"/>
  <c r="F84" i="32"/>
  <c r="E84" i="32"/>
  <c r="D84" i="32"/>
  <c r="A84" i="32"/>
  <c r="Q83" i="32"/>
  <c r="I83" i="32"/>
  <c r="F83" i="32"/>
  <c r="E83" i="32"/>
  <c r="D83" i="32"/>
  <c r="A83" i="32"/>
  <c r="Q82" i="32"/>
  <c r="I82" i="32"/>
  <c r="F82" i="32"/>
  <c r="E82" i="32"/>
  <c r="D82" i="32"/>
  <c r="A82" i="32"/>
  <c r="Q81" i="32"/>
  <c r="I81" i="32"/>
  <c r="F81" i="32"/>
  <c r="E81" i="32"/>
  <c r="D81" i="32"/>
  <c r="A81" i="32"/>
  <c r="Q80" i="32"/>
  <c r="I80" i="32"/>
  <c r="F80" i="32"/>
  <c r="E80" i="32"/>
  <c r="D80" i="32"/>
  <c r="A80" i="32"/>
  <c r="Q79" i="32"/>
  <c r="I79" i="32"/>
  <c r="F79" i="32"/>
  <c r="E79" i="32"/>
  <c r="D79" i="32"/>
  <c r="A79" i="32"/>
  <c r="Q78" i="32"/>
  <c r="I78" i="32"/>
  <c r="F78" i="32"/>
  <c r="E78" i="32"/>
  <c r="D78" i="32"/>
  <c r="A78" i="32"/>
  <c r="Q77" i="32"/>
  <c r="I77" i="32"/>
  <c r="F77" i="32"/>
  <c r="E77" i="32"/>
  <c r="D77" i="32"/>
  <c r="A77" i="32"/>
  <c r="Q76" i="32"/>
  <c r="I76" i="32"/>
  <c r="F76" i="32"/>
  <c r="E76" i="32"/>
  <c r="D76" i="32"/>
  <c r="A76" i="32"/>
  <c r="Q75" i="32"/>
  <c r="I75" i="32"/>
  <c r="F75" i="32"/>
  <c r="E75" i="32"/>
  <c r="D75" i="32"/>
  <c r="A75" i="32"/>
  <c r="Q74" i="32"/>
  <c r="I74" i="32"/>
  <c r="F74" i="32"/>
  <c r="E74" i="32"/>
  <c r="D74" i="32"/>
  <c r="A74" i="32"/>
  <c r="Q73" i="32"/>
  <c r="I73" i="32"/>
  <c r="F73" i="32"/>
  <c r="E73" i="32"/>
  <c r="D73" i="32"/>
  <c r="A73" i="32"/>
  <c r="Q72" i="32"/>
  <c r="I72" i="32"/>
  <c r="F72" i="32"/>
  <c r="E72" i="32"/>
  <c r="D72" i="32"/>
  <c r="A72" i="32"/>
  <c r="Q70" i="32"/>
  <c r="I70" i="32"/>
  <c r="F70" i="32"/>
  <c r="E70" i="32"/>
  <c r="D70" i="32"/>
  <c r="A70" i="32"/>
  <c r="Q69" i="32"/>
  <c r="I69" i="32"/>
  <c r="F69" i="32"/>
  <c r="E69" i="32"/>
  <c r="D69" i="32"/>
  <c r="A69" i="32"/>
  <c r="Q68" i="32"/>
  <c r="I68" i="32"/>
  <c r="F68" i="32"/>
  <c r="E68" i="32"/>
  <c r="D68" i="32"/>
  <c r="A68" i="32"/>
  <c r="Q67" i="32"/>
  <c r="I67" i="32"/>
  <c r="F67" i="32"/>
  <c r="E67" i="32"/>
  <c r="D67" i="32"/>
  <c r="A67" i="32"/>
  <c r="Q66" i="32"/>
  <c r="I66" i="32"/>
  <c r="F66" i="32"/>
  <c r="E66" i="32"/>
  <c r="D66" i="32"/>
  <c r="A66" i="32"/>
  <c r="Q65" i="32"/>
  <c r="I65" i="32"/>
  <c r="F65" i="32"/>
  <c r="E65" i="32"/>
  <c r="D65" i="32"/>
  <c r="A65" i="32"/>
  <c r="Q62" i="32"/>
  <c r="I62" i="32"/>
  <c r="F62" i="32"/>
  <c r="E62" i="32"/>
  <c r="D62" i="32"/>
  <c r="A62" i="32"/>
  <c r="Q61" i="32"/>
  <c r="I61" i="32"/>
  <c r="F61" i="32"/>
  <c r="E61" i="32"/>
  <c r="D61" i="32"/>
  <c r="A61" i="32"/>
  <c r="Q60" i="32"/>
  <c r="I60" i="32"/>
  <c r="F60" i="32"/>
  <c r="E60" i="32"/>
  <c r="D60" i="32"/>
  <c r="A60" i="32"/>
  <c r="Q59" i="32"/>
  <c r="I59" i="32"/>
  <c r="F59" i="32"/>
  <c r="E59" i="32"/>
  <c r="D59" i="32"/>
  <c r="A59" i="32"/>
  <c r="Q58" i="32"/>
  <c r="I58" i="32"/>
  <c r="F58" i="32"/>
  <c r="E58" i="32"/>
  <c r="D58" i="32"/>
  <c r="A58" i="32"/>
  <c r="Q57" i="32"/>
  <c r="I57" i="32"/>
  <c r="F57" i="32"/>
  <c r="E57" i="32"/>
  <c r="D57" i="32"/>
  <c r="A57" i="32"/>
  <c r="Q56" i="32"/>
  <c r="I56" i="32"/>
  <c r="F56" i="32"/>
  <c r="E56" i="32"/>
  <c r="D56" i="32"/>
  <c r="A56" i="32"/>
  <c r="Q55" i="32"/>
  <c r="I55" i="32"/>
  <c r="F55" i="32"/>
  <c r="E55" i="32"/>
  <c r="D55" i="32"/>
  <c r="A55" i="32"/>
  <c r="Q54" i="32"/>
  <c r="I54" i="32"/>
  <c r="F54" i="32"/>
  <c r="E54" i="32"/>
  <c r="D54" i="32"/>
  <c r="A54" i="32"/>
  <c r="Q53" i="32"/>
  <c r="I53" i="32"/>
  <c r="F53" i="32"/>
  <c r="E53" i="32"/>
  <c r="D53" i="32"/>
  <c r="A53" i="32"/>
  <c r="Q52" i="32"/>
  <c r="I52" i="32"/>
  <c r="F52" i="32"/>
  <c r="E52" i="32"/>
  <c r="D52" i="32"/>
  <c r="A52" i="32"/>
  <c r="Q51" i="32"/>
  <c r="I51" i="32"/>
  <c r="F51" i="32"/>
  <c r="E51" i="32"/>
  <c r="D51" i="32"/>
  <c r="A51" i="32"/>
  <c r="Q50" i="32"/>
  <c r="I50" i="32"/>
  <c r="F50" i="32"/>
  <c r="E50" i="32"/>
  <c r="D50" i="32"/>
  <c r="A50" i="32"/>
  <c r="Q49" i="32"/>
  <c r="I49" i="32"/>
  <c r="F49" i="32"/>
  <c r="E49" i="32"/>
  <c r="D49" i="32"/>
  <c r="A49" i="32"/>
  <c r="Q48" i="32"/>
  <c r="I48" i="32"/>
  <c r="F48" i="32"/>
  <c r="E48" i="32"/>
  <c r="D48" i="32"/>
  <c r="A48" i="32"/>
  <c r="Q47" i="32"/>
  <c r="I47" i="32"/>
  <c r="F47" i="32"/>
  <c r="E47" i="32"/>
  <c r="D47" i="32"/>
  <c r="A47" i="32"/>
  <c r="Q46" i="32"/>
  <c r="I46" i="32"/>
  <c r="F46" i="32"/>
  <c r="E46" i="32"/>
  <c r="D46" i="32"/>
  <c r="A46" i="32"/>
  <c r="Q45" i="32"/>
  <c r="I45" i="32"/>
  <c r="F45" i="32"/>
  <c r="E45" i="32"/>
  <c r="D45" i="32"/>
  <c r="A45" i="32"/>
  <c r="Q44" i="32"/>
  <c r="I44" i="32"/>
  <c r="F44" i="32"/>
  <c r="E44" i="32"/>
  <c r="D44" i="32"/>
  <c r="A44" i="32"/>
  <c r="Q43" i="32"/>
  <c r="I43" i="32"/>
  <c r="F43" i="32"/>
  <c r="E43" i="32"/>
  <c r="D43" i="32"/>
  <c r="A43" i="32"/>
  <c r="Q42" i="32"/>
  <c r="I42" i="32"/>
  <c r="F42" i="32"/>
  <c r="E42" i="32"/>
  <c r="D42" i="32"/>
  <c r="A42" i="32"/>
  <c r="Q41" i="32"/>
  <c r="I41" i="32"/>
  <c r="F41" i="32"/>
  <c r="E41" i="32"/>
  <c r="D41" i="32"/>
  <c r="A41" i="32"/>
  <c r="Q40" i="32"/>
  <c r="I40" i="32"/>
  <c r="F40" i="32"/>
  <c r="E40" i="32"/>
  <c r="D40" i="32"/>
  <c r="A40" i="32"/>
  <c r="Q39" i="32"/>
  <c r="I39" i="32"/>
  <c r="F39" i="32"/>
  <c r="E39" i="32"/>
  <c r="D39" i="32"/>
  <c r="A39" i="32"/>
  <c r="Q38" i="32"/>
  <c r="I38" i="32"/>
  <c r="F38" i="32"/>
  <c r="E38" i="32"/>
  <c r="D38" i="32"/>
  <c r="A38" i="32"/>
  <c r="Q37" i="32"/>
  <c r="I37" i="32"/>
  <c r="F37" i="32"/>
  <c r="E37" i="32"/>
  <c r="D37" i="32"/>
  <c r="A37" i="32"/>
  <c r="Q36" i="32"/>
  <c r="I36" i="32"/>
  <c r="F36" i="32"/>
  <c r="E36" i="32"/>
  <c r="D36" i="32"/>
  <c r="A36" i="32"/>
  <c r="Q35" i="32"/>
  <c r="I35" i="32"/>
  <c r="F35" i="32"/>
  <c r="E35" i="32"/>
  <c r="D35" i="32"/>
  <c r="A35" i="32"/>
  <c r="Q34" i="32"/>
  <c r="I34" i="32"/>
  <c r="F34" i="32"/>
  <c r="E34" i="32"/>
  <c r="D34" i="32"/>
  <c r="A34" i="32"/>
  <c r="Q33" i="32"/>
  <c r="I33" i="32"/>
  <c r="F33" i="32"/>
  <c r="E33" i="32"/>
  <c r="D33" i="32"/>
  <c r="A33" i="32"/>
  <c r="Q32" i="32"/>
  <c r="I32" i="32"/>
  <c r="F32" i="32"/>
  <c r="E32" i="32"/>
  <c r="D32" i="32"/>
  <c r="A32" i="32"/>
  <c r="Q31" i="32"/>
  <c r="I31" i="32"/>
  <c r="F31" i="32"/>
  <c r="E31" i="32"/>
  <c r="D31" i="32"/>
  <c r="A31" i="32"/>
  <c r="Q30" i="32"/>
  <c r="I30" i="32"/>
  <c r="F30" i="32"/>
  <c r="E30" i="32"/>
  <c r="D30" i="32"/>
  <c r="A30" i="32"/>
  <c r="Q29" i="32"/>
  <c r="I29" i="32"/>
  <c r="F29" i="32"/>
  <c r="E29" i="32"/>
  <c r="D29" i="32"/>
  <c r="A29" i="32"/>
  <c r="Q28" i="32"/>
  <c r="I28" i="32"/>
  <c r="F28" i="32"/>
  <c r="E28" i="32"/>
  <c r="D28" i="32"/>
  <c r="A28" i="32"/>
  <c r="Q27" i="32"/>
  <c r="I27" i="32"/>
  <c r="F27" i="32"/>
  <c r="E27" i="32"/>
  <c r="D27" i="32"/>
  <c r="A27" i="32"/>
  <c r="Q26" i="32"/>
  <c r="I26" i="32"/>
  <c r="F26" i="32"/>
  <c r="E26" i="32"/>
  <c r="D26" i="32"/>
  <c r="A26" i="32"/>
  <c r="Q25" i="32"/>
  <c r="I25" i="32"/>
  <c r="F25" i="32"/>
  <c r="E25" i="32"/>
  <c r="D25" i="32"/>
  <c r="A25" i="32"/>
  <c r="Q24" i="32"/>
  <c r="I24" i="32"/>
  <c r="F24" i="32"/>
  <c r="E24" i="32"/>
  <c r="D24" i="32"/>
  <c r="A24" i="32"/>
  <c r="Q23" i="32"/>
  <c r="I23" i="32"/>
  <c r="F23" i="32"/>
  <c r="E23" i="32"/>
  <c r="D23" i="32"/>
  <c r="A23" i="32"/>
  <c r="Q22" i="32"/>
  <c r="I22" i="32"/>
  <c r="F22" i="32"/>
  <c r="E22" i="32"/>
  <c r="D22" i="32"/>
  <c r="A22" i="32"/>
  <c r="Q21" i="32"/>
  <c r="I21" i="32"/>
  <c r="F21" i="32"/>
  <c r="E21" i="32"/>
  <c r="D21" i="32"/>
  <c r="A21" i="32"/>
  <c r="Q20" i="32"/>
  <c r="I20" i="32"/>
  <c r="F20" i="32"/>
  <c r="E20" i="32"/>
  <c r="D20" i="32"/>
  <c r="A20" i="32"/>
  <c r="Q19" i="32"/>
  <c r="I19" i="32"/>
  <c r="F19" i="32"/>
  <c r="E19" i="32"/>
  <c r="D19" i="32"/>
  <c r="A19" i="32"/>
  <c r="Q18" i="32"/>
  <c r="I18" i="32"/>
  <c r="F18" i="32"/>
  <c r="E18" i="32"/>
  <c r="D18" i="32"/>
  <c r="A18" i="32"/>
  <c r="Q17" i="32"/>
  <c r="I17" i="32"/>
  <c r="F17" i="32"/>
  <c r="E17" i="32"/>
  <c r="D17" i="32"/>
  <c r="A17" i="32"/>
  <c r="Q16" i="32"/>
  <c r="I16" i="32"/>
  <c r="F16" i="32"/>
  <c r="E16" i="32"/>
  <c r="D16" i="32"/>
  <c r="A16" i="32"/>
  <c r="Q15" i="32"/>
  <c r="I15" i="32"/>
  <c r="F15" i="32"/>
  <c r="E15" i="32"/>
  <c r="D15" i="32"/>
  <c r="A15" i="32"/>
  <c r="Q14" i="32"/>
  <c r="I14" i="32"/>
  <c r="F14" i="32"/>
  <c r="E14" i="32"/>
  <c r="D14" i="32"/>
  <c r="A14" i="32"/>
  <c r="Q13" i="32"/>
  <c r="I13" i="32"/>
  <c r="F13" i="32"/>
  <c r="E13" i="32"/>
  <c r="D13" i="32"/>
  <c r="A13" i="32"/>
  <c r="Q12" i="32"/>
  <c r="I12" i="32"/>
  <c r="F12" i="32"/>
  <c r="E12" i="32"/>
  <c r="D12" i="32"/>
  <c r="A12" i="32"/>
  <c r="Q11" i="32"/>
  <c r="I11" i="32"/>
  <c r="F11" i="32"/>
  <c r="E11" i="32"/>
  <c r="D11" i="32"/>
  <c r="A11" i="32"/>
  <c r="Q10" i="32"/>
  <c r="I10" i="32"/>
  <c r="F10" i="32"/>
  <c r="E10" i="32"/>
  <c r="D10" i="32"/>
  <c r="A10" i="32"/>
  <c r="Q9" i="32"/>
  <c r="I9" i="32"/>
  <c r="F9" i="32"/>
  <c r="E9" i="32"/>
  <c r="D9" i="32"/>
  <c r="A9" i="32"/>
  <c r="Q8" i="32"/>
  <c r="I8" i="32"/>
  <c r="F8" i="32"/>
  <c r="E8" i="32"/>
  <c r="D8" i="32"/>
  <c r="A8" i="32"/>
  <c r="Q7" i="32"/>
  <c r="I7" i="32"/>
  <c r="F7" i="32"/>
  <c r="E7" i="32"/>
  <c r="D7" i="32"/>
  <c r="A7" i="32"/>
  <c r="Q6" i="32"/>
  <c r="I6" i="32"/>
  <c r="F6" i="32"/>
  <c r="E6" i="32"/>
  <c r="D6" i="32"/>
  <c r="A6" i="32"/>
  <c r="Q5" i="32"/>
  <c r="I5" i="32"/>
  <c r="F5" i="32"/>
  <c r="E5" i="32"/>
  <c r="D5" i="32"/>
  <c r="A5" i="32"/>
  <c r="Q4" i="32"/>
  <c r="I4" i="32"/>
  <c r="F4" i="32"/>
  <c r="E4" i="32"/>
  <c r="D4" i="32"/>
  <c r="A4" i="32"/>
  <c r="Q3" i="32"/>
  <c r="I3" i="32"/>
  <c r="F3" i="32"/>
  <c r="E3" i="32"/>
  <c r="D3" i="32"/>
  <c r="A3" i="32"/>
  <c r="A182" i="30"/>
  <c r="A181" i="30"/>
  <c r="A180" i="30"/>
  <c r="A179" i="30"/>
  <c r="A178" i="30"/>
  <c r="A177" i="30"/>
  <c r="A175" i="30"/>
  <c r="A174" i="30"/>
  <c r="A173"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U85" i="30"/>
  <c r="R85" i="30"/>
  <c r="N85" i="30"/>
  <c r="K85" i="30"/>
  <c r="J8" i="31"/>
  <c r="K8" i="31" s="1"/>
  <c r="N133" i="30" s="1"/>
  <c r="G8" i="31"/>
  <c r="H8" i="31" s="1"/>
  <c r="J31" i="31"/>
  <c r="K31" i="31" s="1"/>
  <c r="R90" i="30" s="1"/>
  <c r="G31" i="31"/>
  <c r="H31" i="31" s="1"/>
  <c r="G30" i="31"/>
  <c r="H30" i="31" s="1"/>
  <c r="G29" i="31"/>
  <c r="H29" i="31" s="1"/>
  <c r="G28" i="31"/>
  <c r="H28" i="31" s="1"/>
  <c r="G27" i="31"/>
  <c r="H27" i="31" s="1"/>
  <c r="G26" i="31"/>
  <c r="H26" i="31" s="1"/>
  <c r="G25" i="31"/>
  <c r="H25" i="31" s="1"/>
  <c r="G24" i="31"/>
  <c r="H24" i="31" s="1"/>
  <c r="G23" i="31"/>
  <c r="H23" i="31" s="1"/>
  <c r="G22" i="31"/>
  <c r="H22" i="31" s="1"/>
  <c r="G21" i="31"/>
  <c r="H21" i="31" s="1"/>
  <c r="G20" i="31"/>
  <c r="H20" i="31" s="1"/>
  <c r="G19" i="31"/>
  <c r="H19" i="31" s="1"/>
  <c r="G18" i="31"/>
  <c r="H18" i="31" s="1"/>
  <c r="G17" i="31"/>
  <c r="H17" i="31" s="1"/>
  <c r="G16" i="31"/>
  <c r="H16" i="31" s="1"/>
  <c r="G15" i="31"/>
  <c r="H15" i="31" s="1"/>
  <c r="G14" i="31"/>
  <c r="H14" i="31" s="1"/>
  <c r="G13" i="31"/>
  <c r="H13" i="31" s="1"/>
  <c r="G12" i="31"/>
  <c r="H12" i="31" s="1"/>
  <c r="G11" i="31"/>
  <c r="H11" i="31" s="1"/>
  <c r="G10" i="31"/>
  <c r="H10" i="31" s="1"/>
  <c r="G9" i="31"/>
  <c r="H9" i="31"/>
  <c r="G7" i="31"/>
  <c r="H7" i="31" s="1"/>
  <c r="G6" i="31"/>
  <c r="H6" i="31" s="1"/>
  <c r="G5" i="31"/>
  <c r="H5" i="31" s="1"/>
  <c r="G4" i="31"/>
  <c r="H4" i="31" s="1"/>
  <c r="G3" i="31"/>
  <c r="H3" i="31" s="1"/>
  <c r="J4" i="31"/>
  <c r="K4" i="31" s="1"/>
  <c r="N67" i="30" s="1"/>
  <c r="J5" i="31"/>
  <c r="K5" i="31" s="1"/>
  <c r="J6" i="31"/>
  <c r="K6" i="31" s="1"/>
  <c r="R129" i="30" s="1"/>
  <c r="J7" i="31"/>
  <c r="K7" i="31" s="1"/>
  <c r="U152" i="30" s="1"/>
  <c r="J9" i="31"/>
  <c r="K9" i="31" s="1"/>
  <c r="K94" i="30" s="1"/>
  <c r="J10" i="31"/>
  <c r="K10" i="31" s="1"/>
  <c r="J11" i="31"/>
  <c r="K11" i="31" s="1"/>
  <c r="N139" i="30" s="1"/>
  <c r="J12" i="31"/>
  <c r="K12" i="31" s="1"/>
  <c r="J13" i="31"/>
  <c r="K13" i="31" s="1"/>
  <c r="R15" i="30" s="1"/>
  <c r="J14" i="31"/>
  <c r="K14" i="31"/>
  <c r="U23" i="30" s="1"/>
  <c r="J15" i="31"/>
  <c r="K15" i="31"/>
  <c r="U62" i="30" s="1"/>
  <c r="J16" i="31"/>
  <c r="K16" i="31"/>
  <c r="J17" i="31"/>
  <c r="K17" i="31"/>
  <c r="J18" i="31"/>
  <c r="K18" i="31"/>
  <c r="R107" i="30" s="1"/>
  <c r="J19" i="31"/>
  <c r="K19" i="31"/>
  <c r="N148" i="30" s="1"/>
  <c r="J20" i="31"/>
  <c r="K20" i="31"/>
  <c r="N29" i="30" s="1"/>
  <c r="J21" i="31"/>
  <c r="K21" i="31" s="1"/>
  <c r="U96" i="30" s="1"/>
  <c r="J22" i="31"/>
  <c r="K22" i="31" s="1"/>
  <c r="N94" i="30" s="1"/>
  <c r="J23" i="31"/>
  <c r="K23" i="31"/>
  <c r="J24" i="31"/>
  <c r="K24" i="31" s="1"/>
  <c r="J25" i="31"/>
  <c r="K25" i="31" s="1"/>
  <c r="J26" i="31"/>
  <c r="K26" i="31" s="1"/>
  <c r="J27" i="31"/>
  <c r="K27" i="31" s="1"/>
  <c r="J28" i="31"/>
  <c r="K28" i="31" s="1"/>
  <c r="J29" i="31"/>
  <c r="K29" i="31" s="1"/>
  <c r="R177" i="30" s="1"/>
  <c r="J30" i="31"/>
  <c r="K30" i="31" s="1"/>
  <c r="J3" i="31"/>
  <c r="K3" i="31" s="1"/>
  <c r="U155" i="30"/>
  <c r="R14" i="30"/>
  <c r="N137" i="30"/>
  <c r="U26" i="30"/>
  <c r="R174" i="30"/>
  <c r="U123" i="30"/>
  <c r="N119" i="30"/>
  <c r="K119" i="30"/>
  <c r="R119" i="30"/>
  <c r="K103" i="30"/>
  <c r="N10" i="30" l="1"/>
  <c r="U110" i="30"/>
  <c r="U149" i="30"/>
  <c r="K172" i="30"/>
  <c r="R171" i="30"/>
  <c r="N171" i="30"/>
  <c r="K171" i="30"/>
  <c r="U172" i="30"/>
  <c r="R172" i="30"/>
  <c r="N172" i="30"/>
  <c r="U171" i="30"/>
  <c r="N61" i="30"/>
  <c r="K61" i="30"/>
  <c r="U61" i="30"/>
  <c r="R61" i="30"/>
  <c r="U6" i="61"/>
  <c r="U6" i="60"/>
  <c r="U10" i="61"/>
  <c r="U10" i="60"/>
  <c r="U14" i="61"/>
  <c r="U14" i="60"/>
  <c r="U18" i="61"/>
  <c r="U18" i="60"/>
  <c r="U22" i="61"/>
  <c r="U22" i="60"/>
  <c r="U26" i="61"/>
  <c r="U26" i="60"/>
  <c r="U30" i="61"/>
  <c r="U30" i="60"/>
  <c r="U34" i="61"/>
  <c r="U34" i="60"/>
  <c r="U38" i="61"/>
  <c r="U38" i="60"/>
  <c r="U42" i="61"/>
  <c r="U42" i="60"/>
  <c r="U46" i="61"/>
  <c r="U46" i="60"/>
  <c r="U50" i="61"/>
  <c r="U50" i="60"/>
  <c r="U54" i="61"/>
  <c r="U54" i="60"/>
  <c r="U58" i="61"/>
  <c r="U58" i="60"/>
  <c r="U62" i="61"/>
  <c r="U62" i="60"/>
  <c r="U64" i="32"/>
  <c r="U66" i="61"/>
  <c r="U66" i="60"/>
  <c r="U70" i="61"/>
  <c r="U70" i="60"/>
  <c r="U74" i="61"/>
  <c r="U74" i="60"/>
  <c r="U78" i="61"/>
  <c r="U78" i="60"/>
  <c r="U82" i="61"/>
  <c r="U82" i="60"/>
  <c r="U86" i="61"/>
  <c r="U86" i="60"/>
  <c r="U90" i="61"/>
  <c r="U90" i="60"/>
  <c r="U94" i="61"/>
  <c r="U94" i="60"/>
  <c r="U98" i="61"/>
  <c r="U98" i="60"/>
  <c r="U102" i="61"/>
  <c r="U102" i="60"/>
  <c r="U106" i="61"/>
  <c r="U106" i="60"/>
  <c r="U110" i="61"/>
  <c r="U110" i="60"/>
  <c r="U114" i="61"/>
  <c r="U114" i="60"/>
  <c r="U118" i="61"/>
  <c r="U118" i="60"/>
  <c r="U122" i="61"/>
  <c r="U122" i="60"/>
  <c r="U126" i="61"/>
  <c r="U126" i="60"/>
  <c r="U130" i="61"/>
  <c r="U130" i="60"/>
  <c r="U134" i="61"/>
  <c r="U134" i="60"/>
  <c r="U138" i="61"/>
  <c r="U138" i="60"/>
  <c r="U145" i="60"/>
  <c r="U145" i="61"/>
  <c r="U156" i="32"/>
  <c r="U149" i="60"/>
  <c r="U149" i="61"/>
  <c r="U158" i="61"/>
  <c r="U158" i="60"/>
  <c r="U155" i="61"/>
  <c r="U155" i="60"/>
  <c r="U153" i="60"/>
  <c r="U153" i="61"/>
  <c r="N124" i="30"/>
  <c r="K128" i="30"/>
  <c r="K140" i="30"/>
  <c r="U3" i="61"/>
  <c r="U3" i="60"/>
  <c r="U7" i="61"/>
  <c r="U7" i="60"/>
  <c r="U11" i="61"/>
  <c r="U11" i="60"/>
  <c r="U15" i="61"/>
  <c r="U15" i="60"/>
  <c r="U19" i="61"/>
  <c r="U19" i="60"/>
  <c r="U23" i="61"/>
  <c r="U23" i="60"/>
  <c r="U27" i="61"/>
  <c r="U27" i="60"/>
  <c r="U31" i="61"/>
  <c r="U31" i="60"/>
  <c r="U35" i="61"/>
  <c r="U35" i="60"/>
  <c r="U39" i="61"/>
  <c r="U39" i="60"/>
  <c r="U43" i="61"/>
  <c r="U43" i="60"/>
  <c r="U47" i="61"/>
  <c r="U47" i="60"/>
  <c r="U51" i="61"/>
  <c r="U51" i="60"/>
  <c r="U55" i="61"/>
  <c r="U55" i="60"/>
  <c r="U60" i="32"/>
  <c r="U59" i="61"/>
  <c r="U63" i="61"/>
  <c r="U63" i="60"/>
  <c r="U67" i="61"/>
  <c r="U67" i="60"/>
  <c r="U71" i="61"/>
  <c r="U71" i="60"/>
  <c r="U75" i="61"/>
  <c r="U75" i="60"/>
  <c r="U79" i="61"/>
  <c r="U79" i="60"/>
  <c r="U83" i="61"/>
  <c r="U83" i="60"/>
  <c r="U87" i="61"/>
  <c r="U87" i="60"/>
  <c r="U91" i="60"/>
  <c r="U91" i="61"/>
  <c r="U95" i="60"/>
  <c r="U95" i="61"/>
  <c r="U99" i="60"/>
  <c r="U99" i="61"/>
  <c r="U103" i="60"/>
  <c r="U103" i="61"/>
  <c r="U107" i="60"/>
  <c r="U107" i="61"/>
  <c r="U111" i="60"/>
  <c r="U111" i="61"/>
  <c r="U115" i="60"/>
  <c r="U115" i="61"/>
  <c r="U119" i="60"/>
  <c r="U119" i="61"/>
  <c r="U123" i="60"/>
  <c r="U123" i="61"/>
  <c r="U127" i="61"/>
  <c r="U127" i="60"/>
  <c r="U131" i="61"/>
  <c r="U131" i="60"/>
  <c r="U135" i="61"/>
  <c r="U135" i="60"/>
  <c r="U139" i="61"/>
  <c r="U139" i="60"/>
  <c r="U142" i="61"/>
  <c r="U142" i="60"/>
  <c r="U146" i="61"/>
  <c r="U146" i="60"/>
  <c r="U165" i="32"/>
  <c r="U159" i="61"/>
  <c r="U159" i="60"/>
  <c r="U150" i="61"/>
  <c r="U150" i="60"/>
  <c r="U8" i="61"/>
  <c r="U8" i="60"/>
  <c r="U12" i="61"/>
  <c r="U12" i="60"/>
  <c r="U16" i="61"/>
  <c r="U16" i="60"/>
  <c r="U20" i="61"/>
  <c r="U20" i="60"/>
  <c r="U24" i="61"/>
  <c r="U24" i="60"/>
  <c r="U28" i="61"/>
  <c r="U28" i="60"/>
  <c r="U32" i="61"/>
  <c r="U32" i="60"/>
  <c r="U36" i="61"/>
  <c r="U36" i="60"/>
  <c r="U40" i="61"/>
  <c r="U40" i="60"/>
  <c r="U44" i="61"/>
  <c r="U44" i="60"/>
  <c r="U48" i="61"/>
  <c r="U48" i="60"/>
  <c r="U52" i="61"/>
  <c r="U52" i="60"/>
  <c r="U56" i="61"/>
  <c r="U56" i="60"/>
  <c r="U60" i="61"/>
  <c r="U68" i="60"/>
  <c r="U68" i="61"/>
  <c r="U72" i="60"/>
  <c r="U72" i="61"/>
  <c r="U76" i="60"/>
  <c r="U76" i="61"/>
  <c r="U80" i="60"/>
  <c r="U80" i="61"/>
  <c r="U84" i="60"/>
  <c r="U84" i="61"/>
  <c r="U88" i="60"/>
  <c r="U88" i="61"/>
  <c r="U92" i="60"/>
  <c r="U92" i="61"/>
  <c r="U96" i="60"/>
  <c r="U96" i="61"/>
  <c r="U100" i="60"/>
  <c r="U100" i="61"/>
  <c r="U104" i="60"/>
  <c r="U104" i="61"/>
  <c r="U108" i="60"/>
  <c r="U108" i="61"/>
  <c r="U112" i="60"/>
  <c r="U112" i="61"/>
  <c r="U116" i="60"/>
  <c r="U116" i="61"/>
  <c r="U120" i="60"/>
  <c r="U120" i="61"/>
  <c r="U124" i="61"/>
  <c r="U128" i="61"/>
  <c r="U128" i="60"/>
  <c r="U132" i="61"/>
  <c r="U132" i="60"/>
  <c r="U136" i="61"/>
  <c r="U136" i="60"/>
  <c r="U140" i="61"/>
  <c r="U140" i="60"/>
  <c r="U143" i="61"/>
  <c r="U143" i="60"/>
  <c r="U147" i="61"/>
  <c r="U147" i="60"/>
  <c r="U156" i="61"/>
  <c r="U156" i="60"/>
  <c r="U154" i="61"/>
  <c r="U154" i="60"/>
  <c r="U151" i="61"/>
  <c r="U151" i="60"/>
  <c r="U4" i="61"/>
  <c r="U4" i="60"/>
  <c r="U64" i="60"/>
  <c r="U64" i="61"/>
  <c r="K137" i="30"/>
  <c r="K137" i="60" s="1"/>
  <c r="K139" i="30"/>
  <c r="K139" i="60" s="1"/>
  <c r="U138" i="32"/>
  <c r="U5" i="61"/>
  <c r="U5" i="60"/>
  <c r="U9" i="61"/>
  <c r="U9" i="60"/>
  <c r="U13" i="61"/>
  <c r="U13" i="60"/>
  <c r="U17" i="61"/>
  <c r="U17" i="60"/>
  <c r="U21" i="61"/>
  <c r="U21" i="60"/>
  <c r="U25" i="61"/>
  <c r="U25" i="60"/>
  <c r="U29" i="61"/>
  <c r="U29" i="60"/>
  <c r="U33" i="61"/>
  <c r="U33" i="60"/>
  <c r="U37" i="61"/>
  <c r="U37" i="60"/>
  <c r="U41" i="61"/>
  <c r="U41" i="60"/>
  <c r="U45" i="61"/>
  <c r="U45" i="60"/>
  <c r="U49" i="61"/>
  <c r="U49" i="60"/>
  <c r="U53" i="61"/>
  <c r="U53" i="60"/>
  <c r="U57" i="61"/>
  <c r="U57" i="60"/>
  <c r="U65" i="60"/>
  <c r="U65" i="61"/>
  <c r="U69" i="60"/>
  <c r="U69" i="61"/>
  <c r="U73" i="60"/>
  <c r="U73" i="61"/>
  <c r="U77" i="60"/>
  <c r="U77" i="61"/>
  <c r="U81" i="60"/>
  <c r="U81" i="61"/>
  <c r="U85" i="60"/>
  <c r="U85" i="61"/>
  <c r="U89" i="60"/>
  <c r="U89" i="61"/>
  <c r="U93" i="61"/>
  <c r="U93" i="60"/>
  <c r="U97" i="61"/>
  <c r="U97" i="60"/>
  <c r="U101" i="61"/>
  <c r="U101" i="60"/>
  <c r="U105" i="61"/>
  <c r="U105" i="60"/>
  <c r="U109" i="61"/>
  <c r="U109" i="60"/>
  <c r="U113" i="61"/>
  <c r="U113" i="60"/>
  <c r="U117" i="61"/>
  <c r="U117" i="60"/>
  <c r="U121" i="61"/>
  <c r="U121" i="60"/>
  <c r="U125" i="60"/>
  <c r="U125" i="61"/>
  <c r="U129" i="60"/>
  <c r="U129" i="61"/>
  <c r="U133" i="60"/>
  <c r="U133" i="61"/>
  <c r="U137" i="60"/>
  <c r="U137" i="61"/>
  <c r="U141" i="60"/>
  <c r="U141" i="61"/>
  <c r="U144" i="61"/>
  <c r="U144" i="60"/>
  <c r="U148" i="61"/>
  <c r="U148" i="60"/>
  <c r="U160" i="61"/>
  <c r="U160" i="60"/>
  <c r="U164" i="32"/>
  <c r="U157" i="60"/>
  <c r="U157" i="61"/>
  <c r="U152" i="61"/>
  <c r="U152" i="60"/>
  <c r="K167" i="61"/>
  <c r="K168" i="61"/>
  <c r="K169" i="61"/>
  <c r="K85" i="61"/>
  <c r="K119" i="60"/>
  <c r="K119" i="61"/>
  <c r="K94" i="60"/>
  <c r="K94" i="61"/>
  <c r="K167" i="60"/>
  <c r="K168" i="60"/>
  <c r="K169" i="60"/>
  <c r="K85" i="60"/>
  <c r="U6" i="32"/>
  <c r="U14" i="32"/>
  <c r="U10" i="32"/>
  <c r="U18" i="32"/>
  <c r="U119" i="32"/>
  <c r="U21" i="32"/>
  <c r="U25" i="32"/>
  <c r="U29" i="32"/>
  <c r="U33" i="32"/>
  <c r="U74" i="32"/>
  <c r="U102" i="32"/>
  <c r="U121" i="32"/>
  <c r="U47" i="32"/>
  <c r="U126" i="32"/>
  <c r="U123" i="32"/>
  <c r="U38" i="32"/>
  <c r="U151" i="32"/>
  <c r="U67" i="32"/>
  <c r="U50" i="32"/>
  <c r="U46" i="32"/>
  <c r="K36" i="30"/>
  <c r="N38" i="30"/>
  <c r="U47" i="30"/>
  <c r="U88" i="30"/>
  <c r="U75" i="30"/>
  <c r="R52" i="30"/>
  <c r="R10" i="30"/>
  <c r="R148" i="30"/>
  <c r="N111" i="30"/>
  <c r="N89" i="30"/>
  <c r="U62" i="32"/>
  <c r="U42" i="32"/>
  <c r="U57" i="32"/>
  <c r="U70" i="32"/>
  <c r="U80" i="32"/>
  <c r="U87" i="32"/>
  <c r="U95" i="32"/>
  <c r="U144" i="32"/>
  <c r="U8" i="32"/>
  <c r="U24" i="32"/>
  <c r="U54" i="32"/>
  <c r="U137" i="32"/>
  <c r="U148" i="32"/>
  <c r="U154" i="32"/>
  <c r="U166" i="32"/>
  <c r="R182" i="30"/>
  <c r="K52" i="30"/>
  <c r="N80" i="30"/>
  <c r="K83" i="32" s="1"/>
  <c r="K81" i="30"/>
  <c r="N31" i="30"/>
  <c r="N72" i="30"/>
  <c r="K170" i="30"/>
  <c r="U170" i="30"/>
  <c r="R170" i="30"/>
  <c r="N170" i="30"/>
  <c r="N141" i="30"/>
  <c r="K147" i="32" s="1"/>
  <c r="R141" i="30"/>
  <c r="N142" i="30"/>
  <c r="U120" i="30"/>
  <c r="U51" i="30"/>
  <c r="R12" i="30"/>
  <c r="U71" i="30"/>
  <c r="U137" i="30"/>
  <c r="N140" i="30"/>
  <c r="R111" i="30"/>
  <c r="U140" i="32"/>
  <c r="U128" i="32"/>
  <c r="U75" i="32"/>
  <c r="U135" i="32"/>
  <c r="U117" i="32"/>
  <c r="U124" i="32"/>
  <c r="R51" i="30"/>
  <c r="K37" i="30"/>
  <c r="U79" i="30"/>
  <c r="R88" i="30"/>
  <c r="U94" i="30"/>
  <c r="U71" i="32"/>
  <c r="U103" i="32"/>
  <c r="U107" i="32"/>
  <c r="U118" i="32"/>
  <c r="N113" i="30"/>
  <c r="K119" i="32" s="1"/>
  <c r="K86" i="30"/>
  <c r="R104" i="30"/>
  <c r="R94" i="30"/>
  <c r="U136" i="32"/>
  <c r="U147" i="32"/>
  <c r="U114" i="32"/>
  <c r="U112" i="32"/>
  <c r="U159" i="32"/>
  <c r="U163" i="32"/>
  <c r="U56" i="32"/>
  <c r="N178" i="30"/>
  <c r="K178" i="30"/>
  <c r="K117" i="30"/>
  <c r="N130" i="30"/>
  <c r="K63" i="30"/>
  <c r="K136" i="30"/>
  <c r="R130" i="30"/>
  <c r="K12" i="30"/>
  <c r="N62" i="30"/>
  <c r="K18" i="30"/>
  <c r="U31" i="32"/>
  <c r="U48" i="32"/>
  <c r="K79" i="30"/>
  <c r="N117" i="30"/>
  <c r="K123" i="32" s="1"/>
  <c r="U78" i="30"/>
  <c r="N49" i="30"/>
  <c r="R28" i="30"/>
  <c r="N109" i="30"/>
  <c r="K115" i="32" s="1"/>
  <c r="R81" i="30"/>
  <c r="K74" i="30"/>
  <c r="U109" i="30"/>
  <c r="K32" i="30"/>
  <c r="R136" i="30"/>
  <c r="K142" i="30"/>
  <c r="N126" i="30"/>
  <c r="N81" i="30"/>
  <c r="K84" i="32" s="1"/>
  <c r="R45" i="30"/>
  <c r="U104" i="30"/>
  <c r="U130" i="30"/>
  <c r="U45" i="30"/>
  <c r="U74" i="30"/>
  <c r="R11" i="30"/>
  <c r="R9" i="30"/>
  <c r="U65" i="30"/>
  <c r="K124" i="30"/>
  <c r="U85" i="32"/>
  <c r="U65" i="32"/>
  <c r="U108" i="32"/>
  <c r="U53" i="32"/>
  <c r="U61" i="32"/>
  <c r="U66" i="32"/>
  <c r="U90" i="32"/>
  <c r="U98" i="32"/>
  <c r="U133" i="32"/>
  <c r="R112" i="30"/>
  <c r="N28" i="30"/>
  <c r="K29" i="32" s="1"/>
  <c r="K80" i="30"/>
  <c r="R98" i="30"/>
  <c r="U63" i="30"/>
  <c r="N43" i="30"/>
  <c r="K44" i="32" s="1"/>
  <c r="U100" i="30"/>
  <c r="N91" i="30"/>
  <c r="U138" i="30"/>
  <c r="U81" i="30"/>
  <c r="R31" i="30"/>
  <c r="R86" i="30"/>
  <c r="N79" i="30"/>
  <c r="K82" i="32" s="1"/>
  <c r="R146" i="30"/>
  <c r="K76" i="30"/>
  <c r="N41" i="30"/>
  <c r="K42" i="32" s="1"/>
  <c r="R95" i="30"/>
  <c r="U142" i="30"/>
  <c r="K120" i="30"/>
  <c r="K51" i="30"/>
  <c r="N101" i="30"/>
  <c r="K107" i="32" s="1"/>
  <c r="N27" i="30"/>
  <c r="R74" i="30"/>
  <c r="K42" i="30"/>
  <c r="R126" i="30"/>
  <c r="N25" i="30"/>
  <c r="U25" i="30"/>
  <c r="K92" i="30"/>
  <c r="K95" i="30"/>
  <c r="K83" i="30"/>
  <c r="R67" i="30"/>
  <c r="K28" i="30"/>
  <c r="R47" i="30"/>
  <c r="K122" i="30"/>
  <c r="K45" i="30"/>
  <c r="N88" i="30"/>
  <c r="K91" i="32" s="1"/>
  <c r="R143" i="30"/>
  <c r="R79" i="30"/>
  <c r="U86" i="30"/>
  <c r="K27" i="30"/>
  <c r="N78" i="30"/>
  <c r="R42" i="30"/>
  <c r="U52" i="30"/>
  <c r="K104" i="30"/>
  <c r="N127" i="30"/>
  <c r="N50" i="30"/>
  <c r="K51" i="32" s="1"/>
  <c r="R21" i="30"/>
  <c r="U82" i="30"/>
  <c r="U21" i="30"/>
  <c r="U42" i="30"/>
  <c r="K6" i="30"/>
  <c r="K11" i="30"/>
  <c r="U177" i="30"/>
  <c r="K97" i="30"/>
  <c r="K145" i="30"/>
  <c r="K148" i="30"/>
  <c r="R140" i="30"/>
  <c r="R110" i="30"/>
  <c r="U89" i="30"/>
  <c r="U111" i="30"/>
  <c r="U124" i="30"/>
  <c r="U174" i="30"/>
  <c r="U176" i="30"/>
  <c r="R176" i="30"/>
  <c r="U104" i="32"/>
  <c r="U69" i="32"/>
  <c r="U158" i="32"/>
  <c r="U161" i="32"/>
  <c r="K5" i="30"/>
  <c r="K3" i="30"/>
  <c r="R4" i="30"/>
  <c r="R6" i="30"/>
  <c r="U31" i="30"/>
  <c r="N97" i="30"/>
  <c r="K103" i="32" s="1"/>
  <c r="R25" i="30"/>
  <c r="K20" i="30"/>
  <c r="K93" i="30"/>
  <c r="K19" i="30"/>
  <c r="R147" i="30"/>
  <c r="U4" i="30"/>
  <c r="R153" i="30"/>
  <c r="U89" i="32"/>
  <c r="U122" i="32"/>
  <c r="U125" i="32"/>
  <c r="U129" i="32"/>
  <c r="U12" i="32"/>
  <c r="U16" i="32"/>
  <c r="U20" i="32"/>
  <c r="U28" i="32"/>
  <c r="U32" i="32"/>
  <c r="U41" i="32"/>
  <c r="U45" i="32"/>
  <c r="U49" i="32"/>
  <c r="N17" i="30"/>
  <c r="K17" i="32" s="1"/>
  <c r="R34" i="30"/>
  <c r="K34" i="30"/>
  <c r="K9" i="30"/>
  <c r="R3" i="30"/>
  <c r="K8" i="30"/>
  <c r="R8" i="30"/>
  <c r="R97" i="30"/>
  <c r="U97" i="30"/>
  <c r="R62" i="30"/>
  <c r="K15" i="30"/>
  <c r="K147" i="30"/>
  <c r="U148" i="30"/>
  <c r="U55" i="30"/>
  <c r="R165" i="30"/>
  <c r="K164" i="30"/>
  <c r="R163" i="30"/>
  <c r="K162" i="30"/>
  <c r="R161" i="30"/>
  <c r="R166" i="30"/>
  <c r="K165" i="30"/>
  <c r="R164" i="30"/>
  <c r="K163" i="30"/>
  <c r="R162" i="30"/>
  <c r="K161" i="30"/>
  <c r="U164" i="30"/>
  <c r="U162" i="30"/>
  <c r="N166" i="30"/>
  <c r="U165" i="30"/>
  <c r="N164" i="30"/>
  <c r="U163" i="30"/>
  <c r="N162" i="30"/>
  <c r="U161" i="30"/>
  <c r="K166" i="30"/>
  <c r="U166" i="30"/>
  <c r="N165" i="30"/>
  <c r="N163" i="30"/>
  <c r="N161" i="30"/>
  <c r="U139" i="32"/>
  <c r="U150" i="32"/>
  <c r="U73" i="32"/>
  <c r="U44" i="32"/>
  <c r="U96" i="32"/>
  <c r="U58" i="32"/>
  <c r="U19" i="32"/>
  <c r="U34" i="32"/>
  <c r="U52" i="32"/>
  <c r="U84" i="32"/>
  <c r="U88" i="32"/>
  <c r="U100" i="32"/>
  <c r="U152" i="32"/>
  <c r="K175" i="32"/>
  <c r="K176" i="32"/>
  <c r="K174" i="32"/>
  <c r="U160" i="30"/>
  <c r="K158" i="30"/>
  <c r="R157" i="30"/>
  <c r="U156" i="30"/>
  <c r="N160" i="30"/>
  <c r="U159" i="30"/>
  <c r="N157" i="30"/>
  <c r="K164" i="32" s="1"/>
  <c r="N156" i="30"/>
  <c r="K160" i="30"/>
  <c r="R159" i="30"/>
  <c r="U158" i="30"/>
  <c r="N155" i="30"/>
  <c r="N154" i="30"/>
  <c r="N153" i="30"/>
  <c r="K160" i="32" s="1"/>
  <c r="K150" i="30"/>
  <c r="K130" i="32"/>
  <c r="K155" i="30"/>
  <c r="K154" i="30"/>
  <c r="K153" i="30"/>
  <c r="N151" i="30"/>
  <c r="K152" i="30"/>
  <c r="K155" i="32"/>
  <c r="K143" i="32"/>
  <c r="K145" i="32"/>
  <c r="K32" i="32"/>
  <c r="U93" i="32"/>
  <c r="K125" i="32"/>
  <c r="K99" i="32"/>
  <c r="U7" i="32"/>
  <c r="U72" i="32"/>
  <c r="U55" i="32"/>
  <c r="U131" i="32"/>
  <c r="R55" i="30"/>
  <c r="R35" i="30"/>
  <c r="R48" i="30"/>
  <c r="U17" i="30"/>
  <c r="U44" i="30"/>
  <c r="U90" i="30"/>
  <c r="R70" i="30"/>
  <c r="U30" i="30"/>
  <c r="R124" i="30"/>
  <c r="R44" i="30"/>
  <c r="R30" i="30"/>
  <c r="U70" i="30"/>
  <c r="U48" i="30"/>
  <c r="U35" i="30"/>
  <c r="R22" i="30"/>
  <c r="R17" i="30"/>
  <c r="K10" i="32"/>
  <c r="U19" i="30"/>
  <c r="U13" i="30"/>
  <c r="U145" i="30"/>
  <c r="U6" i="30"/>
  <c r="N3" i="30"/>
  <c r="U5" i="30"/>
  <c r="U9" i="30"/>
  <c r="N5" i="30"/>
  <c r="N145" i="30"/>
  <c r="N18" i="30"/>
  <c r="U15" i="30"/>
  <c r="U57" i="30"/>
  <c r="U11" i="30"/>
  <c r="N7" i="30"/>
  <c r="N8" i="30"/>
  <c r="U3" i="30"/>
  <c r="N15" i="30"/>
  <c r="N69" i="30"/>
  <c r="U14" i="30"/>
  <c r="U10" i="30"/>
  <c r="N11" i="30"/>
  <c r="N12" i="30"/>
  <c r="N9" i="30"/>
  <c r="U69" i="30"/>
  <c r="N19" i="30"/>
  <c r="N14" i="30"/>
  <c r="U29" i="30"/>
  <c r="U8" i="30"/>
  <c r="N57" i="30"/>
  <c r="U7" i="30"/>
  <c r="N4" i="30"/>
  <c r="N20" i="30"/>
  <c r="U12" i="30"/>
  <c r="N13" i="30"/>
  <c r="N6" i="30"/>
  <c r="U20" i="30"/>
  <c r="U18" i="30"/>
  <c r="N108" i="30"/>
  <c r="K116" i="30"/>
  <c r="R115" i="30"/>
  <c r="K105" i="30"/>
  <c r="R106" i="30"/>
  <c r="R132" i="30"/>
  <c r="R105" i="30"/>
  <c r="N115" i="30"/>
  <c r="U115" i="30"/>
  <c r="N132" i="30"/>
  <c r="N107" i="30"/>
  <c r="N106" i="30"/>
  <c r="K108" i="30"/>
  <c r="R108" i="30"/>
  <c r="K132" i="30"/>
  <c r="K107" i="30"/>
  <c r="K106" i="30"/>
  <c r="K115" i="30"/>
  <c r="U106" i="30"/>
  <c r="U116" i="30"/>
  <c r="U105" i="30"/>
  <c r="U108" i="30"/>
  <c r="N116" i="30"/>
  <c r="U107" i="30"/>
  <c r="R116" i="30"/>
  <c r="N105" i="30"/>
  <c r="U132" i="30"/>
  <c r="U77" i="30"/>
  <c r="U93" i="30"/>
  <c r="U59" i="30"/>
  <c r="R84" i="30"/>
  <c r="R144" i="30"/>
  <c r="N30" i="30"/>
  <c r="K30" i="30"/>
  <c r="K77" i="30"/>
  <c r="U60" i="30"/>
  <c r="R58" i="30"/>
  <c r="N16" i="30"/>
  <c r="N59" i="30"/>
  <c r="K23" i="30"/>
  <c r="K71" i="30"/>
  <c r="U24" i="30"/>
  <c r="R24" i="30"/>
  <c r="R68" i="30"/>
  <c r="N84" i="30"/>
  <c r="N118" i="30"/>
  <c r="U53" i="30"/>
  <c r="U118" i="30"/>
  <c r="N70" i="30"/>
  <c r="K26" i="30"/>
  <c r="K96" i="30"/>
  <c r="R26" i="30"/>
  <c r="R123" i="30"/>
  <c r="K55" i="30"/>
  <c r="U16" i="30"/>
  <c r="R56" i="30"/>
  <c r="R102" i="30"/>
  <c r="N144" i="30"/>
  <c r="U144" i="30"/>
  <c r="R93" i="30"/>
  <c r="N22" i="30"/>
  <c r="N77" i="30"/>
  <c r="K46" i="30"/>
  <c r="K123" i="30"/>
  <c r="R46" i="30"/>
  <c r="K16" i="30"/>
  <c r="K59" i="30"/>
  <c r="U56" i="30"/>
  <c r="R60" i="30"/>
  <c r="N90" i="30"/>
  <c r="K65" i="30"/>
  <c r="K114" i="30"/>
  <c r="R16" i="30"/>
  <c r="K64" i="30"/>
  <c r="R71" i="30"/>
  <c r="N56" i="30"/>
  <c r="K72" i="30"/>
  <c r="K102" i="30"/>
  <c r="U46" i="30"/>
  <c r="R65" i="30"/>
  <c r="N46" i="30"/>
  <c r="K70" i="30"/>
  <c r="R96" i="30"/>
  <c r="K35" i="30"/>
  <c r="U72" i="30"/>
  <c r="N53" i="30"/>
  <c r="K53" i="30"/>
  <c r="K118" i="30"/>
  <c r="N44" i="30"/>
  <c r="K17" i="30"/>
  <c r="R59" i="30"/>
  <c r="K24" i="30"/>
  <c r="N64" i="30"/>
  <c r="U84" i="30"/>
  <c r="R114" i="30"/>
  <c r="N23" i="30"/>
  <c r="K75" i="30"/>
  <c r="R64" i="30"/>
  <c r="N93" i="30"/>
  <c r="K84" i="30"/>
  <c r="K144" i="30"/>
  <c r="N60" i="30"/>
  <c r="K68" i="30"/>
  <c r="R75" i="30"/>
  <c r="K56" i="30"/>
  <c r="N34" i="30"/>
  <c r="R53" i="30"/>
  <c r="K22" i="30"/>
  <c r="R77" i="30"/>
  <c r="U64" i="30"/>
  <c r="R23" i="30"/>
  <c r="N48" i="30"/>
  <c r="U34" i="30"/>
  <c r="R118" i="30"/>
  <c r="K58" i="30"/>
  <c r="N35" i="30"/>
  <c r="R72" i="30"/>
  <c r="K90" i="30"/>
  <c r="K44" i="30"/>
  <c r="N24" i="30"/>
  <c r="N68" i="30"/>
  <c r="U114" i="30"/>
  <c r="U68" i="30"/>
  <c r="N114" i="30"/>
  <c r="K60" i="30"/>
  <c r="N26" i="30"/>
  <c r="K48" i="30"/>
  <c r="K139" i="32"/>
  <c r="K88" i="32"/>
  <c r="K69" i="32"/>
  <c r="K30" i="32"/>
  <c r="U22" i="30"/>
  <c r="U135" i="30"/>
  <c r="K131" i="30"/>
  <c r="R131" i="30"/>
  <c r="R133" i="30"/>
  <c r="U134" i="30"/>
  <c r="K135" i="30"/>
  <c r="U133" i="30"/>
  <c r="K133" i="30"/>
  <c r="R134" i="30"/>
  <c r="U125" i="30"/>
  <c r="R125" i="30"/>
  <c r="N125" i="30"/>
  <c r="R135" i="30"/>
  <c r="N131" i="30"/>
  <c r="N134" i="30"/>
  <c r="K134" i="30"/>
  <c r="K125" i="30"/>
  <c r="N135" i="30"/>
  <c r="U131" i="30"/>
  <c r="U173" i="30"/>
  <c r="R175" i="30"/>
  <c r="R173" i="30"/>
  <c r="U175" i="30"/>
  <c r="U58" i="30"/>
  <c r="N96" i="30"/>
  <c r="N55" i="30"/>
  <c r="U102" i="30"/>
  <c r="N102" i="30"/>
  <c r="N58" i="30"/>
  <c r="N71" i="30"/>
  <c r="N123" i="30"/>
  <c r="N75" i="30"/>
  <c r="N65" i="30"/>
  <c r="K177" i="30"/>
  <c r="U184" i="30"/>
  <c r="N177" i="30"/>
  <c r="U183" i="30"/>
  <c r="N183" i="30"/>
  <c r="K184" i="30"/>
  <c r="R184" i="30"/>
  <c r="U179" i="30"/>
  <c r="U38" i="30"/>
  <c r="U66" i="30"/>
  <c r="U182" i="30"/>
  <c r="U33" i="30"/>
  <c r="U49" i="30"/>
  <c r="U80" i="30"/>
  <c r="U122" i="30"/>
  <c r="U181" i="30"/>
  <c r="U67" i="30"/>
  <c r="U98" i="30"/>
  <c r="U119" i="30"/>
  <c r="R33" i="30"/>
  <c r="R49" i="30"/>
  <c r="R80" i="30"/>
  <c r="R103" i="30"/>
  <c r="R138" i="30"/>
  <c r="N42" i="30"/>
  <c r="N74" i="30"/>
  <c r="N100" i="30"/>
  <c r="K38" i="30"/>
  <c r="K66" i="30"/>
  <c r="K127" i="30"/>
  <c r="K146" i="30"/>
  <c r="U36" i="30"/>
  <c r="U136" i="30"/>
  <c r="R38" i="30"/>
  <c r="R66" i="30"/>
  <c r="R127" i="30"/>
  <c r="N39" i="30"/>
  <c r="N63" i="30"/>
  <c r="N86" i="30"/>
  <c r="N112" i="30"/>
  <c r="N146" i="30"/>
  <c r="K47" i="30"/>
  <c r="K78" i="30"/>
  <c r="K101" i="30"/>
  <c r="U39" i="30"/>
  <c r="U40" i="30"/>
  <c r="U112" i="30"/>
  <c r="R32" i="30"/>
  <c r="R92" i="30"/>
  <c r="R117" i="30"/>
  <c r="N21" i="30"/>
  <c r="N45" i="30"/>
  <c r="N76" i="30"/>
  <c r="N99" i="30"/>
  <c r="N138" i="30"/>
  <c r="K41" i="30"/>
  <c r="K73" i="30"/>
  <c r="K126" i="30"/>
  <c r="R181" i="30"/>
  <c r="U121" i="30"/>
  <c r="R78" i="30"/>
  <c r="N143" i="30"/>
  <c r="K98" i="30"/>
  <c r="U127" i="30"/>
  <c r="R82" i="30"/>
  <c r="N32" i="30"/>
  <c r="N83" i="30"/>
  <c r="R27" i="30"/>
  <c r="R142" i="30"/>
  <c r="K40" i="30"/>
  <c r="K143" i="30"/>
  <c r="N92" i="30"/>
  <c r="N184" i="30"/>
  <c r="U103" i="30"/>
  <c r="R179" i="30"/>
  <c r="U50" i="30"/>
  <c r="U178" i="30"/>
  <c r="U37" i="30"/>
  <c r="U73" i="30"/>
  <c r="U99" i="30"/>
  <c r="U27" i="30"/>
  <c r="U87" i="30"/>
  <c r="U113" i="30"/>
  <c r="R37" i="30"/>
  <c r="R73" i="30"/>
  <c r="R99" i="30"/>
  <c r="N54" i="30"/>
  <c r="N149" i="30"/>
  <c r="K50" i="30"/>
  <c r="K91" i="30"/>
  <c r="R180" i="30"/>
  <c r="U83" i="30"/>
  <c r="U141" i="30"/>
  <c r="R50" i="30"/>
  <c r="R91" i="30"/>
  <c r="N47" i="30"/>
  <c r="N82" i="30"/>
  <c r="N120" i="30"/>
  <c r="K39" i="30"/>
  <c r="K67" i="30"/>
  <c r="K109" i="30"/>
  <c r="U180" i="30"/>
  <c r="R36" i="30"/>
  <c r="R83" i="30"/>
  <c r="R113" i="30"/>
  <c r="N33" i="30"/>
  <c r="K21" i="30"/>
  <c r="K49" i="30"/>
  <c r="K88" i="30"/>
  <c r="K130" i="30"/>
  <c r="U92" i="30"/>
  <c r="R63" i="30"/>
  <c r="N87" i="30"/>
  <c r="N52" i="30"/>
  <c r="R109" i="30"/>
  <c r="K121" i="30"/>
  <c r="N40" i="30"/>
  <c r="K141" i="30"/>
  <c r="R39" i="30"/>
  <c r="K183" i="30"/>
  <c r="R183" i="30"/>
  <c r="N103" i="30"/>
  <c r="U54" i="30"/>
  <c r="R178" i="30"/>
  <c r="U41" i="30"/>
  <c r="U76" i="30"/>
  <c r="U126" i="30"/>
  <c r="U43" i="30"/>
  <c r="U91" i="30"/>
  <c r="U143" i="30"/>
  <c r="R41" i="30"/>
  <c r="R76" i="30"/>
  <c r="R122" i="30"/>
  <c r="N66" i="30"/>
  <c r="N104" i="30"/>
  <c r="K54" i="30"/>
  <c r="K100" i="30"/>
  <c r="K149" i="30"/>
  <c r="U28" i="30"/>
  <c r="U95" i="30"/>
  <c r="R54" i="30"/>
  <c r="R100" i="30"/>
  <c r="R149" i="30"/>
  <c r="N51" i="30"/>
  <c r="N136" i="30"/>
  <c r="K43" i="30"/>
  <c r="K82" i="30"/>
  <c r="K112" i="30"/>
  <c r="U32" i="30"/>
  <c r="U117" i="30"/>
  <c r="R40" i="30"/>
  <c r="R87" i="30"/>
  <c r="R121" i="30"/>
  <c r="N37" i="30"/>
  <c r="N73" i="30"/>
  <c r="N122" i="30"/>
  <c r="K33" i="30"/>
  <c r="K99" i="30"/>
  <c r="K138" i="30"/>
  <c r="U101" i="30"/>
  <c r="R101" i="30"/>
  <c r="N98" i="30"/>
  <c r="K87" i="30"/>
  <c r="U146" i="30"/>
  <c r="R120" i="30"/>
  <c r="N36" i="30"/>
  <c r="R43" i="30"/>
  <c r="N95" i="30"/>
  <c r="K113" i="30"/>
  <c r="N121" i="30"/>
  <c r="R152" i="30"/>
  <c r="R155" i="30"/>
  <c r="U150" i="30"/>
  <c r="U151" i="30"/>
  <c r="R150" i="30"/>
  <c r="R154" i="30"/>
  <c r="U154" i="30"/>
  <c r="U153" i="30"/>
  <c r="R151" i="30"/>
  <c r="R20" i="30"/>
  <c r="R18" i="30"/>
  <c r="K29" i="30"/>
  <c r="K69" i="30"/>
  <c r="R19" i="30"/>
  <c r="R29" i="30"/>
  <c r="R13" i="30"/>
  <c r="R69" i="30"/>
  <c r="K57" i="30"/>
  <c r="R145" i="30"/>
  <c r="R57" i="30"/>
  <c r="K14" i="30"/>
  <c r="K13" i="30"/>
  <c r="K7" i="30"/>
  <c r="K4" i="30"/>
  <c r="R7" i="30"/>
  <c r="K10" i="30"/>
  <c r="R5" i="30"/>
  <c r="U128" i="30"/>
  <c r="K129" i="30"/>
  <c r="U129" i="30"/>
  <c r="N129" i="30"/>
  <c r="N128" i="30"/>
  <c r="R128" i="30"/>
  <c r="K25" i="30"/>
  <c r="K31" i="30"/>
  <c r="K62" i="30"/>
  <c r="N110" i="30"/>
  <c r="R137" i="30"/>
  <c r="R139" i="30"/>
  <c r="U147" i="30"/>
  <c r="N147" i="30"/>
  <c r="U140" i="30"/>
  <c r="K89" i="30"/>
  <c r="R89" i="30"/>
  <c r="U139" i="30"/>
  <c r="K111" i="30"/>
  <c r="K110" i="30"/>
  <c r="U153" i="32"/>
  <c r="U40" i="32"/>
  <c r="U3" i="32"/>
  <c r="U11" i="32"/>
  <c r="U35" i="32"/>
  <c r="U78" i="32"/>
  <c r="U81" i="32"/>
  <c r="U92" i="32"/>
  <c r="U115" i="32"/>
  <c r="U127" i="32"/>
  <c r="U4" i="32"/>
  <c r="U15" i="32"/>
  <c r="U39" i="32"/>
  <c r="U43" i="32"/>
  <c r="U51" i="32"/>
  <c r="U59" i="32"/>
  <c r="U68" i="32"/>
  <c r="U99" i="32"/>
  <c r="U37" i="32"/>
  <c r="U145" i="32"/>
  <c r="U132" i="32"/>
  <c r="U141" i="32"/>
  <c r="U23" i="32"/>
  <c r="U27" i="32"/>
  <c r="U94" i="32"/>
  <c r="U106" i="32"/>
  <c r="U110" i="32"/>
  <c r="U146" i="32"/>
  <c r="U76" i="32"/>
  <c r="U143" i="32"/>
  <c r="K165" i="32"/>
  <c r="R156" i="30"/>
  <c r="K157" i="30"/>
  <c r="R158" i="30"/>
  <c r="K159" i="30"/>
  <c r="R160" i="30"/>
  <c r="U157" i="32"/>
  <c r="K166" i="32"/>
  <c r="U167" i="32"/>
  <c r="K157" i="32"/>
  <c r="K151" i="30"/>
  <c r="N152" i="30"/>
  <c r="K139" i="61" l="1"/>
  <c r="K137" i="61"/>
  <c r="K146" i="32"/>
  <c r="K179" i="32"/>
  <c r="K178" i="32"/>
  <c r="K61" i="61"/>
  <c r="K61" i="60"/>
  <c r="K63" i="32"/>
  <c r="K172" i="60"/>
  <c r="K172" i="61"/>
  <c r="K171" i="60"/>
  <c r="K171" i="61"/>
  <c r="K124" i="61"/>
  <c r="K39" i="32"/>
  <c r="K161" i="32"/>
  <c r="K158" i="32"/>
  <c r="K133" i="32"/>
  <c r="K28" i="32"/>
  <c r="K94" i="32"/>
  <c r="K132" i="32"/>
  <c r="K136" i="32"/>
  <c r="K149" i="32"/>
  <c r="K74" i="32"/>
  <c r="K163" i="32"/>
  <c r="K117" i="32"/>
  <c r="K50" i="32"/>
  <c r="K162" i="32"/>
  <c r="K148" i="60"/>
  <c r="K159" i="60"/>
  <c r="K158" i="60"/>
  <c r="K29" i="61"/>
  <c r="K67" i="61"/>
  <c r="K133" i="61"/>
  <c r="K10" i="61"/>
  <c r="K29" i="60"/>
  <c r="K67" i="60"/>
  <c r="K133" i="60"/>
  <c r="K10" i="60"/>
  <c r="K150" i="61"/>
  <c r="K150" i="60"/>
  <c r="K148" i="61"/>
  <c r="K159" i="61"/>
  <c r="K158" i="61"/>
  <c r="K147" i="61"/>
  <c r="K110" i="61"/>
  <c r="K122" i="61"/>
  <c r="K104" i="61"/>
  <c r="K82" i="61"/>
  <c r="K138" i="61"/>
  <c r="K21" i="61"/>
  <c r="K112" i="61"/>
  <c r="K65" i="61"/>
  <c r="K58" i="61"/>
  <c r="K96" i="61"/>
  <c r="K93" i="61"/>
  <c r="K59" i="61"/>
  <c r="K116" i="61"/>
  <c r="K107" i="61"/>
  <c r="K20" i="61"/>
  <c r="K5" i="61"/>
  <c r="K153" i="61"/>
  <c r="K128" i="61"/>
  <c r="K121" i="61"/>
  <c r="K36" i="61"/>
  <c r="K98" i="61"/>
  <c r="K73" i="61"/>
  <c r="K51" i="61"/>
  <c r="K66" i="61"/>
  <c r="K87" i="61"/>
  <c r="K47" i="61"/>
  <c r="K54" i="61"/>
  <c r="K92" i="61"/>
  <c r="K99" i="61"/>
  <c r="K86" i="61"/>
  <c r="K100" i="61"/>
  <c r="K75" i="61"/>
  <c r="K102" i="61"/>
  <c r="K125" i="61"/>
  <c r="K26" i="61"/>
  <c r="K34" i="61"/>
  <c r="K60" i="61"/>
  <c r="K53" i="61"/>
  <c r="K90" i="61"/>
  <c r="K77" i="61"/>
  <c r="K144" i="61"/>
  <c r="K118" i="61"/>
  <c r="K16" i="61"/>
  <c r="K105" i="61"/>
  <c r="K132" i="61"/>
  <c r="K6" i="61"/>
  <c r="K4" i="61"/>
  <c r="K9" i="61"/>
  <c r="K8" i="61"/>
  <c r="K154" i="61"/>
  <c r="K161" i="61"/>
  <c r="K164" i="61"/>
  <c r="K17" i="61"/>
  <c r="K88" i="61"/>
  <c r="K152" i="61"/>
  <c r="K129" i="61"/>
  <c r="K37" i="61"/>
  <c r="K103" i="61"/>
  <c r="K33" i="61"/>
  <c r="K83" i="61"/>
  <c r="K76" i="61"/>
  <c r="K63" i="61"/>
  <c r="K74" i="61"/>
  <c r="K123" i="61"/>
  <c r="K134" i="61"/>
  <c r="K68" i="61"/>
  <c r="K64" i="61"/>
  <c r="K44" i="61"/>
  <c r="K46" i="61"/>
  <c r="K22" i="61"/>
  <c r="K70" i="61"/>
  <c r="K84" i="61"/>
  <c r="K30" i="61"/>
  <c r="K108" i="61"/>
  <c r="K13" i="61"/>
  <c r="K14" i="61"/>
  <c r="K12" i="61"/>
  <c r="K69" i="61"/>
  <c r="K7" i="61"/>
  <c r="K18" i="61"/>
  <c r="K163" i="61"/>
  <c r="K25" i="61"/>
  <c r="K109" i="61"/>
  <c r="K95" i="61"/>
  <c r="K136" i="61"/>
  <c r="K40" i="61"/>
  <c r="K52" i="61"/>
  <c r="K120" i="61"/>
  <c r="K149" i="61"/>
  <c r="K32" i="61"/>
  <c r="K143" i="61"/>
  <c r="K45" i="61"/>
  <c r="K146" i="61"/>
  <c r="K39" i="61"/>
  <c r="K42" i="61"/>
  <c r="K71" i="61"/>
  <c r="K55" i="61"/>
  <c r="K135" i="61"/>
  <c r="K131" i="61"/>
  <c r="K114" i="61"/>
  <c r="K24" i="61"/>
  <c r="K35" i="61"/>
  <c r="K48" i="61"/>
  <c r="K23" i="61"/>
  <c r="K56" i="61"/>
  <c r="K106" i="61"/>
  <c r="K115" i="61"/>
  <c r="K57" i="61"/>
  <c r="K19" i="61"/>
  <c r="K11" i="61"/>
  <c r="K15" i="61"/>
  <c r="K145" i="61"/>
  <c r="K3" i="61"/>
  <c r="K165" i="61"/>
  <c r="K162" i="61"/>
  <c r="K166" i="61"/>
  <c r="K78" i="61"/>
  <c r="K91" i="61"/>
  <c r="K170" i="61"/>
  <c r="K89" i="61"/>
  <c r="K157" i="60"/>
  <c r="K157" i="61"/>
  <c r="K97" i="60"/>
  <c r="K97" i="61"/>
  <c r="K101" i="60"/>
  <c r="K101" i="61"/>
  <c r="K79" i="60"/>
  <c r="K79" i="61"/>
  <c r="K49" i="60"/>
  <c r="K49" i="61"/>
  <c r="K31" i="60"/>
  <c r="K31" i="61"/>
  <c r="K111" i="60"/>
  <c r="K111" i="61"/>
  <c r="K151" i="60"/>
  <c r="K151" i="61"/>
  <c r="K41" i="60"/>
  <c r="K41" i="61"/>
  <c r="K43" i="60"/>
  <c r="K43" i="61"/>
  <c r="K28" i="60"/>
  <c r="K28" i="61"/>
  <c r="K62" i="60"/>
  <c r="K62" i="61"/>
  <c r="K140" i="60"/>
  <c r="K140" i="61"/>
  <c r="K155" i="60"/>
  <c r="K155" i="61"/>
  <c r="K160" i="60"/>
  <c r="K160" i="61"/>
  <c r="K50" i="60"/>
  <c r="K50" i="61"/>
  <c r="K81" i="60"/>
  <c r="K81" i="61"/>
  <c r="K117" i="60"/>
  <c r="K117" i="61"/>
  <c r="K113" i="60"/>
  <c r="K113" i="61"/>
  <c r="K141" i="60"/>
  <c r="K141" i="61"/>
  <c r="K80" i="60"/>
  <c r="K80" i="61"/>
  <c r="K156" i="60"/>
  <c r="K156" i="61"/>
  <c r="K127" i="60"/>
  <c r="K127" i="61"/>
  <c r="K27" i="60"/>
  <c r="K27" i="61"/>
  <c r="K126" i="60"/>
  <c r="K126" i="61"/>
  <c r="K130" i="60"/>
  <c r="K130" i="61"/>
  <c r="K142" i="60"/>
  <c r="K142" i="61"/>
  <c r="K72" i="60"/>
  <c r="K72" i="61"/>
  <c r="K38" i="60"/>
  <c r="K38" i="61"/>
  <c r="K95" i="60"/>
  <c r="K136" i="60"/>
  <c r="K40" i="60"/>
  <c r="K52" i="60"/>
  <c r="K120" i="60"/>
  <c r="K149" i="60"/>
  <c r="K32" i="60"/>
  <c r="K143" i="60"/>
  <c r="K45" i="60"/>
  <c r="K146" i="60"/>
  <c r="K39" i="60"/>
  <c r="K42" i="60"/>
  <c r="K71" i="60"/>
  <c r="K55" i="60"/>
  <c r="K135" i="60"/>
  <c r="K131" i="60"/>
  <c r="K114" i="60"/>
  <c r="K24" i="60"/>
  <c r="K35" i="60"/>
  <c r="K48" i="60"/>
  <c r="K23" i="60"/>
  <c r="K56" i="60"/>
  <c r="K106" i="60"/>
  <c r="K115" i="60"/>
  <c r="K57" i="60"/>
  <c r="K19" i="60"/>
  <c r="K11" i="60"/>
  <c r="K15" i="60"/>
  <c r="K145" i="60"/>
  <c r="K3" i="60"/>
  <c r="K163" i="60"/>
  <c r="K25" i="60"/>
  <c r="K109" i="60"/>
  <c r="K152" i="60"/>
  <c r="K147" i="60"/>
  <c r="K110" i="60"/>
  <c r="K122" i="60"/>
  <c r="K104" i="60"/>
  <c r="K82" i="60"/>
  <c r="K138" i="60"/>
  <c r="K21" i="60"/>
  <c r="K112" i="60"/>
  <c r="K65" i="60"/>
  <c r="K58" i="60"/>
  <c r="K96" i="60"/>
  <c r="K93" i="60"/>
  <c r="K116" i="60"/>
  <c r="K107" i="60"/>
  <c r="K20" i="60"/>
  <c r="K5" i="60"/>
  <c r="K165" i="60"/>
  <c r="K162" i="60"/>
  <c r="K166" i="60"/>
  <c r="K78" i="60"/>
  <c r="K91" i="60"/>
  <c r="K170" i="60"/>
  <c r="K89" i="60"/>
  <c r="K128" i="60"/>
  <c r="K121" i="60"/>
  <c r="K36" i="60"/>
  <c r="K98" i="60"/>
  <c r="K73" i="60"/>
  <c r="K51" i="60"/>
  <c r="K66" i="60"/>
  <c r="K87" i="60"/>
  <c r="K47" i="60"/>
  <c r="K54" i="60"/>
  <c r="K92" i="60"/>
  <c r="K99" i="60"/>
  <c r="K86" i="60"/>
  <c r="K100" i="60"/>
  <c r="K75" i="60"/>
  <c r="K102" i="60"/>
  <c r="K125" i="60"/>
  <c r="K26" i="60"/>
  <c r="K34" i="60"/>
  <c r="K53" i="60"/>
  <c r="K90" i="60"/>
  <c r="K77" i="60"/>
  <c r="K144" i="60"/>
  <c r="K118" i="60"/>
  <c r="K16" i="60"/>
  <c r="K105" i="60"/>
  <c r="K132" i="60"/>
  <c r="K6" i="60"/>
  <c r="K4" i="60"/>
  <c r="K9" i="60"/>
  <c r="K8" i="60"/>
  <c r="K153" i="60"/>
  <c r="K129" i="60"/>
  <c r="K37" i="60"/>
  <c r="K103" i="60"/>
  <c r="K33" i="60"/>
  <c r="K83" i="60"/>
  <c r="K76" i="60"/>
  <c r="K63" i="60"/>
  <c r="K74" i="60"/>
  <c r="K123" i="60"/>
  <c r="K134" i="60"/>
  <c r="K68" i="60"/>
  <c r="K64" i="60"/>
  <c r="K44" i="60"/>
  <c r="K46" i="60"/>
  <c r="K22" i="60"/>
  <c r="K70" i="60"/>
  <c r="K84" i="60"/>
  <c r="K30" i="60"/>
  <c r="K108" i="60"/>
  <c r="K13" i="60"/>
  <c r="K14" i="60"/>
  <c r="K12" i="60"/>
  <c r="K69" i="60"/>
  <c r="K7" i="60"/>
  <c r="K18" i="60"/>
  <c r="K154" i="60"/>
  <c r="K161" i="60"/>
  <c r="K164" i="60"/>
  <c r="K17" i="60"/>
  <c r="K88" i="60"/>
  <c r="K167" i="32"/>
  <c r="K64" i="32"/>
  <c r="K92" i="32"/>
  <c r="K177" i="32"/>
  <c r="K26" i="32"/>
  <c r="K81" i="32"/>
  <c r="K168" i="32"/>
  <c r="K171" i="32"/>
  <c r="K170" i="32"/>
  <c r="K172" i="32"/>
  <c r="K169" i="32"/>
  <c r="K173" i="32"/>
  <c r="K100" i="32"/>
  <c r="K142" i="32"/>
  <c r="K41" i="32"/>
  <c r="K53" i="32"/>
  <c r="K126" i="32"/>
  <c r="K156" i="32"/>
  <c r="K33" i="32"/>
  <c r="K150" i="32"/>
  <c r="K46" i="32"/>
  <c r="K153" i="32"/>
  <c r="K40" i="32"/>
  <c r="K43" i="32"/>
  <c r="K73" i="32"/>
  <c r="K56" i="32"/>
  <c r="K141" i="32"/>
  <c r="K137" i="32"/>
  <c r="K120" i="32"/>
  <c r="K25" i="32"/>
  <c r="K36" i="32"/>
  <c r="K49" i="32"/>
  <c r="K24" i="32"/>
  <c r="K57" i="32"/>
  <c r="K112" i="32"/>
  <c r="K121" i="32"/>
  <c r="K58" i="32"/>
  <c r="K20" i="32"/>
  <c r="K11" i="32"/>
  <c r="K15" i="32"/>
  <c r="K152" i="32"/>
  <c r="K3" i="32"/>
  <c r="K154" i="32"/>
  <c r="K116" i="32"/>
  <c r="K128" i="32"/>
  <c r="K95" i="32"/>
  <c r="K110" i="32"/>
  <c r="K101" i="32"/>
  <c r="K85" i="32"/>
  <c r="K98" i="32"/>
  <c r="K78" i="32"/>
  <c r="K144" i="32"/>
  <c r="K22" i="32"/>
  <c r="K118" i="32"/>
  <c r="K148" i="32"/>
  <c r="K67" i="32"/>
  <c r="K102" i="32"/>
  <c r="K97" i="32"/>
  <c r="K60" i="32"/>
  <c r="K122" i="32"/>
  <c r="K113" i="32"/>
  <c r="K21" i="32"/>
  <c r="K5" i="32"/>
  <c r="K159" i="32"/>
  <c r="K134" i="32"/>
  <c r="K127" i="32"/>
  <c r="K37" i="32"/>
  <c r="K104" i="32"/>
  <c r="K75" i="32"/>
  <c r="K52" i="32"/>
  <c r="K68" i="32"/>
  <c r="K90" i="32"/>
  <c r="K62" i="32"/>
  <c r="K48" i="32"/>
  <c r="K55" i="32"/>
  <c r="K96" i="32"/>
  <c r="K105" i="32"/>
  <c r="K89" i="32"/>
  <c r="K106" i="32"/>
  <c r="K77" i="32"/>
  <c r="K108" i="32"/>
  <c r="K131" i="32"/>
  <c r="K27" i="32"/>
  <c r="K35" i="32"/>
  <c r="K61" i="32"/>
  <c r="K54" i="32"/>
  <c r="K93" i="32"/>
  <c r="K80" i="32"/>
  <c r="K151" i="32"/>
  <c r="K124" i="32"/>
  <c r="K16" i="32"/>
  <c r="K111" i="32"/>
  <c r="K138" i="32"/>
  <c r="K6" i="32"/>
  <c r="K4" i="32"/>
  <c r="K9" i="32"/>
  <c r="K8" i="32"/>
  <c r="K135" i="32"/>
  <c r="K38" i="32"/>
  <c r="K109" i="32"/>
  <c r="K34" i="32"/>
  <c r="K19" i="32"/>
  <c r="K86" i="32"/>
  <c r="K79" i="32"/>
  <c r="K65" i="32"/>
  <c r="K76" i="32"/>
  <c r="K129" i="32"/>
  <c r="K140" i="32"/>
  <c r="K70" i="32"/>
  <c r="K66" i="32"/>
  <c r="K45" i="32"/>
  <c r="K47" i="32"/>
  <c r="K23" i="32"/>
  <c r="K72" i="32"/>
  <c r="K87" i="32"/>
  <c r="K31" i="32"/>
  <c r="K114" i="32"/>
  <c r="K13" i="32"/>
  <c r="K14" i="32"/>
  <c r="K12" i="32"/>
  <c r="K71" i="32"/>
  <c r="K7" i="32"/>
  <c r="K18" i="32"/>
</calcChain>
</file>

<file path=xl/comments1.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10.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11.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12.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 ref="B130" authorId="0" shapeId="0">
      <text>
        <r>
          <rPr>
            <sz val="9"/>
            <color indexed="81"/>
            <rFont val="Tahoma"/>
            <family val="2"/>
            <charset val="204"/>
          </rPr>
          <t>Канал с DVB-субтитрами</t>
        </r>
      </text>
    </comment>
  </commentList>
</comments>
</file>

<file path=xl/comments2.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3.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4.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5.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6.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7.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8.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comments9.xml><?xml version="1.0" encoding="utf-8"?>
<comments xmlns="http://schemas.openxmlformats.org/spreadsheetml/2006/main">
  <authors>
    <author>Шаталов Александр Владиславович</author>
  </authors>
  <commentList>
    <comment ref="F2" authorId="0" shapeId="0">
      <text>
        <r>
          <rPr>
            <sz val="8"/>
            <color indexed="81"/>
            <rFont val="Tahoma"/>
            <family val="2"/>
            <charset val="204"/>
          </rPr>
          <t>Справочно (может меняться, на идентификацию канала в платформе не влияет)</t>
        </r>
      </text>
    </comment>
  </commentList>
</comments>
</file>

<file path=xl/sharedStrings.xml><?xml version="1.0" encoding="utf-8"?>
<sst xmlns="http://schemas.openxmlformats.org/spreadsheetml/2006/main" count="3796" uniqueCount="994">
  <si>
    <t>#</t>
  </si>
  <si>
    <t>SD</t>
  </si>
  <si>
    <t>Наименование канала</t>
  </si>
  <si>
    <t>SID</t>
  </si>
  <si>
    <t>LCN</t>
  </si>
  <si>
    <t>Россия 1</t>
  </si>
  <si>
    <t>НТВ</t>
  </si>
  <si>
    <t>Россия 24</t>
  </si>
  <si>
    <t>Карусель</t>
  </si>
  <si>
    <t>Жанр</t>
  </si>
  <si>
    <t>Пакет</t>
  </si>
  <si>
    <t>EPG ID</t>
  </si>
  <si>
    <t>Расширенное описание</t>
  </si>
  <si>
    <t>Тип (HD/SD)</t>
  </si>
  <si>
    <t>Да</t>
  </si>
  <si>
    <t>A-la-carte?</t>
  </si>
  <si>
    <t>Catch-up?</t>
  </si>
  <si>
    <t>Ссылка на сайт</t>
  </si>
  <si>
    <t>Разрешение на timeshift?</t>
  </si>
  <si>
    <t>Разрешение на PVR?</t>
  </si>
  <si>
    <t>Access criteria</t>
  </si>
  <si>
    <t>ON_ID</t>
  </si>
  <si>
    <t>Язык вещания</t>
  </si>
  <si>
    <t>Русский</t>
  </si>
  <si>
    <t>Время вещания</t>
  </si>
  <si>
    <t>Круглосуточно</t>
  </si>
  <si>
    <t>Культура</t>
  </si>
  <si>
    <t>Общественное телевидение России</t>
  </si>
  <si>
    <t>ТВ Центр</t>
  </si>
  <si>
    <t>ТНТ</t>
  </si>
  <si>
    <t>СТС</t>
  </si>
  <si>
    <t>РЕН</t>
  </si>
  <si>
    <t>ТВ-3</t>
  </si>
  <si>
    <t>Ю</t>
  </si>
  <si>
    <t>Домашний</t>
  </si>
  <si>
    <t>СТС Love</t>
  </si>
  <si>
    <t>Пятница!</t>
  </si>
  <si>
    <t>2х2</t>
  </si>
  <si>
    <t>Звезда</t>
  </si>
  <si>
    <t>Русский иллюзион</t>
  </si>
  <si>
    <t>National Geographic</t>
  </si>
  <si>
    <t>Охота и рыбалка</t>
  </si>
  <si>
    <t>Здоровое ТВ</t>
  </si>
  <si>
    <t>Ретро</t>
  </si>
  <si>
    <t>Драйв</t>
  </si>
  <si>
    <t>Психология 21</t>
  </si>
  <si>
    <t>Вопросы и ответы</t>
  </si>
  <si>
    <t>Домашние животные</t>
  </si>
  <si>
    <t>Нано ТВ</t>
  </si>
  <si>
    <t>Cartoon Network</t>
  </si>
  <si>
    <t>Tiji</t>
  </si>
  <si>
    <t>8 канал</t>
  </si>
  <si>
    <t>Союз</t>
  </si>
  <si>
    <t>Первый HD</t>
  </si>
  <si>
    <t>Fox HD</t>
  </si>
  <si>
    <t>Fox Life HD</t>
  </si>
  <si>
    <t>National Geographic Wild HD</t>
  </si>
  <si>
    <t>Travel Channel HD</t>
  </si>
  <si>
    <t>Discovery Channel HD</t>
  </si>
  <si>
    <t>National Geographic HD</t>
  </si>
  <si>
    <t>Animal Planet HD</t>
  </si>
  <si>
    <t>Eurosport 2 HD</t>
  </si>
  <si>
    <t>AMEDIA Premium HD</t>
  </si>
  <si>
    <t>Наш футбол HD</t>
  </si>
  <si>
    <t>РБК ТВ</t>
  </si>
  <si>
    <t>Дом кино</t>
  </si>
  <si>
    <t>КХЛ</t>
  </si>
  <si>
    <t>Мультимания</t>
  </si>
  <si>
    <t>Музыка первого</t>
  </si>
  <si>
    <t>Мир 24</t>
  </si>
  <si>
    <t>Candy TV HD</t>
  </si>
  <si>
    <t>HD</t>
  </si>
  <si>
    <t>Discovery Channel</t>
  </si>
  <si>
    <t>Animal Planet</t>
  </si>
  <si>
    <t>Моя планета</t>
  </si>
  <si>
    <t>История</t>
  </si>
  <si>
    <t>Мир</t>
  </si>
  <si>
    <t>Наш футбол</t>
  </si>
  <si>
    <t>Shopping live</t>
  </si>
  <si>
    <t>TV1000 Premium HD</t>
  </si>
  <si>
    <t>МТС-ИНФО</t>
  </si>
  <si>
    <t>Eurosport 2</t>
  </si>
  <si>
    <t>Детский</t>
  </si>
  <si>
    <t>Viasat History</t>
  </si>
  <si>
    <t>Boomerang</t>
  </si>
  <si>
    <t>TV1000 Megahit HD</t>
  </si>
  <si>
    <t>Discovery Science</t>
  </si>
  <si>
    <t>TV1000 Comedy HD</t>
  </si>
  <si>
    <t>Brazzers TV</t>
  </si>
  <si>
    <t>Ностальгия</t>
  </si>
  <si>
    <t>Fox Life</t>
  </si>
  <si>
    <t>Travel Channel</t>
  </si>
  <si>
    <t>Русский роман</t>
  </si>
  <si>
    <t>Viasat History HD/Viasat Nature HD</t>
  </si>
  <si>
    <t>Русская ночь</t>
  </si>
  <si>
    <t>Fox</t>
  </si>
  <si>
    <t>TV 1000 Русское кино</t>
  </si>
  <si>
    <t>TV 1000 Action</t>
  </si>
  <si>
    <t>Настоящее Страшное Телевидение</t>
  </si>
  <si>
    <t>КХЛ HD</t>
  </si>
  <si>
    <t>LifeNews</t>
  </si>
  <si>
    <t>Mezzo Live HD</t>
  </si>
  <si>
    <t>Discovery Science HD</t>
  </si>
  <si>
    <t>MGM HD</t>
  </si>
  <si>
    <t>Fashion One HD</t>
  </si>
  <si>
    <t>CANDYMAN</t>
  </si>
  <si>
    <t>TLC HD</t>
  </si>
  <si>
    <t>NuArt.TV</t>
  </si>
  <si>
    <t>Эгоист</t>
  </si>
  <si>
    <t>1003</t>
  </si>
  <si>
    <t>1002</t>
  </si>
  <si>
    <t>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t>
  </si>
  <si>
    <t>epg1</t>
  </si>
  <si>
    <t>http://www.1tv.ru/</t>
  </si>
  <si>
    <t>Это динамично развивающаяся телекомпания, занимающая ведущие позиции в российском вещании.</t>
  </si>
  <si>
    <t>epg2</t>
  </si>
  <si>
    <t>http://russia.tv/</t>
  </si>
  <si>
    <t>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t>
  </si>
  <si>
    <t>epg4</t>
  </si>
  <si>
    <t>http://www.ntv.ru/</t>
  </si>
  <si>
    <t>epg5</t>
  </si>
  <si>
    <t>http://www.5-tv.ru/</t>
  </si>
  <si>
    <t>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t>
  </si>
  <si>
    <t>epg6</t>
  </si>
  <si>
    <t>http://tvkultura.ru/</t>
  </si>
  <si>
    <t>Цель канала — представлять зрителям самую оперативную информацию из всех регионов страны и из-за ее пределов 24 часа в сутки.</t>
  </si>
  <si>
    <t>epg7</t>
  </si>
  <si>
    <t>http://www.vesti.ru/</t>
  </si>
  <si>
    <t>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t>
  </si>
  <si>
    <t>Детские</t>
  </si>
  <si>
    <t>epg8</t>
  </si>
  <si>
    <t>http://www.karusel-tv.ru/</t>
  </si>
  <si>
    <t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t>
  </si>
  <si>
    <t>epg264</t>
  </si>
  <si>
    <t>http://otr-online.ru/</t>
  </si>
  <si>
    <t>"ТВ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t>
  </si>
  <si>
    <t>epg14</t>
  </si>
  <si>
    <t>http://www.tvc.ru/</t>
  </si>
  <si>
    <t>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t>
  </si>
  <si>
    <t>epg10</t>
  </si>
  <si>
    <t>http://tnt-online.ru/</t>
  </si>
  <si>
    <t>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t>
  </si>
  <si>
    <t>Познавательные</t>
  </si>
  <si>
    <t>epg23</t>
  </si>
  <si>
    <t>http://www.shoppinglive.ru/</t>
  </si>
  <si>
    <t>Современное, динамичное, драйвовое телевидение. Универсальный развлекательный канал с доминантой молодежной аудитории.</t>
  </si>
  <si>
    <t>epg9</t>
  </si>
  <si>
    <t>http://ctc.ru/</t>
  </si>
  <si>
    <t>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t>
  </si>
  <si>
    <t>epg13</t>
  </si>
  <si>
    <t>http://www.ren-tv.com/</t>
  </si>
  <si>
    <t>epg12</t>
  </si>
  <si>
    <t>http://www.disney.ru/</t>
  </si>
  <si>
    <t>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t>
  </si>
  <si>
    <t>Кино и сериалы</t>
  </si>
  <si>
    <t>epg15</t>
  </si>
  <si>
    <t>http://tv3.ru/</t>
  </si>
  <si>
    <t>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t>
  </si>
  <si>
    <t>epg16</t>
  </si>
  <si>
    <t>http://u-tv.ru/</t>
  </si>
  <si>
    <t>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t>
  </si>
  <si>
    <t>epg266</t>
  </si>
  <si>
    <t>http://www.friday.ru/about</t>
  </si>
  <si>
    <t>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t>
  </si>
  <si>
    <t>epg21</t>
  </si>
  <si>
    <t>http://tv.domashniy.ru/</t>
  </si>
  <si>
    <t>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t>
  </si>
  <si>
    <t>epg20</t>
  </si>
  <si>
    <t>http://www.2x2tv.ru</t>
  </si>
  <si>
    <t>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t>
  </si>
  <si>
    <t>epg22</t>
  </si>
  <si>
    <t>http://tvzvezda.ru/</t>
  </si>
  <si>
    <t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t>
  </si>
  <si>
    <t>epg25</t>
  </si>
  <si>
    <t>http://www.discoverychannel.ru/</t>
  </si>
  <si>
    <t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t>
  </si>
  <si>
    <t>epg26</t>
  </si>
  <si>
    <t>http://animal.discovery.com/</t>
  </si>
  <si>
    <t>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t>
  </si>
  <si>
    <t>epg24</t>
  </si>
  <si>
    <t>http://www.nat-geo.ru/</t>
  </si>
  <si>
    <t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t>
  </si>
  <si>
    <t>epg27</t>
  </si>
  <si>
    <t>http://www.moya-planeta.ru/</t>
  </si>
  <si>
    <t>Единственный в России канал, целиком посвященный любимым игрушкам больших и маленьких мужчин — автомобилям и мотоциклам.</t>
  </si>
  <si>
    <t>epg28</t>
  </si>
  <si>
    <t>http://www.tv-stream.ru</t>
  </si>
  <si>
    <t>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t>
  </si>
  <si>
    <t>epg29</t>
  </si>
  <si>
    <t>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t>
  </si>
  <si>
    <t>epg30</t>
  </si>
  <si>
    <t>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t>
  </si>
  <si>
    <t>epg39</t>
  </si>
  <si>
    <t>http://www.tv-stream.ru/</t>
  </si>
  <si>
    <t>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t>
  </si>
  <si>
    <t>epg37</t>
  </si>
  <si>
    <t>http://www.domkino.tv/</t>
  </si>
  <si>
    <t>TV 1000</t>
  </si>
  <si>
    <t>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t>
  </si>
  <si>
    <t>epg35</t>
  </si>
  <si>
    <t>http://viasat.su/</t>
  </si>
  <si>
    <t>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t>
  </si>
  <si>
    <t>epg36</t>
  </si>
  <si>
    <t>Спортивные</t>
  </si>
  <si>
    <t>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t>
  </si>
  <si>
    <t>epg31</t>
  </si>
  <si>
    <t>http://www.cartoonnetwork.ru/</t>
  </si>
  <si>
    <t>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t>
  </si>
  <si>
    <t>epg33</t>
  </si>
  <si>
    <t>http://www.multimania.tv</t>
  </si>
  <si>
    <t>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t>
  </si>
  <si>
    <t>epg55</t>
  </si>
  <si>
    <t>"Здоровое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t>
  </si>
  <si>
    <t>epg54</t>
  </si>
  <si>
    <t>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t>
  </si>
  <si>
    <t>epg38</t>
  </si>
  <si>
    <t>http://www.axnscifi.ru/</t>
  </si>
  <si>
    <t>SET</t>
  </si>
  <si>
    <t>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t>
  </si>
  <si>
    <t>epg44</t>
  </si>
  <si>
    <t>http://www.set-russia.com/</t>
  </si>
  <si>
    <t>Канал предоставляет самую полную информацию о текущих событиях в мире спорта. Вещание в формате высокой четкости.</t>
  </si>
  <si>
    <t>epg50</t>
  </si>
  <si>
    <t>http://www.eurosport.com/</t>
  </si>
  <si>
    <t>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t>
  </si>
  <si>
    <t>epg52</t>
  </si>
  <si>
    <t>http://www.extremtv.ru/</t>
  </si>
  <si>
    <t>RU.TV</t>
  </si>
  <si>
    <t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t>
  </si>
  <si>
    <t>Музыкальные</t>
  </si>
  <si>
    <t>epg48</t>
  </si>
  <si>
    <t>http://www.ru.tv/</t>
  </si>
  <si>
    <t>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t>
  </si>
  <si>
    <t>epg61</t>
  </si>
  <si>
    <t>http://www.tlc-tv.ru/</t>
  </si>
  <si>
    <t>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t>
  </si>
  <si>
    <t>epg507</t>
  </si>
  <si>
    <t>http://vmeste-rf.tv/</t>
  </si>
  <si>
    <t>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t>
  </si>
  <si>
    <t>epg69</t>
  </si>
  <si>
    <t>http://tv-soyuz.ru/</t>
  </si>
  <si>
    <t>Российский научно-познавательный телевизионный канал о событиях Истории.</t>
  </si>
  <si>
    <t>epg303</t>
  </si>
  <si>
    <t>http://istoriya.tv/</t>
  </si>
  <si>
    <t>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t>
  </si>
  <si>
    <t>epg57</t>
  </si>
  <si>
    <t>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t>
  </si>
  <si>
    <t>epg58</t>
  </si>
  <si>
    <t>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t>
  </si>
  <si>
    <t>epg59</t>
  </si>
  <si>
    <t>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t>
  </si>
  <si>
    <t>epg105</t>
  </si>
  <si>
    <t>http://tv.khl.ru/</t>
  </si>
  <si>
    <t>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t>
  </si>
  <si>
    <t>epg67</t>
  </si>
  <si>
    <t>http://www.tv-nano.ru/</t>
  </si>
  <si>
    <t>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t>
  </si>
  <si>
    <t>epg318</t>
  </si>
  <si>
    <t>http://www.frenchlover.tv</t>
  </si>
  <si>
    <t>Французский</t>
  </si>
  <si>
    <t>Киноканал всемирно известной кинокомпаний - Metro Goldwyn Mayer. В фильмотеке MGM тысяч фильмов разных жанров 60-х – 90-х годов, многие из которых стали киноклассикой.</t>
  </si>
  <si>
    <t>epg74</t>
  </si>
  <si>
    <t>http://www.mgm.com/</t>
  </si>
  <si>
    <t>epg71</t>
  </si>
  <si>
    <t>http://mirtv.ru/</t>
  </si>
  <si>
    <t>Первый в России бизнес-канал. Ход торгов на российских и зарубежных площадках. Тенденции в разных отраслях экономики и бизнеса.</t>
  </si>
  <si>
    <t>epg63</t>
  </si>
  <si>
    <t>http://rbctv.rbc.ru/</t>
  </si>
  <si>
    <t>Ростов-Папа</t>
  </si>
  <si>
    <t>Программы об экономической, культурной и религиозной жизни, возрождении казачества. Трансляции зональных и финальных концертов ежегодного международного фестиваля «Покрова на Дону», массовых мероприятий в городах и станицах, спортивных соревнований.</t>
  </si>
  <si>
    <t>epg473</t>
  </si>
  <si>
    <t>epg265</t>
  </si>
  <si>
    <t>Самые прекрасные мгновения классической музыки, оперы, танца, джаза и всей музыки мира. В прямом эфире.</t>
  </si>
  <si>
    <t>http://www.mezzo.tv/</t>
  </si>
  <si>
    <t>epg268</t>
  </si>
  <si>
    <t>http://1tv.ru</t>
  </si>
  <si>
    <t>http://www.viasat-channels.tv</t>
  </si>
  <si>
    <t>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t>
  </si>
  <si>
    <t>epg94</t>
  </si>
  <si>
    <t>http://www.viasat-channels.tv/</t>
  </si>
  <si>
    <t>Наш Футбол</t>
  </si>
  <si>
    <t>Телеканал о российском футболе</t>
  </si>
  <si>
    <t>epg313</t>
  </si>
  <si>
    <t>http://www.rfpl.tv/</t>
  </si>
  <si>
    <t>epg385</t>
  </si>
  <si>
    <t>http://candytv.eu/</t>
  </si>
  <si>
    <t>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t>
  </si>
  <si>
    <t>epg283</t>
  </si>
  <si>
    <t>http://www.tv-moda.ru</t>
  </si>
  <si>
    <t>epg388</t>
  </si>
  <si>
    <t>http://russia.tv</t>
  </si>
  <si>
    <t>Детский телеканал для дошкольников. Анимационные сериалы, развивающие передачи, кукольные шоу, музыкальные клипы.</t>
  </si>
  <si>
    <t>epg109</t>
  </si>
  <si>
    <t>http://www.tiji.fr/</t>
  </si>
  <si>
    <t>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t>
  </si>
  <si>
    <t>epg375</t>
  </si>
  <si>
    <t>http://www.viasatpremium.ru/</t>
  </si>
  <si>
    <t>epg380</t>
  </si>
  <si>
    <t>http://muz-tv.ru/</t>
  </si>
  <si>
    <t>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t>
  </si>
  <si>
    <t>epg316</t>
  </si>
  <si>
    <t>http://www.fox.com/</t>
  </si>
  <si>
    <t>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t>
  </si>
  <si>
    <t>http://www.idxtra.ru/</t>
  </si>
  <si>
    <t>Межгосударственная телерадиокомпания «Мир» глав государств-участников СНГ.</t>
  </si>
  <si>
    <t>epg389</t>
  </si>
  <si>
    <t>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t>
  </si>
  <si>
    <t>epg114</t>
  </si>
  <si>
    <t>http://dom.mts.ru</t>
  </si>
  <si>
    <t>Канал о природе, вдохновляющий на приключения. Программы подготовлены с использованием эксклюзивных материалов географического общества США.</t>
  </si>
  <si>
    <t>epg319</t>
  </si>
  <si>
    <t>http://natgeotv.com/ru</t>
  </si>
  <si>
    <t>epg107</t>
  </si>
  <si>
    <t>http://www.eurosport.ru/</t>
  </si>
  <si>
    <t>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t>
  </si>
  <si>
    <t>epg512</t>
  </si>
  <si>
    <t>http://love.ctc.ru/</t>
  </si>
  <si>
    <t>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t>
  </si>
  <si>
    <t>epg320</t>
  </si>
  <si>
    <t>http://natgeotv.com</t>
  </si>
  <si>
    <t>epg76</t>
  </si>
  <si>
    <t>http://www.gulli.ru/</t>
  </si>
  <si>
    <t>"Детский"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t>
  </si>
  <si>
    <t>epg79</t>
  </si>
  <si>
    <t>http://telekanaldetskiy.ru/</t>
  </si>
  <si>
    <t>epg415</t>
  </si>
  <si>
    <t>"Русский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t>
  </si>
  <si>
    <t>epg40</t>
  </si>
  <si>
    <t>http://russkiyillusion.ru/</t>
  </si>
  <si>
    <t>"Иллюзион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t>
  </si>
  <si>
    <t>epg41</t>
  </si>
  <si>
    <t>http://www.klub100.ru/</t>
  </si>
  <si>
    <t>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t>
  </si>
  <si>
    <t>epg56</t>
  </si>
  <si>
    <t>http://www.telecafe.ru/</t>
  </si>
  <si>
    <t>Все самое смешное в страшном и самое страшное в смешном.</t>
  </si>
  <si>
    <t>epg352</t>
  </si>
  <si>
    <t>http://strashnoe.tv/</t>
  </si>
  <si>
    <t>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t>
  </si>
  <si>
    <t>epg87</t>
  </si>
  <si>
    <t>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t>
  </si>
  <si>
    <t>epg374</t>
  </si>
  <si>
    <t>http://www.boomerangtv.co.uk</t>
  </si>
  <si>
    <t>epg272</t>
  </si>
  <si>
    <t>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t>
  </si>
  <si>
    <t>epg376</t>
  </si>
  <si>
    <t>Discovery Science – научный круглосуточный канал. Discovery Science транслирует научные и технические исследования, открытия и изобретения.</t>
  </si>
  <si>
    <t>epg81</t>
  </si>
  <si>
    <t>http://science.discovery.com/</t>
  </si>
  <si>
    <t>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t>
  </si>
  <si>
    <t>epg315</t>
  </si>
  <si>
    <t>http://www.foxlifetv.ru/</t>
  </si>
  <si>
    <t>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t>
  </si>
  <si>
    <t>epg273</t>
  </si>
  <si>
    <t>http://lifenews.ru/</t>
  </si>
  <si>
    <t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t>
  </si>
  <si>
    <t>epg377</t>
  </si>
  <si>
    <t>Самый откровенный эротический канал от известного эротического сайта представляющий лучший европейский и американский контент.</t>
  </si>
  <si>
    <t>epg500</t>
  </si>
  <si>
    <t>http://www.brazzerstveurope.com</t>
  </si>
  <si>
    <t>Английский</t>
  </si>
  <si>
    <t>"Ностальгия"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t>
  </si>
  <si>
    <t>epg325</t>
  </si>
  <si>
    <t>http://www.nostalgiatv.ru/</t>
  </si>
  <si>
    <t>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t>
  </si>
  <si>
    <t>epg86</t>
  </si>
  <si>
    <t>Созданный  в 1994 году, Travel Channel вещает на 21 языке в 125 странах Европы, Ближнего Востока, Африки и Азиатско-Тихоокеанского региона.</t>
  </si>
  <si>
    <t>epg302</t>
  </si>
  <si>
    <t>http://www.travelchanneltv.ru/</t>
  </si>
  <si>
    <t>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t>
  </si>
  <si>
    <t>epg108</t>
  </si>
  <si>
    <t>http://www.jv.ru/</t>
  </si>
  <si>
    <t>epg317</t>
  </si>
  <si>
    <t>http://www.amediafilm.com/</t>
  </si>
  <si>
    <t>"Русский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t>
  </si>
  <si>
    <t>epg307</t>
  </si>
  <si>
    <t>http://rusroman.ru/</t>
  </si>
  <si>
    <t>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t>
  </si>
  <si>
    <t>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t>
  </si>
  <si>
    <t>epg93</t>
  </si>
  <si>
    <t>http://www.zeerussia.ru</t>
  </si>
  <si>
    <t>Travel+Adventure SD</t>
  </si>
  <si>
    <t>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t>
  </si>
  <si>
    <t>epg274</t>
  </si>
  <si>
    <t>http://travelplusadventure.ru/</t>
  </si>
  <si>
    <t>Travel+Adventure HD</t>
  </si>
  <si>
    <t>epg275</t>
  </si>
  <si>
    <t>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t>
  </si>
  <si>
    <t>epg331</t>
  </si>
  <si>
    <t>http://www.rusnight.ru/</t>
  </si>
  <si>
    <t>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t>
  </si>
  <si>
    <t>epg75</t>
  </si>
  <si>
    <t>http://www.foxtv.ru/</t>
  </si>
  <si>
    <t>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t>
  </si>
  <si>
    <t>epg95</t>
  </si>
  <si>
    <t>http://www.muz1.tv/</t>
  </si>
  <si>
    <t>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t>
  </si>
  <si>
    <t>epg96</t>
  </si>
  <si>
    <t>http://www.europaplustv.com/</t>
  </si>
  <si>
    <t>ТНВ</t>
  </si>
  <si>
    <t>epg251</t>
  </si>
  <si>
    <t>http://tnv.ru/</t>
  </si>
  <si>
    <t>epg308</t>
  </si>
  <si>
    <t>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t>
  </si>
  <si>
    <t>epg509</t>
  </si>
  <si>
    <t>epg383</t>
  </si>
  <si>
    <t>epg382</t>
  </si>
  <si>
    <t>History</t>
  </si>
  <si>
    <t>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t>
  </si>
  <si>
    <t>epg503</t>
  </si>
  <si>
    <t>http://www.history.com/</t>
  </si>
  <si>
    <t>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t>
  </si>
  <si>
    <t>epg277</t>
  </si>
  <si>
    <t>epg329</t>
  </si>
  <si>
    <t>Discovery Science HD – научный круглосуточный канал. Discovery Science транслирует научные и технические исследования, открытия и изобретения.</t>
  </si>
  <si>
    <t>epg523</t>
  </si>
  <si>
    <t>epg327</t>
  </si>
  <si>
    <t>http://www.mgmhd.com/</t>
  </si>
  <si>
    <t>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t>
  </si>
  <si>
    <t>epg267</t>
  </si>
  <si>
    <t>http://amediahd.ru/</t>
  </si>
  <si>
    <t>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t>
  </si>
  <si>
    <t>epg522</t>
  </si>
  <si>
    <t>http://www.8tv.ru/</t>
  </si>
  <si>
    <t>Мода, стиль, красота, гламур, роскошь в формате HD</t>
  </si>
  <si>
    <t>epg330</t>
  </si>
  <si>
    <t>http://www.fashionone.com/</t>
  </si>
  <si>
    <t>epg328</t>
  </si>
  <si>
    <t>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t>
  </si>
  <si>
    <t>epg511</t>
  </si>
  <si>
    <t>http://www.candymantv.com/</t>
  </si>
  <si>
    <t>epg516</t>
  </si>
  <si>
    <t>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t>
  </si>
  <si>
    <t>epg271</t>
  </si>
  <si>
    <t>http://tv.nuart.tv</t>
  </si>
  <si>
    <t>Эгоист ТВ</t>
  </si>
  <si>
    <t>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t>
  </si>
  <si>
    <t>epg296</t>
  </si>
  <si>
    <t>http://www.egoist.tv/</t>
  </si>
  <si>
    <t>Крокодилы, слоны, термиты, канарейки, рыбы, собаки, ленивцы, жирафы, кошки, бабочки и все-все-все — главные действующие лица увлекательных передач Animal Planet.</t>
  </si>
  <si>
    <t>epg306</t>
  </si>
  <si>
    <t>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t>
  </si>
  <si>
    <t>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t>
  </si>
  <si>
    <t>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t>
  </si>
  <si>
    <t>epg387</t>
  </si>
  <si>
    <t>Санкт-Петербург</t>
  </si>
  <si>
    <t>Телекомпания “Волга” — первая нижегородская независимая коммерческая телекомпания с собственным каналом вещания. В эфире с 1992 года</t>
  </si>
  <si>
    <t>Волга</t>
  </si>
  <si>
    <t>www.volga-tv.ru</t>
  </si>
  <si>
    <t>круглосуточно</t>
  </si>
  <si>
    <t>epg2rostov</t>
  </si>
  <si>
    <t>epg12_3</t>
  </si>
  <si>
    <t>epg71_3</t>
  </si>
  <si>
    <t>epg5_spb</t>
  </si>
  <si>
    <t>epg6_nijniynovg</t>
  </si>
  <si>
    <t>epg435</t>
  </si>
  <si>
    <t>epg434</t>
  </si>
  <si>
    <t>epg2nijnnovg</t>
  </si>
  <si>
    <t>№ П/П</t>
  </si>
  <si>
    <t>SCG</t>
  </si>
  <si>
    <t>Федеральный</t>
  </si>
  <si>
    <t>Базовый</t>
  </si>
  <si>
    <t>Взрослый</t>
  </si>
  <si>
    <t>Расширенный</t>
  </si>
  <si>
    <t>VIASAT Премиум HD</t>
  </si>
  <si>
    <t>DVB-1</t>
  </si>
  <si>
    <t>0035</t>
  </si>
  <si>
    <t>DVB-2</t>
  </si>
  <si>
    <t>0018</t>
  </si>
  <si>
    <t>0019</t>
  </si>
  <si>
    <t>0001</t>
  </si>
  <si>
    <t>DVB-3</t>
  </si>
  <si>
    <t>DVB-4</t>
  </si>
  <si>
    <t>0021</t>
  </si>
  <si>
    <t>DVB-5</t>
  </si>
  <si>
    <t>DVB-6</t>
  </si>
  <si>
    <t>DVB-7</t>
  </si>
  <si>
    <t>0015</t>
  </si>
  <si>
    <t>DVB-8</t>
  </si>
  <si>
    <t>0036</t>
  </si>
  <si>
    <t>Региональный канал 4</t>
  </si>
  <si>
    <t>DVB-9</t>
  </si>
  <si>
    <t>Региональный канал 2</t>
  </si>
  <si>
    <t>Региональный канал 3</t>
  </si>
  <si>
    <t>VIASAT премиум HD</t>
  </si>
  <si>
    <t>0016</t>
  </si>
  <si>
    <t>DVB-10</t>
  </si>
  <si>
    <t>DVB-11</t>
  </si>
  <si>
    <t>0012</t>
  </si>
  <si>
    <t>DVB-12</t>
  </si>
  <si>
    <t>DVB-13</t>
  </si>
  <si>
    <t>DVB-14</t>
  </si>
  <si>
    <t>-</t>
  </si>
  <si>
    <t>DVB-15</t>
  </si>
  <si>
    <t>0028</t>
  </si>
  <si>
    <t>DVB-16</t>
  </si>
  <si>
    <t>0043</t>
  </si>
  <si>
    <t>DVB-17</t>
  </si>
  <si>
    <t>0038</t>
  </si>
  <si>
    <t>DVB-18</t>
  </si>
  <si>
    <t>0031</t>
  </si>
  <si>
    <t>DVB-19</t>
  </si>
  <si>
    <t>DVB-20</t>
  </si>
  <si>
    <t>DVB-21</t>
  </si>
  <si>
    <t>DVB-22</t>
  </si>
  <si>
    <t>DVB-23</t>
  </si>
  <si>
    <t>DVB-24</t>
  </si>
  <si>
    <t>0006</t>
  </si>
  <si>
    <t>Региональный канал 1</t>
  </si>
  <si>
    <t>0011</t>
  </si>
  <si>
    <t>DVB-25</t>
  </si>
  <si>
    <t>DVB-26</t>
  </si>
  <si>
    <t>DVB-27</t>
  </si>
  <si>
    <t>0029</t>
  </si>
  <si>
    <t>DVB-28</t>
  </si>
  <si>
    <t>DVB-29</t>
  </si>
  <si>
    <t>DVB-30</t>
  </si>
  <si>
    <t>0032</t>
  </si>
  <si>
    <t>Значения service ID и access criteria</t>
  </si>
  <si>
    <t>Пакет/Совокупность пакетов</t>
  </si>
  <si>
    <t>Service ID (DEC)</t>
  </si>
  <si>
    <t>Постоянная часть</t>
  </si>
  <si>
    <t>Network ID</t>
  </si>
  <si>
    <t>TS ID</t>
  </si>
  <si>
    <t>Service ID</t>
  </si>
  <si>
    <t>Итоговый AC</t>
  </si>
  <si>
    <t>0014</t>
  </si>
  <si>
    <t>AAAA</t>
  </si>
  <si>
    <t>XXXX</t>
  </si>
  <si>
    <t>0005</t>
  </si>
  <si>
    <t>0007</t>
  </si>
  <si>
    <t>0017</t>
  </si>
  <si>
    <t>Федеральный + Коммерческий + Публичный</t>
  </si>
  <si>
    <t>Базовый + Коммерческий + Публичный</t>
  </si>
  <si>
    <t>Базовый + Коммерческий</t>
  </si>
  <si>
    <t>Расширенный + Коммерческий + Публичный</t>
  </si>
  <si>
    <t>Расширенный + Коммерческий</t>
  </si>
  <si>
    <t>Федеральный + Коммерческий + Публичный + НиС</t>
  </si>
  <si>
    <t>Базовый + Коммерческий + Публичный + НиС</t>
  </si>
  <si>
    <t>Базовый + НиС</t>
  </si>
  <si>
    <t>Постоянная часть для Verimatrix</t>
  </si>
  <si>
    <t>Service ID для VCAS (HEX)</t>
  </si>
  <si>
    <t>000900020</t>
  </si>
  <si>
    <t>Итоговый AC для Verimatrix</t>
  </si>
  <si>
    <t>Формирование access criteria (HEX) для Verimatrix</t>
  </si>
  <si>
    <t>Формирование access criteria (HEX) для Irdeto</t>
  </si>
  <si>
    <t>Catch-Up</t>
  </si>
  <si>
    <t>Запрос PIN?</t>
  </si>
  <si>
    <t>AC (без НиС)</t>
  </si>
  <si>
    <t>Shop24</t>
  </si>
  <si>
    <t>Мульт</t>
  </si>
  <si>
    <t>Промо-МТС</t>
  </si>
  <si>
    <t>Вместе-РФ</t>
  </si>
  <si>
    <t>АМС</t>
  </si>
  <si>
    <t>Food Network</t>
  </si>
  <si>
    <t>Канал Disney</t>
  </si>
  <si>
    <t>LifeNews HD</t>
  </si>
  <si>
    <t>History HD</t>
  </si>
  <si>
    <t>Food Network HD</t>
  </si>
  <si>
    <t>Viasat Golf HD</t>
  </si>
  <si>
    <t>ID сервиса (тех.)</t>
  </si>
  <si>
    <t>AC (с НиС)</t>
  </si>
  <si>
    <t>Технический id</t>
  </si>
  <si>
    <t>0044</t>
  </si>
  <si>
    <t>0045</t>
  </si>
  <si>
    <t>0046</t>
  </si>
  <si>
    <t>0047</t>
  </si>
  <si>
    <t>0048</t>
  </si>
  <si>
    <t>1001</t>
  </si>
  <si>
    <t>Базовый+</t>
  </si>
  <si>
    <t>Оптимальный</t>
  </si>
  <si>
    <t>Базовый+ + Коммерческий</t>
  </si>
  <si>
    <t>Базовый+ + Коммерческий + Публичный</t>
  </si>
  <si>
    <t>Базовый+ + Коммерческий + Публичный + НиС</t>
  </si>
  <si>
    <t>Базовый + Социальный</t>
  </si>
  <si>
    <t>Социальный + Базовый + Коммерческий + Публичный + НиС</t>
  </si>
  <si>
    <t xml:space="preserve">Социальный + Базовый + Коммерческий + Публичный </t>
  </si>
  <si>
    <t>Региональный канал 5</t>
  </si>
  <si>
    <t>Региональный канал 6</t>
  </si>
  <si>
    <t>Региональный канал 7</t>
  </si>
  <si>
    <t>Региональный канал 8</t>
  </si>
  <si>
    <t>Региональный канал 9</t>
  </si>
  <si>
    <t>Тип города:</t>
  </si>
  <si>
    <t>epg524</t>
  </si>
  <si>
    <t>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t>
  </si>
  <si>
    <t>Тип</t>
  </si>
  <si>
    <t>Федеральные каналы</t>
  </si>
  <si>
    <t>Развлекательные</t>
  </si>
  <si>
    <t>Телемагазины</t>
  </si>
  <si>
    <t>Новости и публицистика</t>
  </si>
  <si>
    <t>Региональные</t>
  </si>
  <si>
    <t>Семья и здоровье</t>
  </si>
  <si>
    <t>Религия</t>
  </si>
  <si>
    <t>Русское кино</t>
  </si>
  <si>
    <t>Иностранное кино</t>
  </si>
  <si>
    <t>Вокруг света</t>
  </si>
  <si>
    <t>В мире животных</t>
  </si>
  <si>
    <t>Эротика</t>
  </si>
  <si>
    <t xml:space="preserve">http://multkanal.ru/ </t>
  </si>
  <si>
    <t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t>
  </si>
  <si>
    <t>epg504</t>
  </si>
  <si>
    <t>http://kinochannel.ru/</t>
  </si>
  <si>
    <t>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t>
  </si>
  <si>
    <t>epg589</t>
  </si>
  <si>
    <t>http://foodnetwork.com</t>
  </si>
  <si>
    <t>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t>
  </si>
  <si>
    <t>epg541</t>
  </si>
  <si>
    <t>Русский, Английский</t>
  </si>
  <si>
    <t>epg480</t>
  </si>
  <si>
    <t>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t>
  </si>
  <si>
    <t>epg585</t>
  </si>
  <si>
    <t>http://amediahit.ru/</t>
  </si>
  <si>
    <t>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t>
  </si>
  <si>
    <t>epg575</t>
  </si>
  <si>
    <t>http://amedia1.ru/</t>
  </si>
  <si>
    <t>epg599</t>
  </si>
  <si>
    <t>http://www.myviasat.ru/</t>
  </si>
  <si>
    <t>epg594</t>
  </si>
  <si>
    <t>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t>
  </si>
  <si>
    <t>epg593</t>
  </si>
  <si>
    <t>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t>
  </si>
  <si>
    <t>http://www.ntvplus.ru/channels/channel.xl?id=3380</t>
  </si>
  <si>
    <t>Русский, Татарский</t>
  </si>
  <si>
    <t/>
  </si>
  <si>
    <t>Discovery ID Xtra HD</t>
  </si>
  <si>
    <t>Viasat Sport</t>
  </si>
  <si>
    <t>epg400</t>
  </si>
  <si>
    <t>epg4_4</t>
  </si>
  <si>
    <t>epg5_orbit4</t>
  </si>
  <si>
    <t>epg14_4</t>
  </si>
  <si>
    <t>epg20_2</t>
  </si>
  <si>
    <t>6:00 - 24:00</t>
  </si>
  <si>
    <t>Первый канал</t>
  </si>
  <si>
    <t>Пятый канал</t>
  </si>
  <si>
    <t>МУЗ-ТВ</t>
  </si>
  <si>
    <t>Иллюзион +</t>
  </si>
  <si>
    <t>Sony Sci Fi</t>
  </si>
  <si>
    <t>Детский мир / Телеклуб</t>
  </si>
  <si>
    <t>Zee TV</t>
  </si>
  <si>
    <t>TLC</t>
  </si>
  <si>
    <t>ЖИВИ!</t>
  </si>
  <si>
    <t>Усадьба</t>
  </si>
  <si>
    <t>Europa Plus TV</t>
  </si>
  <si>
    <t>French Lover TV</t>
  </si>
  <si>
    <t>epg598</t>
  </si>
  <si>
    <t>DVB-31</t>
  </si>
  <si>
    <t>Кубань 24</t>
  </si>
  <si>
    <t>epg417</t>
  </si>
  <si>
    <t>Тестовый канальный план сегмента DVB-C - МОСКВА, тестовая кабельная сеть на Дубнинской, 12 (NID = 7700)</t>
  </si>
  <si>
    <t>TV5 Monde</t>
  </si>
  <si>
    <t>epg368</t>
  </si>
  <si>
    <t>http://www.tv5.org/</t>
  </si>
  <si>
    <t>Москва 24</t>
  </si>
  <si>
    <t>epg285</t>
  </si>
  <si>
    <t>http://www.m24.ru/</t>
  </si>
  <si>
    <t>epg447</t>
  </si>
  <si>
    <t>http://360tv.ru/</t>
  </si>
  <si>
    <r>
      <t>360</t>
    </r>
    <r>
      <rPr>
        <sz val="10"/>
        <color theme="1"/>
        <rFont val="Calibri"/>
        <family val="2"/>
        <charset val="204"/>
      </rPr>
      <t>°</t>
    </r>
    <r>
      <rPr>
        <i/>
        <sz val="10"/>
        <color theme="1"/>
        <rFont val="Calibri"/>
        <family val="2"/>
        <charset val="204"/>
        <scheme val="minor"/>
      </rPr>
      <t xml:space="preserve"> Подмосковье</t>
    </r>
  </si>
  <si>
    <t>epg539</t>
  </si>
  <si>
    <t>Спас</t>
  </si>
  <si>
    <t>epg391</t>
  </si>
  <si>
    <t>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t>
  </si>
  <si>
    <t>http://spastv.ru</t>
  </si>
  <si>
    <t>epg603</t>
  </si>
  <si>
    <t>http://www.bober-tv.ru</t>
  </si>
  <si>
    <t>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t>
  </si>
  <si>
    <t>Russian Extreme TV</t>
  </si>
  <si>
    <t>Бобёр</t>
  </si>
  <si>
    <t>Телекафе</t>
  </si>
  <si>
    <t>Кино ТВ</t>
  </si>
  <si>
    <t>Матч ТВ</t>
  </si>
  <si>
    <t>Че</t>
  </si>
  <si>
    <t>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t>
  </si>
  <si>
    <t>epg612</t>
  </si>
  <si>
    <t>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t>
  </si>
  <si>
    <t>http://matchtv.ru/</t>
  </si>
  <si>
    <t>http://chetv.ru</t>
  </si>
  <si>
    <t>epg611</t>
  </si>
  <si>
    <t>epg378</t>
  </si>
  <si>
    <t>epg266_4</t>
  </si>
  <si>
    <t>epg612_2</t>
  </si>
  <si>
    <t>Eurosport 1</t>
  </si>
  <si>
    <t>Eurosport 1 HD</t>
  </si>
  <si>
    <t>AMEDIA Premium SD</t>
  </si>
  <si>
    <t>AMEDIA HIT HD</t>
  </si>
  <si>
    <t>AMEDIA HIT SD</t>
  </si>
  <si>
    <t>Shop&amp;Show</t>
  </si>
  <si>
    <t>ТНТ4</t>
  </si>
  <si>
    <t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t>
  </si>
  <si>
    <t xml:space="preserve">http://shopandshow.ru/ </t>
  </si>
  <si>
    <t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t>
  </si>
  <si>
    <t>epg622</t>
  </si>
  <si>
    <t>epg623</t>
  </si>
  <si>
    <t>Матч! Арена HD</t>
  </si>
  <si>
    <t>Матч! Арена</t>
  </si>
  <si>
    <t>Матч! Футбол 1</t>
  </si>
  <si>
    <t>Матч! Футбол 2</t>
  </si>
  <si>
    <t>Матч! Футбол 3</t>
  </si>
  <si>
    <t>epg628</t>
  </si>
  <si>
    <t>epg627</t>
  </si>
  <si>
    <t>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t>
  </si>
  <si>
    <t>Маркетинговые параметры каналов</t>
  </si>
  <si>
    <t>Ля-Минор</t>
  </si>
  <si>
    <t>epg97</t>
  </si>
  <si>
    <t>http://laminortv.ru/</t>
  </si>
  <si>
    <t>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t>
  </si>
  <si>
    <t>Extreme Sports</t>
  </si>
  <si>
    <t>epg106</t>
  </si>
  <si>
    <t>http://extreme.com/</t>
  </si>
  <si>
    <t>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t>
  </si>
  <si>
    <t xml:space="preserve">Канал Республики Татарстан с новостями, сериалами, мультфильмами, ток-шоу и зрелищными передачами (в том числе спортивными). Вещает на двух языках: русском и татарском. </t>
  </si>
  <si>
    <t xml:space="preserve">http://tnv.ru/  </t>
  </si>
  <si>
    <t>epg6_dub2</t>
  </si>
  <si>
    <t>Легенда</t>
  </si>
  <si>
    <t>Текст</t>
  </si>
  <si>
    <t>Новые/измененные данные</t>
  </si>
  <si>
    <t>Уникальные для региона данные</t>
  </si>
  <si>
    <t>Каналы в резерве: не вещаются</t>
  </si>
  <si>
    <t>Каналы, удаляемые из кан-го плана</t>
  </si>
  <si>
    <t>epg1_4</t>
  </si>
  <si>
    <t>Резерв</t>
  </si>
  <si>
    <t>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t>
  </si>
  <si>
    <t>Позиции региональных каналов в КП</t>
  </si>
  <si>
    <t>Указывается только на вкладке "КП"</t>
  </si>
  <si>
    <t>Указывается на вкладках с городами</t>
  </si>
  <si>
    <t>epg341</t>
  </si>
  <si>
    <t>epg340</t>
  </si>
  <si>
    <t>epg571</t>
  </si>
  <si>
    <t>epg577</t>
  </si>
  <si>
    <t>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t>
  </si>
  <si>
    <t>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t>
  </si>
  <si>
    <t>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t>
  </si>
  <si>
    <t>epg10_4</t>
  </si>
  <si>
    <t xml:space="preserve"> http://9tv.ru/  </t>
  </si>
  <si>
    <t xml:space="preserve">Региональный телеканал с собственным программированием. Большая часть эфирного времени отдана собственным передачам. Лицо канала — новости. Информационная программа «Факты» выходит 11 раз в день по будням и один раз в субботу. События недели в воскресенье показывают «Факты. Итоги». Помимо новостей эфирное время на «Кубань 24» уделяется социально-политическим, информационно-развлекательным проектам, ток-шоу, в которых участвуют представители краевой власти и другие влиятельные люди. Зрители канала получают лучшие отечественные и зарубежные фильмы, а также телесериалы, причем некоторые из них производят или переводят специально для «Кубань 24». </t>
  </si>
  <si>
    <t>Дон 24</t>
  </si>
  <si>
    <t>Технические параметры каналов (не в городах Татарстана). Тип города = 1 или 3</t>
  </si>
  <si>
    <t>Технические параметры каналов (в городах Татарстана). Тип города = 2 или 4</t>
  </si>
  <si>
    <t>Тип 1</t>
  </si>
  <si>
    <t>Тип 2</t>
  </si>
  <si>
    <t>Тип 3</t>
  </si>
  <si>
    <t>Тип 4</t>
  </si>
  <si>
    <t>Город с дополнительным B2B пакетом (НиС)</t>
  </si>
  <si>
    <t>Город Татарстана с дополнительным B2B пакетом (НиС)</t>
  </si>
  <si>
    <t>Город без дополнительного B2B пакета (НиС)</t>
  </si>
  <si>
    <t>Город Татарстана без дополнительного B2B пакета (НиС)</t>
  </si>
  <si>
    <t>На удаление</t>
  </si>
  <si>
    <t>МАТЧ! ФУТБОЛ</t>
  </si>
  <si>
    <t>Новостной</t>
  </si>
  <si>
    <t>Матч! Футбол 1 HD</t>
  </si>
  <si>
    <t>Матч! Футбол 2 HD</t>
  </si>
  <si>
    <t>Матч! Футбол 3 HD</t>
  </si>
  <si>
    <t>Deutsche Welle</t>
  </si>
  <si>
    <t>France 24</t>
  </si>
  <si>
    <t>CNN</t>
  </si>
  <si>
    <t>BBC World News</t>
  </si>
  <si>
    <t>Евроновости</t>
  </si>
  <si>
    <t>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t>
  </si>
  <si>
    <t>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t>
  </si>
  <si>
    <t>epg616</t>
  </si>
  <si>
    <t>epg617</t>
  </si>
  <si>
    <t>epg618</t>
  </si>
  <si>
    <t>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t>
  </si>
  <si>
    <t>epg65</t>
  </si>
  <si>
    <t>Немецкий общественно-правовой канал В эфире – новостные передачи, программы о европейской культуре и моде, спорте, финансах, автомобилях и путешествиях.</t>
  </si>
  <si>
    <t>Английский, Немецкий</t>
  </si>
  <si>
    <t>http://www.dw.de/</t>
  </si>
  <si>
    <t>Радость моя</t>
  </si>
  <si>
    <t>Успех</t>
  </si>
  <si>
    <t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t>
  </si>
  <si>
    <t>http://www.france24.com/</t>
  </si>
  <si>
    <t>epg298</t>
  </si>
  <si>
    <t xml:space="preserve">http://www.cnn.com </t>
  </si>
  <si>
    <t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t>
  </si>
  <si>
    <t>epg290</t>
  </si>
  <si>
    <t xml:space="preserve">http://news.bbc.co.uk/ </t>
  </si>
  <si>
    <t>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t>
  </si>
  <si>
    <t>epg293</t>
  </si>
  <si>
    <t xml:space="preserve">http://ru.euronews.com/ </t>
  </si>
  <si>
    <t>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t>
  </si>
  <si>
    <t>epg353</t>
  </si>
  <si>
    <t xml:space="preserve">http://www.radostmoya.ru/ </t>
  </si>
  <si>
    <t xml:space="preserve">"Радость моя" — это Детский семейный образовательный телеканал. Мы предлагаем зрителям культурно-просветительские, образовательные и детские программы собственного производства. На нашем канале каждый член семьи найдёт для себя что-то полезное. Особенность "Радости моей" — приверженность православным традициям. </t>
  </si>
  <si>
    <t xml:space="preserve">epg372 </t>
  </si>
  <si>
    <t>http://www.uspeh-tv.ru/</t>
  </si>
  <si>
    <t xml:space="preserve">Телеканал "Успех" - первый и единственный инструментальный телеканал для малого и среднего предпринимательства. Миссия телеканала – популяризация предпринимательства в России, формирование позитивного отношения общества к бизнесу и становление молодежной предпринимательской среды. </t>
  </si>
  <si>
    <t xml:space="preserve">epg60 </t>
  </si>
  <si>
    <t>На удале-ние</t>
  </si>
  <si>
    <t>Life 78</t>
  </si>
  <si>
    <t>epg620</t>
  </si>
  <si>
    <t>Россия 1 HD</t>
  </si>
  <si>
    <t>да</t>
  </si>
  <si>
    <t>Субтитры?</t>
  </si>
  <si>
    <t>Скрытые субтитры?</t>
  </si>
  <si>
    <t>Телетекст?</t>
  </si>
  <si>
    <t>Дополнительные данные</t>
  </si>
  <si>
    <t>0009000207E3</t>
  </si>
  <si>
    <t>Активный</t>
  </si>
  <si>
    <t>0051</t>
  </si>
  <si>
    <t>0050</t>
  </si>
  <si>
    <t>0049</t>
  </si>
  <si>
    <t>Матч! Боец</t>
  </si>
  <si>
    <t>epg103</t>
  </si>
  <si>
    <t>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t>
  </si>
  <si>
    <t>http://www.boets.ru/</t>
  </si>
  <si>
    <t>ТНТ Music</t>
  </si>
  <si>
    <t>epg638</t>
  </si>
  <si>
    <t>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t>
  </si>
  <si>
    <t>http://www.tntmusic.ru/</t>
  </si>
  <si>
    <t>Viasat Explore</t>
  </si>
  <si>
    <t>epg85</t>
  </si>
  <si>
    <t>Канал приключений, экстрима, загадок природы и человека. Прекрасное сочетание фильмов от лучших мировых производителей.</t>
  </si>
  <si>
    <t>epg112</t>
  </si>
  <si>
    <t>Viasat Nature</t>
  </si>
  <si>
    <t>epg84</t>
  </si>
  <si>
    <t>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t>
  </si>
  <si>
    <t>H2</t>
  </si>
  <si>
    <t>epg640</t>
  </si>
  <si>
    <t>Game Show</t>
  </si>
  <si>
    <t>epg642</t>
  </si>
  <si>
    <t>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t>
  </si>
  <si>
    <t>http://gameshow.ru/</t>
  </si>
  <si>
    <t>CBS Reality</t>
  </si>
  <si>
    <t>epg366</t>
  </si>
  <si>
    <t>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t>
  </si>
  <si>
    <t>http://www.cbsreality.tv/eu/</t>
  </si>
  <si>
    <t>Морской</t>
  </si>
  <si>
    <t>epg568</t>
  </si>
  <si>
    <t>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t>
  </si>
  <si>
    <t>http://www.nauticalchannel.ru/</t>
  </si>
  <si>
    <t>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t>
  </si>
  <si>
    <t>DVB-33</t>
  </si>
  <si>
    <t>0009000207D1</t>
  </si>
  <si>
    <t>DVB-32</t>
  </si>
  <si>
    <t>КИНОСВИДАНИЕ</t>
  </si>
  <si>
    <t>КИНОКОМЕДИЯ</t>
  </si>
  <si>
    <t>КИНОСЕМЬЯ</t>
  </si>
  <si>
    <t>КИНОПРЕМЬЕРА HD</t>
  </si>
  <si>
    <t>epg580</t>
  </si>
  <si>
    <t>http://www.nastroykino.ru/kinokomedija/</t>
  </si>
  <si>
    <t>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t>
  </si>
  <si>
    <t>КИНОХИТ</t>
  </si>
  <si>
    <t>epg582</t>
  </si>
  <si>
    <t>http://www.nastroykino.ru/kinohit/</t>
  </si>
  <si>
    <t>Настрой кино! и футбол</t>
  </si>
  <si>
    <t>Плюс футбол + Плюс кино и футбол</t>
  </si>
  <si>
    <t>Настрой кино! + Настрой кино! и футбол</t>
  </si>
  <si>
    <t>КХЛ HD + НиС</t>
  </si>
  <si>
    <t>Телеканал мировых кинохитов разных лет. Популярное зарубежное кино с самыми высокими рейтингами среди зрителей. Культовые кинокартины, знаменитые актеры и режиссеры, эталоны жанра. Круглосуточное вещание без рекламы.</t>
  </si>
  <si>
    <t>http://www.nastroykino.ru/kinopremyera/</t>
  </si>
  <si>
    <t>Телеканал премьер и новинок мирового кинематографа. Все самое лучшее, все самое новое в мире отечественного и зарубежного кинопроката последних двух лет. То, что вы не успели посмотреть в кинотеатре – теперь доступно в удобное время у вас дома! Круглосуточное вещание без рекламы.</t>
  </si>
  <si>
    <t>Телеканал об отношениях мужчины и женщины. Вдохновляющие истории любви, романтические комедии и психология отношений в пронзительных драмах. Фильмы, которые хочется смотреть вдвоем. Круглосуточное вещание без рекламы.</t>
  </si>
  <si>
    <t>http://www.nastroykino.ru/kinosvidanie/</t>
  </si>
  <si>
    <t>http://www.nastroykino.ru/kinosemja/</t>
  </si>
  <si>
    <t>Телеканал для всей семьи. Максимально безопасные фильмы, которые понравятся и детям, и взрослым. Детское кино и полнометражные мультфильмы, фильмы о дружбе и семейных ценностях. 100% позитивных эмоций. Круглосуточное вещание без рекламы.</t>
  </si>
  <si>
    <t>НАСТРОЙ КИНО!</t>
  </si>
  <si>
    <t>Телетекст</t>
  </si>
  <si>
    <t>Ювелирочка</t>
  </si>
  <si>
    <t>epg653</t>
  </si>
  <si>
    <t>Gulli Girl</t>
  </si>
  <si>
    <t>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t>
  </si>
  <si>
    <t>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t>
  </si>
  <si>
    <t>http://www.ves-media.com/</t>
  </si>
  <si>
    <t>Шалун HD</t>
  </si>
  <si>
    <t>epg655</t>
  </si>
  <si>
    <t>Шалун SD</t>
  </si>
  <si>
    <t>epg654</t>
  </si>
  <si>
    <t>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t>
  </si>
  <si>
    <t>A1 HD</t>
  </si>
  <si>
    <t>A1</t>
  </si>
  <si>
    <t>A2</t>
  </si>
  <si>
    <t>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t>
  </si>
  <si>
    <t>http://www.goodtime.media/</t>
  </si>
  <si>
    <t>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t>
  </si>
  <si>
    <t>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t>
  </si>
  <si>
    <t>epg7nijnov</t>
  </si>
  <si>
    <t>epg662</t>
  </si>
  <si>
    <t>epg15_4</t>
  </si>
  <si>
    <t>Еда</t>
  </si>
  <si>
    <t>epg253</t>
  </si>
  <si>
    <t>Каждый день на телеканале только еда во всех ракурсах. Готовим-сервируем-поедаем, в общем, делаем все, чтобы жизнь казалась вкуснее и красивее.</t>
  </si>
  <si>
    <t>http://www.tveda.ru/</t>
  </si>
  <si>
    <t>Cinéma</t>
  </si>
  <si>
    <t>epg664</t>
  </si>
  <si>
    <t>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t>
  </si>
  <si>
    <t>http://cinetv.ru/</t>
  </si>
  <si>
    <t>Russian Extreme TV 4K</t>
  </si>
  <si>
    <t>epg665</t>
  </si>
  <si>
    <t>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t>
  </si>
  <si>
    <t>Коммерческий канальный план сегмента DVB-C - ВОРОНЕЖ (NID = 1007)</t>
  </si>
  <si>
    <t>Коммерческий канальный план сегмента DVB-C - БОРИСОГЛЕБСК (NID = 1020)</t>
  </si>
  <si>
    <t>0009000207E2</t>
  </si>
  <si>
    <t>73</t>
  </si>
  <si>
    <t>0009000207F3</t>
  </si>
  <si>
    <t xml:space="preserve"> 1007</t>
  </si>
  <si>
    <t>КТВ-Город</t>
  </si>
  <si>
    <t>epg573</t>
  </si>
  <si>
    <t xml:space="preserve">http://www.ktvtv.ru/ </t>
  </si>
  <si>
    <t>Ежедневно для телезрителей самые свежие новости региона, прогноз погоды для города и области, астрологический прогноз, трансляции хоккейных, футбольных и баскетбольных матчей, интервью со специалистами федеральных государственных структур об актуальных и острых проблемах, а так же программы о культурной и спортивной жизни города.</t>
  </si>
  <si>
    <t>TV Губерния</t>
  </si>
  <si>
    <t>616</t>
  </si>
  <si>
    <t xml:space="preserve">Телеканал «TV-Губерния» - лидер регионального вещания в Воронежской области! Мы ведем трансляцию 24 часа в сутки и предлагаем множество программ собственного производства. В составе телерадиокомпании «Губерния» не только региональные каналы «ТНТ-Губерния» и «Звезда Губерния», но и всероссийский телеканал «TV-Губерния». </t>
  </si>
  <si>
    <t>epg574</t>
  </si>
  <si>
    <t xml:space="preserve">http://tv-gubernia.ru/ </t>
  </si>
  <si>
    <t>epg2_vrnj</t>
  </si>
  <si>
    <t>Коммерческий канальный план сегмента DVB-C - РОСТОВ-НА-ДОНУ (NID = 4013)</t>
  </si>
  <si>
    <t>epg6_rostov</t>
  </si>
  <si>
    <t>epg63rostov</t>
  </si>
  <si>
    <t>Ростов-на-ТВ</t>
  </si>
  <si>
    <t>«Ростов-на-ТВ» - круглосуточный самопрограмируемый интернет-телеканал. В центре внимания телеканала - жизни города. Новости, афиша, музыка, спорт, образование, история, наука, развлечения, современные технологии. Мы предлагаем нашим зрителям создавать контент вместе. «Ростов-на-ТВ», в отличие от традиционного телевидения, не диктует своему зрителю что он должен смотреть. Мы предлагаем вместе зрителю вместе с нами формировать и корректировать сетку вещания телеканала.</t>
  </si>
  <si>
    <t>epg471</t>
  </si>
  <si>
    <t>http://www.rostovlife.ru/</t>
  </si>
  <si>
    <t>http://teleiks.ru</t>
  </si>
  <si>
    <t>Это новости федерального и областного значения, культурно-просветительские, патриотические и исторические программы, спорт и передачи для детей. Кроме этого в эфире канала - художественные и документальные фильмы, мультфильмы, трансляции областных спортивных и культурных мероприятий.</t>
  </si>
  <si>
    <t>http://www.yugmedia.ru/</t>
  </si>
  <si>
    <t>07:00 - 00:00</t>
  </si>
  <si>
    <t>http://volgograd24.tv/</t>
  </si>
  <si>
    <t>epg613</t>
  </si>
  <si>
    <t>Региональный телеканал федерального значения. Новый телевизионный канал «Волгоград 24» - продукт уникальный. По-новому организовано информационное вещание. Выпуски новостей будут выходить в эфир каждый час с 7 утра и до полуночи. Ежечасно зритель сможет увидеть как короткие, так и подробные прогнозы погоды. Одна из изюминок канала – документальное кино! Такого разнообразия тем и профессионального исполнения волгоградский зритель еще не видел.</t>
  </si>
  <si>
    <t>Волгоград 24</t>
  </si>
  <si>
    <t>С 6.30 до 8.30 и с 18.00 до 21.00</t>
  </si>
  <si>
    <t>http://www.1vtv.ru/</t>
  </si>
  <si>
    <t>epg419</t>
  </si>
  <si>
    <t>Сегодняшний день канала - это уже снискавшие высокие рейтинги "Время новостей" масса социальных, познавательных и развлекательных программ, собственное ток-шоу "Скажите честно". В эфире телеканала информационные и аналитические, позволяющие хорошо ориентироваться в политической и общественной жизни города, региона, России. Есть и программы развлекательные, помогающие отдохнуть и набраться положительных эмоций.</t>
  </si>
  <si>
    <t>Муниципальное ТВ</t>
  </si>
  <si>
    <t>ТНВ (Татарстан-Новый век) - канал Республики Татарстан с новостями, сериалами, мультяшками, ток-шоу и зрелищными передачами (в том числе спортивными). Вещает на двух языках: русском и татарском.</t>
  </si>
  <si>
    <t>http://www.2tvk.ru/</t>
  </si>
  <si>
    <t>epg553</t>
  </si>
  <si>
    <t>Ежедневно на телеканале выходят тематические передачи об экономической, политической, социальной, культурной, спортивной жизни нашего региона, а также детские программы.</t>
  </si>
  <si>
    <t>2 ТВ</t>
  </si>
  <si>
    <t>epg7volgograd</t>
  </si>
  <si>
    <t>Коммерческий канальный план сегмента DVB-C - ВОЛГОГРАД (NID = 4006)</t>
  </si>
  <si>
    <t>http://moygorod.tv/</t>
  </si>
  <si>
    <t>epg426</t>
  </si>
  <si>
    <t>«Мой город» - круглосуточный телеканал, имеющий собственную 24-часовую сетку вещания в сетях кабельного телевидения. Наша цель – создавать «ОТКРЫТОЕ ТЕЛЕВИДЕНИЕ». Во всех отношениях. Открытый диалог с телезрителем, доступная информация, всегда актуальные, интересные и, что самое главное, близкие каждому из нас темы, скандальные расследования и уникальные по своей масштабности телепроекты, развлекательные, просветительские и познавательные передачи.</t>
  </si>
  <si>
    <t>Мой город</t>
  </si>
  <si>
    <t>http://fh7951s1.bget.ru</t>
  </si>
  <si>
    <t>epg429</t>
  </si>
  <si>
    <t>12 часов информационно-аналитических и развлекательных программ и передач собственного производства (новости, авторские программы, спецрепортажи, зарисовки, тематические рубрики, передачи и разного рода рекламная продукция).</t>
  </si>
  <si>
    <t>ТРК Осинники</t>
  </si>
  <si>
    <t>http://www.10kanal.ru/stk10</t>
  </si>
  <si>
    <t>epg427</t>
  </si>
  <si>
    <t>"Сибирский телевизионный канал"</t>
  </si>
  <si>
    <t>СТК 10</t>
  </si>
  <si>
    <t>epg16_4</t>
  </si>
  <si>
    <t>epg22_kuzbas</t>
  </si>
  <si>
    <t>epg21dom_kuzbass</t>
  </si>
  <si>
    <t>epg13kuzbass</t>
  </si>
  <si>
    <t>epg9kuzbass</t>
  </si>
  <si>
    <t>epg8_3</t>
  </si>
  <si>
    <t>epg2_3</t>
  </si>
  <si>
    <t>Коммерческий канальный план сегмента DVB-C - НОВОКУЗНЕЦК (NID = 6004)</t>
  </si>
  <si>
    <t>ТНВ (Татарстан-Новый век) - канал Республики Татарстан с новостями, сериалами, мультяшками, ток-шоу и зрелищными передачами (в том числе спортивными). Вещает на двух языках: русском и татарском.</t>
  </si>
  <si>
    <t>http://www.topspb.tv/</t>
  </si>
  <si>
    <t>Полноценный городской канал, гид по культурным, экономическим, политическим и социально-значимым событиям Северной столицы. В центре внимания жизнь Санкт-Петербурга и его жителей.</t>
  </si>
  <si>
    <t>http://www.lifenews78.ru</t>
  </si>
  <si>
    <t>Информационный канал, первый по срочным новостям в Санкт-Петербурге! Телеканал предлагает эксклюзивные и самые оперативные новости в качественной упаковке. Круглосуточное вещание семь дней в неделю. Новостные выпуски идут каждые 30 минут. В эфире Life 78 только актуальные и срочные новости, профессиональные репортажи, известные гости.</t>
  </si>
  <si>
    <t>epg6_spb</t>
  </si>
  <si>
    <t>НТВ-Петербург</t>
  </si>
  <si>
    <t>epg2spb</t>
  </si>
  <si>
    <t>Коммерческий канальный план сегмента DVB-C - САНКТ-ПЕТЕРБУРГ (NID = 2001)</t>
  </si>
  <si>
    <t>http://nntv.tv/</t>
  </si>
  <si>
    <t>Лидер среди нижегородских телекомпаний по производству программ. Благодаря собственному уникальному программированию, еженедельно компания предлагает зрителю 48 часов оригинальной телевизионной продукции высокого качества по 11 различным тематическим направлениям вещания: новости, публицистику, тематические, детские, религиозные, просветительские, спортивные, развлекательные, музыкальные программы и прямые трансляции важнейших зрелищных мероприятий.</t>
  </si>
  <si>
    <t>ННТВ</t>
  </si>
  <si>
    <t>http://nn.1gorodskoi.ru/</t>
  </si>
  <si>
    <t>Первый Городской канал — это программы, созданные в нашем городе для жителей нашего города. Это программы, созданные людьми, которые живут в этом городе, знают его проблемы, радости и достижения.</t>
  </si>
  <si>
    <t>Первый городской</t>
  </si>
  <si>
    <t>epg21nijniy</t>
  </si>
  <si>
    <t>epg612_nijnovg</t>
  </si>
  <si>
    <t>Коммерческий канальный план сегмента DVB-C - НИЖНИЙ НОВГОРОД (NID = 3001)</t>
  </si>
  <si>
    <t>http://kirov.1gorodskoi.ru/</t>
  </si>
  <si>
    <t>epg263</t>
  </si>
  <si>
    <t>Первый городской HD</t>
  </si>
  <si>
    <t>http://devyatka.ru/</t>
  </si>
  <si>
    <t>epg501</t>
  </si>
  <si>
    <t>Семейный развлекательный канал, предоставляющий помимо информационных и развлекательных программ, ещё и самые разнообразные документальные, художественные фильмы и сериалы.</t>
  </si>
  <si>
    <t>Девятка ТВ</t>
  </si>
  <si>
    <t xml:space="preserve"> epg263</t>
  </si>
  <si>
    <t>Первый городской SD</t>
  </si>
  <si>
    <t>epg266_kirov</t>
  </si>
  <si>
    <t>epg13kirov</t>
  </si>
  <si>
    <t xml:space="preserve"> epg9kirov</t>
  </si>
  <si>
    <t>epg10_kirov</t>
  </si>
  <si>
    <t>Россия 24 Вятка</t>
  </si>
  <si>
    <t>epg6_kirov</t>
  </si>
  <si>
    <t>epg2vytka</t>
  </si>
  <si>
    <t>Россия 1 Вятка</t>
  </si>
  <si>
    <t>Коммерческий канальный план сегмента DVB-C - КИРОВ (NID = 3007)</t>
  </si>
  <si>
    <t>Коммерческий канальный план сегмента DVB-C - МАЙКОП (NID = 4019)</t>
  </si>
  <si>
    <t>Коммерческий канальный план сегмента DVB-C - КОРЯЖМА (NID = 2004)</t>
  </si>
  <si>
    <t>Правда Севера</t>
  </si>
  <si>
    <t>Коммерческий канальный план сегмента DVB-C - ТАМБОВ (NID = 1016)</t>
  </si>
  <si>
    <t>Новый Век</t>
  </si>
  <si>
    <t> epg22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</si>
</sst>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1"/>
      <color theme="1"/>
      <name val="Calibri"/>
      <family val="2"/>
      <charset val="204"/>
      <scheme val="minor"/>
    </font>
    <font>
      <sz val="11"/>
      <color theme="1"/>
      <name val="Times New Roman"/>
      <family val="2"/>
      <charset val="204"/>
    </font>
    <font>
      <sz val="9"/>
      <color theme="1"/>
      <name val="Calibri"/>
      <family val="2"/>
      <charset val="204"/>
      <scheme val="minor"/>
    </font>
    <font>
      <sz val="10"/>
      <color theme="1"/>
      <name val="Calibri"/>
      <family val="2"/>
      <charset val="204"/>
      <scheme val="minor"/>
    </font>
    <font>
      <b/>
      <sz val="10"/>
      <color theme="0"/>
      <name val="Calibri"/>
      <family val="2"/>
      <charset val="204"/>
      <scheme val="minor"/>
    </font>
    <font>
      <b/>
      <sz val="9"/>
      <color theme="0"/>
      <name val="Calibri"/>
      <family val="2"/>
      <charset val="204"/>
      <scheme val="minor"/>
    </font>
    <font>
      <i/>
      <sz val="10"/>
      <color theme="1"/>
      <name val="Calibri"/>
      <family val="2"/>
      <charset val="204"/>
      <scheme val="minor"/>
    </font>
    <font>
      <sz val="8"/>
      <color indexed="81"/>
      <name val="Tahoma"/>
      <family val="2"/>
      <charset val="204"/>
    </font>
    <font>
      <b/>
      <sz val="10"/>
      <color theme="1" tint="0.34998626667073579"/>
      <name val="Calibri"/>
      <family val="2"/>
      <charset val="204"/>
      <scheme val="minor"/>
    </font>
    <font>
      <sz val="9"/>
      <color indexed="81"/>
      <name val="Tahoma"/>
      <family val="2"/>
      <charset val="204"/>
    </font>
    <font>
      <sz val="10"/>
      <color theme="1"/>
      <name val="Calibri"/>
      <family val="2"/>
      <charset val="204"/>
    </font>
    <font>
      <strike/>
      <sz val="9"/>
      <color theme="1"/>
      <name val="Calibri"/>
      <family val="2"/>
      <charset val="204"/>
      <scheme val="minor"/>
    </font>
    <font>
      <b/>
      <sz val="9"/>
      <color theme="1"/>
      <name val="Calibri"/>
      <family val="2"/>
      <charset val="204"/>
      <scheme val="minor"/>
    </font>
    <font>
      <i/>
      <sz val="9"/>
      <color theme="1"/>
      <name val="Calibri"/>
      <family val="2"/>
      <charset val="204"/>
      <scheme val="minor"/>
    </font>
  </fonts>
  <fills count="11">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2"/>
        <bgColor indexed="64"/>
      </patternFill>
    </fill>
  </fills>
  <borders count="77">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style="medium">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theme="1" tint="0.499984740745262"/>
      </left>
      <right style="medium">
        <color theme="1" tint="0.499984740745262"/>
      </right>
      <top style="thin">
        <color theme="1" tint="0.499984740745262"/>
      </top>
      <bottom style="medium">
        <color theme="1" tint="0.499984740745262"/>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medium">
        <color theme="1" tint="0.499984740745262"/>
      </top>
      <bottom style="thin">
        <color theme="1" tint="0.499984740745262"/>
      </bottom>
      <diagonal/>
    </border>
    <border>
      <left/>
      <right style="thin">
        <color theme="1" tint="0.499984740745262"/>
      </right>
      <top style="thin">
        <color theme="1" tint="0.499984740745262"/>
      </top>
      <bottom style="medium">
        <color theme="1" tint="0.499984740745262"/>
      </bottom>
      <diagonal/>
    </border>
    <border>
      <left/>
      <right/>
      <top style="thin">
        <color theme="1" tint="0.499984740745262"/>
      </top>
      <bottom/>
      <diagonal/>
    </border>
    <border>
      <left/>
      <right/>
      <top style="medium">
        <color theme="1" tint="0.499984740745262"/>
      </top>
      <bottom style="thin">
        <color theme="1" tint="0.499984740745262"/>
      </bottom>
      <diagonal/>
    </border>
    <border>
      <left/>
      <right/>
      <top style="thin">
        <color theme="1" tint="0.499984740745262"/>
      </top>
      <bottom style="thin">
        <color theme="1" tint="0.499984740745262"/>
      </bottom>
      <diagonal/>
    </border>
    <border>
      <left style="medium">
        <color theme="1" tint="0.499984740745262"/>
      </left>
      <right style="thin">
        <color theme="1" tint="0.499984740745262"/>
      </right>
      <top style="medium">
        <color theme="1" tint="0.499984740745262"/>
      </top>
      <bottom/>
      <diagonal/>
    </border>
    <border>
      <left style="thin">
        <color theme="1" tint="0.499984740745262"/>
      </left>
      <right style="thin">
        <color theme="1" tint="0.499984740745262"/>
      </right>
      <top style="medium">
        <color theme="1" tint="0.499984740745262"/>
      </top>
      <bottom/>
      <diagonal/>
    </border>
    <border>
      <left style="thin">
        <color theme="1" tint="0.499984740745262"/>
      </left>
      <right style="medium">
        <color theme="1" tint="0.499984740745262"/>
      </right>
      <top style="medium">
        <color theme="1" tint="0.499984740745262"/>
      </top>
      <bottom/>
      <diagonal/>
    </border>
    <border>
      <left style="medium">
        <color theme="1" tint="0.499984740745262"/>
      </left>
      <right/>
      <top style="thin">
        <color theme="1" tint="0.499984740745262"/>
      </top>
      <bottom/>
      <diagonal/>
    </border>
    <border>
      <left style="medium">
        <color theme="1" tint="0.499984740745262"/>
      </left>
      <right/>
      <top style="medium">
        <color theme="1" tint="0.499984740745262"/>
      </top>
      <bottom style="thin">
        <color theme="1" tint="0.499984740745262"/>
      </bottom>
      <diagonal/>
    </border>
    <border>
      <left style="medium">
        <color theme="1" tint="0.499984740745262"/>
      </left>
      <right/>
      <top style="thin">
        <color theme="1" tint="0.499984740745262"/>
      </top>
      <bottom style="thin">
        <color theme="1" tint="0.499984740745262"/>
      </bottom>
      <diagonal/>
    </border>
    <border>
      <left style="thin">
        <color theme="1" tint="0.499984740745262"/>
      </left>
      <right/>
      <top style="medium">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medium">
        <color theme="1" tint="0.499984740745262"/>
      </left>
      <right style="medium">
        <color theme="1" tint="0.499984740745262"/>
      </right>
      <top style="medium">
        <color theme="1" tint="0.499984740745262"/>
      </top>
      <bottom style="thin">
        <color theme="1" tint="0.499984740745262"/>
      </bottom>
      <diagonal/>
    </border>
    <border>
      <left style="medium">
        <color theme="1" tint="0.499984740745262"/>
      </left>
      <right style="medium">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medium">
        <color theme="1" tint="0.499984740745262"/>
      </bottom>
      <diagonal/>
    </border>
    <border>
      <left style="thin">
        <color theme="1" tint="0.499984740745262"/>
      </left>
      <right/>
      <top style="medium">
        <color theme="1" tint="0.499984740745262"/>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medium">
        <color theme="0" tint="-0.499984740745262"/>
      </top>
      <bottom style="thin">
        <color theme="1"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thin">
        <color theme="0" tint="-0.499984740745262"/>
      </left>
      <right/>
      <top style="medium">
        <color theme="0" tint="-0.499984740745262"/>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style="thin">
        <color theme="1" tint="0.499984740745262"/>
      </left>
      <right/>
      <top style="medium">
        <color theme="0" tint="-0.499984740745262"/>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style="thin">
        <color theme="1" tint="0.499984740745262"/>
      </right>
      <top style="medium">
        <color theme="0" tint="-0.499984740745262"/>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n">
        <color theme="1" tint="0.499984740745262"/>
      </left>
      <right style="thin">
        <color theme="1" tint="0.499984740745262"/>
      </right>
      <top/>
      <bottom style="thin">
        <color theme="1" tint="0.499984740745262"/>
      </bottom>
      <diagonal/>
    </border>
    <border>
      <left style="medium">
        <color theme="1" tint="0.499984740745262"/>
      </left>
      <right style="medium">
        <color theme="1" tint="0.499984740745262"/>
      </right>
      <top style="thin">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thin">
        <color theme="1" tint="0.499984740745262"/>
      </top>
      <bottom style="medium">
        <color theme="1" tint="0.499984740745262"/>
      </bottom>
      <diagonal/>
    </border>
    <border>
      <left style="thin">
        <color theme="1" tint="0.499984740745262"/>
      </left>
      <right/>
      <top style="thin">
        <color theme="1" tint="0.499984740745262"/>
      </top>
      <bottom style="medium">
        <color theme="1" tint="0.499984740745262"/>
      </bottom>
      <diagonal/>
    </border>
    <border>
      <left style="medium">
        <color theme="1" tint="0.499984740745262"/>
      </left>
      <right style="thin">
        <color theme="1" tint="0.499984740745262"/>
      </right>
      <top/>
      <bottom style="medium">
        <color theme="1" tint="0.499984740745262"/>
      </bottom>
      <diagonal/>
    </border>
    <border>
      <left style="thin">
        <color theme="1" tint="0.499984740745262"/>
      </left>
      <right style="medium">
        <color theme="1" tint="0.499984740745262"/>
      </right>
      <top/>
      <bottom style="medium">
        <color theme="1" tint="0.499984740745262"/>
      </bottom>
      <diagonal/>
    </border>
    <border>
      <left style="medium">
        <color theme="1" tint="0.499984740745262"/>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top/>
      <bottom/>
      <diagonal/>
    </border>
    <border>
      <left style="thin">
        <color theme="1" tint="0.499984740745262"/>
      </left>
      <right style="medium">
        <color theme="1" tint="0.499984740745262"/>
      </right>
      <top/>
      <bottom/>
      <diagonal/>
    </border>
    <border>
      <left/>
      <right style="thin">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medium">
        <color theme="1" tint="0.499984740745262"/>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style="medium">
        <color theme="1" tint="0.499984740745262"/>
      </left>
      <right style="medium">
        <color theme="1" tint="0.499984740745262"/>
      </right>
      <top/>
      <bottom style="thin">
        <color theme="1" tint="0.499984740745262"/>
      </bottom>
      <diagonal/>
    </border>
    <border>
      <left style="thin">
        <color theme="1" tint="0.499984740745262"/>
      </left>
      <right style="medium">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medium">
        <color theme="1" tint="0.499984740745262"/>
      </left>
      <right/>
      <top/>
      <bottom style="thin">
        <color theme="1" tint="0.499984740745262"/>
      </bottom>
      <diagonal/>
    </border>
  </borders>
  <cellStyleXfs count="5">
    <xf numFmtId="0" fontId="0" fillId="0" borderId="0"/>
    <xf numFmtId="0" fontId="1" fillId="0" borderId="0"/>
    <xf numFmtId="0" fontId="1" fillId="0" borderId="0"/>
    <xf numFmtId="0" fontId="2" fillId="0" borderId="0"/>
    <xf numFmtId="0" fontId="1" fillId="0" borderId="0"/>
  </cellStyleXfs>
  <cellXfs count="321">
    <xf numFmtId="0" fontId="0" fillId="0" borderId="0" xfId="0"/>
    <xf numFmtId="0" fontId="3" fillId="0" borderId="0" xfId="0" applyFont="1"/>
    <xf numFmtId="0" fontId="4" fillId="0" borderId="0" xfId="0" applyFont="1"/>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right"/>
    </xf>
    <xf numFmtId="0" fontId="3" fillId="0" borderId="1" xfId="0" applyFont="1" applyBorder="1"/>
    <xf numFmtId="0" fontId="3" fillId="0" borderId="6" xfId="0" applyFont="1" applyBorder="1"/>
    <xf numFmtId="0" fontId="3" fillId="0" borderId="7" xfId="0" applyFont="1" applyBorder="1"/>
    <xf numFmtId="0" fontId="6" fillId="2" borderId="14" xfId="0" applyFont="1" applyFill="1" applyBorder="1" applyAlignment="1">
      <alignment vertical="center"/>
    </xf>
    <xf numFmtId="0" fontId="3" fillId="0" borderId="3" xfId="0" applyFont="1" applyBorder="1"/>
    <xf numFmtId="0" fontId="3" fillId="0" borderId="4" xfId="0" applyFont="1" applyBorder="1"/>
    <xf numFmtId="0" fontId="3" fillId="0" borderId="5" xfId="0" applyFont="1" applyBorder="1"/>
    <xf numFmtId="0" fontId="3" fillId="0" borderId="18" xfId="0" applyFont="1" applyBorder="1"/>
    <xf numFmtId="0" fontId="3" fillId="0" borderId="19" xfId="0" applyFont="1" applyBorder="1"/>
    <xf numFmtId="0" fontId="6" fillId="2" borderId="23" xfId="0" applyFont="1" applyFill="1" applyBorder="1" applyAlignment="1">
      <alignment vertical="center"/>
    </xf>
    <xf numFmtId="0" fontId="3" fillId="0" borderId="24" xfId="0" applyFont="1" applyBorder="1"/>
    <xf numFmtId="0" fontId="3" fillId="0" borderId="25" xfId="0" applyFont="1" applyBorder="1"/>
    <xf numFmtId="0" fontId="3" fillId="0" borderId="11" xfId="0" applyFont="1" applyBorder="1"/>
    <xf numFmtId="0" fontId="3" fillId="0" borderId="12" xfId="0" applyFont="1" applyBorder="1"/>
    <xf numFmtId="0" fontId="3" fillId="0" borderId="13" xfId="0" applyFont="1" applyBorder="1"/>
    <xf numFmtId="0" fontId="3" fillId="0" borderId="23" xfId="0" applyFont="1" applyBorder="1"/>
    <xf numFmtId="0" fontId="3" fillId="0" borderId="17" xfId="0" applyFont="1" applyBorder="1"/>
    <xf numFmtId="0" fontId="3" fillId="0" borderId="26" xfId="0" applyFont="1" applyBorder="1"/>
    <xf numFmtId="0" fontId="3" fillId="0" borderId="27" xfId="0" applyFont="1" applyBorder="1"/>
    <xf numFmtId="0" fontId="3" fillId="0" borderId="29" xfId="0" applyFont="1" applyBorder="1"/>
    <xf numFmtId="0" fontId="5" fillId="2" borderId="1" xfId="0" applyFont="1" applyFill="1" applyBorder="1"/>
    <xf numFmtId="0" fontId="4" fillId="0" borderId="1" xfId="0" applyFont="1" applyBorder="1"/>
    <xf numFmtId="1" fontId="4" fillId="0" borderId="1" xfId="0" applyNumberFormat="1" applyFont="1" applyBorder="1" applyAlignment="1">
      <alignment horizontal="right" vertical="center"/>
    </xf>
    <xf numFmtId="0" fontId="4" fillId="0" borderId="1" xfId="0" applyFont="1" applyBorder="1" applyAlignment="1">
      <alignment horizontal="right"/>
    </xf>
    <xf numFmtId="49" fontId="4" fillId="0" borderId="1" xfId="0" applyNumberFormat="1" applyFont="1" applyBorder="1" applyAlignment="1">
      <alignment horizontal="right"/>
    </xf>
    <xf numFmtId="1" fontId="4" fillId="0" borderId="1" xfId="1" applyNumberFormat="1" applyFont="1" applyFill="1" applyBorder="1" applyAlignment="1">
      <alignment horizontal="right"/>
    </xf>
    <xf numFmtId="0" fontId="4" fillId="0" borderId="1" xfId="0" applyFont="1" applyFill="1" applyBorder="1" applyAlignment="1">
      <alignment horizontal="right"/>
    </xf>
    <xf numFmtId="49" fontId="4" fillId="0" borderId="1" xfId="0" applyNumberFormat="1" applyFont="1" applyFill="1" applyBorder="1" applyAlignment="1">
      <alignment horizontal="right"/>
    </xf>
    <xf numFmtId="0" fontId="5" fillId="2" borderId="6" xfId="0" applyFont="1" applyFill="1" applyBorder="1"/>
    <xf numFmtId="0" fontId="5" fillId="2" borderId="7" xfId="0" applyFont="1" applyFill="1" applyBorder="1"/>
    <xf numFmtId="0" fontId="4" fillId="0" borderId="6" xfId="0" applyFont="1" applyBorder="1"/>
    <xf numFmtId="0" fontId="4" fillId="0" borderId="7" xfId="0" applyFont="1" applyBorder="1" applyAlignment="1">
      <alignment horizontal="right"/>
    </xf>
    <xf numFmtId="0" fontId="4" fillId="0" borderId="6" xfId="1" applyFont="1" applyFill="1" applyBorder="1"/>
    <xf numFmtId="0" fontId="4" fillId="0" borderId="6" xfId="0" applyFont="1" applyBorder="1" applyAlignment="1">
      <alignment horizontal="right"/>
    </xf>
    <xf numFmtId="0" fontId="4" fillId="0" borderId="6" xfId="0" applyFont="1" applyFill="1" applyBorder="1" applyAlignment="1">
      <alignment horizontal="right"/>
    </xf>
    <xf numFmtId="0" fontId="4" fillId="0" borderId="7" xfId="0" applyFont="1" applyFill="1" applyBorder="1" applyAlignment="1">
      <alignment horizontal="right"/>
    </xf>
    <xf numFmtId="0" fontId="5" fillId="2" borderId="1" xfId="0" applyFont="1" applyFill="1" applyBorder="1" applyAlignment="1">
      <alignment horizontal="right" vertical="center" wrapText="1"/>
    </xf>
    <xf numFmtId="0" fontId="9" fillId="5" borderId="1" xfId="0" applyFont="1" applyFill="1" applyBorder="1" applyAlignment="1">
      <alignment vertical="center" wrapText="1"/>
    </xf>
    <xf numFmtId="0" fontId="4" fillId="0" borderId="1" xfId="0" applyFont="1" applyBorder="1" applyAlignment="1">
      <alignment vertical="center"/>
    </xf>
    <xf numFmtId="0" fontId="4" fillId="0" borderId="1" xfId="0" applyNumberFormat="1" applyFont="1" applyBorder="1" applyAlignment="1">
      <alignment horizontal="center"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Fill="1" applyBorder="1" applyAlignment="1">
      <alignment vertical="center"/>
    </xf>
    <xf numFmtId="0" fontId="4" fillId="0" borderId="1" xfId="0" applyFont="1" applyBorder="1" applyAlignment="1">
      <alignment vertical="center" wrapText="1"/>
    </xf>
    <xf numFmtId="0" fontId="3" fillId="0" borderId="32" xfId="0" applyFont="1" applyBorder="1"/>
    <xf numFmtId="0" fontId="4" fillId="3" borderId="1" xfId="0" applyFont="1" applyFill="1" applyBorder="1"/>
    <xf numFmtId="0" fontId="5" fillId="2" borderId="1" xfId="0" applyFont="1" applyFill="1" applyBorder="1" applyAlignment="1">
      <alignment horizontal="center" vertical="center" wrapText="1"/>
    </xf>
    <xf numFmtId="0" fontId="4" fillId="0" borderId="1" xfId="0" applyFont="1" applyFill="1" applyBorder="1"/>
    <xf numFmtId="0"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0" fontId="4" fillId="0" borderId="1" xfId="0" applyFont="1" applyFill="1" applyBorder="1" applyAlignment="1">
      <alignment horizontal="center"/>
    </xf>
    <xf numFmtId="0" fontId="3" fillId="0" borderId="4" xfId="0" applyFont="1" applyFill="1" applyBorder="1"/>
    <xf numFmtId="0" fontId="3" fillId="0" borderId="1" xfId="0" applyFont="1" applyFill="1" applyBorder="1"/>
    <xf numFmtId="0" fontId="3" fillId="0" borderId="12" xfId="0" applyFont="1" applyFill="1" applyBorder="1"/>
    <xf numFmtId="0" fontId="4" fillId="0" borderId="6" xfId="0" applyFont="1" applyFill="1" applyBorder="1"/>
    <xf numFmtId="1" fontId="4" fillId="0" borderId="1" xfId="0" applyNumberFormat="1" applyFont="1" applyFill="1" applyBorder="1" applyAlignment="1">
      <alignment horizontal="right" vertical="center"/>
    </xf>
    <xf numFmtId="0" fontId="3" fillId="0" borderId="7" xfId="0" applyFont="1" applyFill="1" applyBorder="1"/>
    <xf numFmtId="0" fontId="4" fillId="0" borderId="0" xfId="0" applyFont="1" applyFill="1"/>
    <xf numFmtId="0" fontId="3" fillId="0" borderId="25" xfId="0" applyFont="1" applyFill="1" applyBorder="1"/>
    <xf numFmtId="0" fontId="3" fillId="0" borderId="19" xfId="0" applyFont="1" applyFill="1" applyBorder="1"/>
    <xf numFmtId="0" fontId="3" fillId="4" borderId="1" xfId="0" applyFont="1" applyFill="1" applyBorder="1"/>
    <xf numFmtId="0" fontId="4" fillId="3" borderId="1" xfId="0" applyFont="1" applyFill="1" applyBorder="1" applyAlignment="1">
      <alignment vertical="center"/>
    </xf>
    <xf numFmtId="0" fontId="4" fillId="3" borderId="1" xfId="0" applyNumberFormat="1" applyFont="1" applyFill="1" applyBorder="1" applyAlignment="1">
      <alignment horizontal="center" vertical="center"/>
    </xf>
    <xf numFmtId="0" fontId="4" fillId="3" borderId="0" xfId="0" applyFont="1" applyFill="1"/>
    <xf numFmtId="0" fontId="3" fillId="0" borderId="1" xfId="0" applyFont="1" applyFill="1" applyBorder="1" applyAlignment="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0" borderId="1"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3" fillId="6" borderId="6" xfId="0" applyFont="1" applyFill="1" applyBorder="1"/>
    <xf numFmtId="0" fontId="3" fillId="6" borderId="1" xfId="0" applyFont="1" applyFill="1" applyBorder="1"/>
    <xf numFmtId="0" fontId="3" fillId="6" borderId="7" xfId="0" applyFont="1" applyFill="1" applyBorder="1"/>
    <xf numFmtId="0" fontId="3" fillId="6" borderId="25" xfId="0" applyFont="1" applyFill="1" applyBorder="1"/>
    <xf numFmtId="0" fontId="3" fillId="6" borderId="19" xfId="0" applyFont="1" applyFill="1" applyBorder="1"/>
    <xf numFmtId="0" fontId="3" fillId="6" borderId="1" xfId="0" applyFont="1" applyFill="1" applyBorder="1" applyAlignment="1">
      <alignment vertical="center"/>
    </xf>
    <xf numFmtId="0" fontId="3" fillId="6" borderId="1" xfId="0" applyFont="1" applyFill="1" applyBorder="1" applyAlignment="1">
      <alignment vertical="center" wrapText="1"/>
    </xf>
    <xf numFmtId="0" fontId="4" fillId="7" borderId="1" xfId="0" applyFont="1" applyFill="1" applyBorder="1" applyAlignment="1">
      <alignment vertical="center"/>
    </xf>
    <xf numFmtId="0" fontId="4" fillId="7" borderId="1" xfId="0" applyFont="1" applyFill="1" applyBorder="1"/>
    <xf numFmtId="0" fontId="4" fillId="7" borderId="1" xfId="0" applyNumberFormat="1" applyFont="1" applyFill="1" applyBorder="1" applyAlignment="1">
      <alignment horizontal="center" vertical="center"/>
    </xf>
    <xf numFmtId="49" fontId="4" fillId="7" borderId="1" xfId="0" applyNumberFormat="1" applyFont="1" applyFill="1" applyBorder="1" applyAlignment="1">
      <alignment horizontal="center" vertical="center"/>
    </xf>
    <xf numFmtId="0" fontId="4" fillId="7" borderId="1" xfId="0" applyFont="1" applyFill="1" applyBorder="1" applyAlignment="1">
      <alignment horizontal="center"/>
    </xf>
    <xf numFmtId="0" fontId="4" fillId="7" borderId="1" xfId="0" applyFont="1" applyFill="1" applyBorder="1" applyAlignment="1">
      <alignment vertical="center" wrapText="1"/>
    </xf>
    <xf numFmtId="0" fontId="3" fillId="0" borderId="12" xfId="0" applyFont="1" applyFill="1" applyBorder="1" applyAlignment="1">
      <alignment vertical="center"/>
    </xf>
    <xf numFmtId="0" fontId="3" fillId="0" borderId="33" xfId="0" applyFont="1" applyFill="1" applyBorder="1" applyAlignment="1">
      <alignment vertical="center"/>
    </xf>
    <xf numFmtId="0" fontId="3" fillId="0" borderId="33" xfId="0" applyFont="1" applyBorder="1" applyAlignment="1">
      <alignment vertical="center" wrapText="1"/>
    </xf>
    <xf numFmtId="0" fontId="3" fillId="0" borderId="33" xfId="0" applyFont="1" applyBorder="1" applyAlignment="1">
      <alignment vertical="center"/>
    </xf>
    <xf numFmtId="0" fontId="3" fillId="0" borderId="27" xfId="0" applyFont="1" applyFill="1" applyBorder="1"/>
    <xf numFmtId="0" fontId="3" fillId="6" borderId="27" xfId="0" applyFont="1" applyFill="1" applyBorder="1"/>
    <xf numFmtId="0" fontId="6" fillId="2" borderId="12" xfId="0" applyFont="1" applyFill="1" applyBorder="1" applyAlignment="1">
      <alignment horizontal="center" vertical="center" wrapText="1"/>
    </xf>
    <xf numFmtId="0" fontId="3" fillId="0" borderId="34" xfId="0" applyFont="1" applyBorder="1"/>
    <xf numFmtId="0" fontId="3" fillId="4" borderId="38" xfId="0" applyFont="1" applyFill="1" applyBorder="1"/>
    <xf numFmtId="0" fontId="3" fillId="7" borderId="38" xfId="0" applyFont="1" applyFill="1" applyBorder="1"/>
    <xf numFmtId="0" fontId="3" fillId="8" borderId="38" xfId="0" applyFont="1" applyFill="1" applyBorder="1"/>
    <xf numFmtId="0" fontId="12" fillId="8" borderId="38" xfId="0" applyFont="1" applyFill="1" applyBorder="1" applyAlignment="1">
      <alignment horizontal="center"/>
    </xf>
    <xf numFmtId="0" fontId="3" fillId="6" borderId="40" xfId="0" applyFont="1" applyFill="1" applyBorder="1"/>
    <xf numFmtId="0" fontId="3" fillId="0" borderId="41" xfId="0" applyFont="1" applyBorder="1"/>
    <xf numFmtId="0" fontId="3" fillId="6" borderId="29" xfId="0" applyFont="1" applyFill="1" applyBorder="1"/>
    <xf numFmtId="0" fontId="3" fillId="6" borderId="13" xfId="0" applyFont="1" applyFill="1" applyBorder="1"/>
    <xf numFmtId="0" fontId="3" fillId="6" borderId="32" xfId="0" applyFont="1" applyFill="1" applyBorder="1"/>
    <xf numFmtId="0" fontId="3" fillId="0" borderId="2" xfId="0" applyFont="1" applyFill="1" applyBorder="1" applyAlignment="1">
      <alignment vertical="center"/>
    </xf>
    <xf numFmtId="0" fontId="7" fillId="7" borderId="1" xfId="0" applyFont="1" applyFill="1" applyBorder="1"/>
    <xf numFmtId="0" fontId="4" fillId="7" borderId="0" xfId="0" applyFont="1" applyFill="1"/>
    <xf numFmtId="0" fontId="6" fillId="2" borderId="12"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13" xfId="0" applyFont="1" applyFill="1" applyBorder="1" applyAlignment="1">
      <alignment horizontal="center" vertical="center"/>
    </xf>
    <xf numFmtId="0" fontId="3" fillId="0" borderId="38" xfId="0" applyFont="1" applyFill="1" applyBorder="1" applyAlignment="1">
      <alignment horizontal="center"/>
    </xf>
    <xf numFmtId="0" fontId="3" fillId="0" borderId="40" xfId="0" applyFont="1" applyFill="1" applyBorder="1" applyAlignment="1">
      <alignment horizontal="center"/>
    </xf>
    <xf numFmtId="0" fontId="6" fillId="2" borderId="20" xfId="0" applyFont="1" applyFill="1" applyBorder="1" applyAlignment="1">
      <alignment horizontal="center" vertical="center"/>
    </xf>
    <xf numFmtId="0" fontId="6" fillId="2" borderId="22" xfId="0" applyFont="1" applyFill="1" applyBorder="1" applyAlignment="1">
      <alignment horizontal="center" vertical="center"/>
    </xf>
    <xf numFmtId="0" fontId="6" fillId="2" borderId="14" xfId="0" applyFont="1" applyFill="1" applyBorder="1" applyAlignment="1">
      <alignment horizontal="center" vertical="center"/>
    </xf>
    <xf numFmtId="0" fontId="4" fillId="4" borderId="1" xfId="0" applyNumberFormat="1" applyFont="1" applyFill="1" applyBorder="1" applyAlignment="1">
      <alignment horizontal="center" vertical="center"/>
    </xf>
    <xf numFmtId="0" fontId="4" fillId="4" borderId="1" xfId="0" applyFont="1" applyFill="1" applyBorder="1"/>
    <xf numFmtId="0" fontId="3" fillId="0" borderId="52" xfId="0" applyFont="1" applyBorder="1"/>
    <xf numFmtId="0" fontId="6" fillId="2" borderId="11" xfId="0" applyFont="1" applyFill="1" applyBorder="1" applyAlignment="1">
      <alignment horizontal="center" vertical="center" wrapText="1"/>
    </xf>
    <xf numFmtId="0" fontId="3" fillId="0" borderId="55" xfId="0" applyFont="1" applyBorder="1" applyAlignment="1">
      <alignment horizontal="center"/>
    </xf>
    <xf numFmtId="0" fontId="3" fillId="0" borderId="6" xfId="0" applyFont="1" applyBorder="1" applyAlignment="1">
      <alignment horizontal="center"/>
    </xf>
    <xf numFmtId="0" fontId="3" fillId="0" borderId="6" xfId="0" applyFont="1" applyFill="1" applyBorder="1" applyAlignment="1">
      <alignment horizontal="center"/>
    </xf>
    <xf numFmtId="0" fontId="3" fillId="6" borderId="6" xfId="0" applyFont="1" applyFill="1" applyBorder="1" applyAlignment="1">
      <alignment horizontal="center"/>
    </xf>
    <xf numFmtId="0" fontId="3" fillId="0" borderId="11" xfId="0" applyFont="1" applyBorder="1" applyAlignment="1">
      <alignment horizontal="center"/>
    </xf>
    <xf numFmtId="0" fontId="3" fillId="0" borderId="12" xfId="0" applyFont="1" applyFill="1" applyBorder="1" applyAlignment="1">
      <alignment vertical="center" wrapText="1"/>
    </xf>
    <xf numFmtId="0" fontId="3" fillId="0" borderId="32" xfId="0" applyFont="1" applyFill="1" applyBorder="1"/>
    <xf numFmtId="0" fontId="3" fillId="0" borderId="4" xfId="0" applyFont="1" applyFill="1" applyBorder="1" applyAlignment="1">
      <alignment vertical="center"/>
    </xf>
    <xf numFmtId="0" fontId="3" fillId="0" borderId="12" xfId="0" applyFont="1" applyBorder="1" applyAlignment="1">
      <alignment vertical="center" wrapText="1"/>
    </xf>
    <xf numFmtId="0" fontId="3" fillId="0" borderId="12" xfId="0" applyFont="1" applyBorder="1" applyAlignment="1">
      <alignment vertical="center"/>
    </xf>
    <xf numFmtId="0" fontId="3" fillId="0" borderId="56" xfId="0" applyFont="1" applyBorder="1"/>
    <xf numFmtId="0" fontId="3" fillId="0" borderId="57" xfId="0" applyFont="1" applyBorder="1"/>
    <xf numFmtId="49" fontId="4" fillId="0" borderId="7" xfId="0" applyNumberFormat="1" applyFont="1" applyBorder="1" applyAlignment="1">
      <alignment horizontal="right" vertical="center"/>
    </xf>
    <xf numFmtId="49" fontId="4" fillId="0" borderId="7" xfId="0" applyNumberFormat="1" applyFont="1" applyFill="1" applyBorder="1" applyAlignment="1">
      <alignment horizontal="right" vertical="center"/>
    </xf>
    <xf numFmtId="49" fontId="4" fillId="0" borderId="7" xfId="1" applyNumberFormat="1" applyFont="1" applyFill="1" applyBorder="1" applyAlignment="1">
      <alignment horizontal="right"/>
    </xf>
    <xf numFmtId="0" fontId="7" fillId="0" borderId="1" xfId="0" applyFont="1" applyFill="1" applyBorder="1"/>
    <xf numFmtId="0" fontId="4" fillId="0" borderId="1" xfId="0" applyFont="1" applyFill="1" applyBorder="1" applyAlignment="1">
      <alignment vertical="center" wrapText="1"/>
    </xf>
    <xf numFmtId="0" fontId="3" fillId="0" borderId="15" xfId="0" applyFont="1" applyBorder="1" applyAlignment="1">
      <alignment horizontal="right"/>
    </xf>
    <xf numFmtId="0" fontId="3" fillId="0" borderId="2" xfId="0" applyFont="1" applyBorder="1" applyAlignment="1">
      <alignment horizontal="right"/>
    </xf>
    <xf numFmtId="0" fontId="3" fillId="0" borderId="2" xfId="0" applyFont="1" applyFill="1" applyBorder="1" applyAlignment="1">
      <alignment horizontal="right"/>
    </xf>
    <xf numFmtId="0" fontId="3" fillId="6" borderId="2" xfId="0" applyFont="1" applyFill="1" applyBorder="1" applyAlignment="1">
      <alignment horizontal="right"/>
    </xf>
    <xf numFmtId="0" fontId="3" fillId="0" borderId="14" xfId="0" applyFont="1" applyBorder="1" applyAlignment="1">
      <alignment horizontal="right"/>
    </xf>
    <xf numFmtId="0" fontId="3" fillId="0" borderId="1" xfId="0" applyFont="1" applyBorder="1" applyAlignment="1">
      <alignment horizontal="right"/>
    </xf>
    <xf numFmtId="0" fontId="3" fillId="6" borderId="1" xfId="0" applyFont="1" applyFill="1" applyBorder="1" applyAlignment="1">
      <alignment horizontal="right"/>
    </xf>
    <xf numFmtId="0" fontId="3" fillId="0" borderId="12" xfId="0" applyFont="1" applyBorder="1" applyAlignment="1">
      <alignment horizontal="right"/>
    </xf>
    <xf numFmtId="0" fontId="3" fillId="0" borderId="3" xfId="0" applyFont="1" applyBorder="1" applyAlignment="1">
      <alignment horizontal="right"/>
    </xf>
    <xf numFmtId="0" fontId="3" fillId="0" borderId="6" xfId="0" applyFont="1" applyBorder="1" applyAlignment="1">
      <alignment horizontal="right"/>
    </xf>
    <xf numFmtId="0" fontId="3" fillId="0" borderId="6" xfId="0" applyFont="1" applyFill="1" applyBorder="1" applyAlignment="1">
      <alignment horizontal="right"/>
    </xf>
    <xf numFmtId="0" fontId="3" fillId="6" borderId="6" xfId="0" applyFont="1" applyFill="1" applyBorder="1" applyAlignment="1">
      <alignment horizontal="right"/>
    </xf>
    <xf numFmtId="0" fontId="3" fillId="0" borderId="11" xfId="0" applyFont="1" applyBorder="1" applyAlignment="1">
      <alignment horizontal="right"/>
    </xf>
    <xf numFmtId="0" fontId="3" fillId="0" borderId="60" xfId="0" applyFont="1" applyBorder="1"/>
    <xf numFmtId="49" fontId="4" fillId="3" borderId="1" xfId="0" applyNumberFormat="1" applyFont="1" applyFill="1" applyBorder="1" applyAlignment="1">
      <alignment horizontal="center" vertical="center"/>
    </xf>
    <xf numFmtId="0" fontId="4" fillId="3" borderId="1" xfId="0" applyFont="1" applyFill="1" applyBorder="1" applyAlignment="1">
      <alignment horizontal="center"/>
    </xf>
    <xf numFmtId="0" fontId="4" fillId="3" borderId="1" xfId="0" applyFont="1" applyFill="1" applyBorder="1" applyAlignment="1">
      <alignment vertical="center" wrapText="1"/>
    </xf>
    <xf numFmtId="0" fontId="3" fillId="0" borderId="3" xfId="0" applyFont="1" applyFill="1" applyBorder="1"/>
    <xf numFmtId="0" fontId="3" fillId="0" borderId="5" xfId="0" applyFont="1" applyFill="1" applyBorder="1"/>
    <xf numFmtId="0" fontId="3" fillId="0" borderId="24" xfId="0" applyFont="1" applyFill="1" applyBorder="1"/>
    <xf numFmtId="0" fontId="3" fillId="0" borderId="3" xfId="0" applyFont="1" applyFill="1" applyBorder="1" applyAlignment="1">
      <alignment horizontal="right"/>
    </xf>
    <xf numFmtId="0" fontId="3" fillId="0" borderId="28" xfId="0" applyFont="1" applyFill="1" applyBorder="1"/>
    <xf numFmtId="0" fontId="3" fillId="0" borderId="15" xfId="0" applyFont="1" applyFill="1" applyBorder="1" applyAlignment="1">
      <alignment horizontal="center"/>
    </xf>
    <xf numFmtId="0" fontId="3" fillId="0" borderId="4" xfId="0" applyFont="1" applyFill="1" applyBorder="1" applyAlignment="1">
      <alignment vertical="center" wrapText="1"/>
    </xf>
    <xf numFmtId="0" fontId="3" fillId="0" borderId="8" xfId="0" applyFont="1" applyFill="1" applyBorder="1"/>
    <xf numFmtId="0" fontId="3" fillId="0" borderId="9" xfId="0" applyFont="1" applyFill="1" applyBorder="1"/>
    <xf numFmtId="0" fontId="3" fillId="0" borderId="10" xfId="0" applyFont="1" applyFill="1" applyBorder="1"/>
    <xf numFmtId="0" fontId="3" fillId="0" borderId="61" xfId="0" applyFont="1" applyFill="1" applyBorder="1"/>
    <xf numFmtId="0" fontId="3" fillId="0" borderId="8" xfId="0" applyFont="1" applyFill="1" applyBorder="1" applyAlignment="1">
      <alignment horizontal="right"/>
    </xf>
    <xf numFmtId="0" fontId="3" fillId="0" borderId="59" xfId="0" applyFont="1" applyFill="1" applyBorder="1"/>
    <xf numFmtId="0" fontId="3" fillId="0" borderId="16" xfId="0" applyFont="1" applyFill="1" applyBorder="1" applyAlignment="1">
      <alignment horizontal="center"/>
    </xf>
    <xf numFmtId="0" fontId="3" fillId="0" borderId="9" xfId="0" applyFont="1" applyFill="1" applyBorder="1" applyAlignment="1">
      <alignment vertical="center"/>
    </xf>
    <xf numFmtId="0" fontId="3" fillId="0" borderId="9" xfId="0" applyFont="1" applyFill="1" applyBorder="1" applyAlignment="1">
      <alignment vertical="center" wrapText="1"/>
    </xf>
    <xf numFmtId="0" fontId="3" fillId="0" borderId="11" xfId="0" applyFont="1" applyFill="1" applyBorder="1"/>
    <xf numFmtId="0" fontId="3" fillId="0" borderId="13" xfId="0" applyFont="1" applyFill="1" applyBorder="1"/>
    <xf numFmtId="0" fontId="3" fillId="0" borderId="23" xfId="0" applyFont="1" applyFill="1" applyBorder="1"/>
    <xf numFmtId="0" fontId="3" fillId="0" borderId="11" xfId="0" applyFont="1" applyFill="1" applyBorder="1" applyAlignment="1">
      <alignment horizontal="right"/>
    </xf>
    <xf numFmtId="0" fontId="3" fillId="0" borderId="14" xfId="0" applyFont="1" applyFill="1" applyBorder="1" applyAlignment="1">
      <alignment horizontal="right"/>
    </xf>
    <xf numFmtId="0" fontId="3" fillId="0" borderId="11" xfId="0" applyFont="1" applyFill="1" applyBorder="1" applyAlignment="1">
      <alignment horizontal="center"/>
    </xf>
    <xf numFmtId="0" fontId="3" fillId="0" borderId="17" xfId="0" applyFont="1" applyFill="1" applyBorder="1"/>
    <xf numFmtId="0" fontId="6" fillId="2" borderId="27" xfId="0" applyFont="1" applyFill="1" applyBorder="1" applyAlignment="1">
      <alignment horizontal="center" vertical="center"/>
    </xf>
    <xf numFmtId="0" fontId="3" fillId="0" borderId="26" xfId="0" applyFont="1" applyFill="1" applyBorder="1"/>
    <xf numFmtId="0" fontId="3" fillId="0" borderId="62" xfId="0" applyFont="1" applyFill="1" applyBorder="1"/>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1" xfId="0" applyFont="1" applyBorder="1" applyAlignment="1">
      <alignment horizontal="center" vertical="center"/>
    </xf>
    <xf numFmtId="0" fontId="3" fillId="0" borderId="7" xfId="0" applyFont="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7" xfId="0" applyFont="1" applyFill="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5" fillId="2" borderId="1" xfId="0" applyFont="1" applyFill="1" applyBorder="1" applyAlignment="1">
      <alignment horizontal="center" vertical="center" wrapText="1"/>
    </xf>
    <xf numFmtId="0" fontId="4" fillId="0" borderId="11" xfId="1" applyFont="1" applyFill="1" applyBorder="1"/>
    <xf numFmtId="1" fontId="4" fillId="0" borderId="12" xfId="1" applyNumberFormat="1" applyFont="1" applyFill="1" applyBorder="1" applyAlignment="1">
      <alignment horizontal="right"/>
    </xf>
    <xf numFmtId="0" fontId="4" fillId="0" borderId="11" xfId="0" applyFont="1" applyFill="1" applyBorder="1" applyAlignment="1">
      <alignment horizontal="right"/>
    </xf>
    <xf numFmtId="0" fontId="4" fillId="0" borderId="12" xfId="0" applyFont="1" applyFill="1" applyBorder="1" applyAlignment="1">
      <alignment horizontal="right"/>
    </xf>
    <xf numFmtId="49" fontId="4" fillId="0" borderId="12" xfId="0" applyNumberFormat="1" applyFont="1" applyFill="1" applyBorder="1" applyAlignment="1">
      <alignment horizontal="right"/>
    </xf>
    <xf numFmtId="0" fontId="4" fillId="0" borderId="13" xfId="0" applyFont="1" applyFill="1" applyBorder="1" applyAlignment="1">
      <alignment horizontal="right"/>
    </xf>
    <xf numFmtId="0" fontId="4" fillId="0" borderId="0" xfId="0" applyNumberFormat="1" applyFont="1" applyAlignment="1">
      <alignment horizontal="right"/>
    </xf>
    <xf numFmtId="49" fontId="5" fillId="2" borderId="6" xfId="0" applyNumberFormat="1" applyFont="1" applyFill="1" applyBorder="1" applyAlignment="1">
      <alignment horizontal="center"/>
    </xf>
    <xf numFmtId="49" fontId="4" fillId="0" borderId="6" xfId="0" applyNumberFormat="1" applyFont="1" applyBorder="1" applyAlignment="1">
      <alignment horizontal="right"/>
    </xf>
    <xf numFmtId="49" fontId="4" fillId="0" borderId="11" xfId="0" applyNumberFormat="1" applyFont="1" applyFill="1" applyBorder="1" applyAlignment="1">
      <alignment horizontal="right"/>
    </xf>
    <xf numFmtId="49" fontId="4" fillId="0" borderId="6" xfId="0" applyNumberFormat="1" applyFont="1" applyFill="1" applyBorder="1" applyAlignment="1">
      <alignment horizontal="right"/>
    </xf>
    <xf numFmtId="0" fontId="3" fillId="0"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3" fillId="7" borderId="1" xfId="0" applyFont="1" applyFill="1" applyBorder="1"/>
    <xf numFmtId="0" fontId="3" fillId="0" borderId="29" xfId="0" applyFont="1" applyFill="1" applyBorder="1"/>
    <xf numFmtId="0" fontId="3" fillId="0" borderId="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58" xfId="0" applyFont="1" applyFill="1" applyBorder="1" applyAlignment="1">
      <alignment vertical="center"/>
    </xf>
    <xf numFmtId="0" fontId="3" fillId="0" borderId="25" xfId="0" applyFont="1" applyFill="1" applyBorder="1" applyAlignment="1">
      <alignment horizontal="center"/>
    </xf>
    <xf numFmtId="0" fontId="4" fillId="0" borderId="8" xfId="1" applyFont="1" applyFill="1" applyBorder="1"/>
    <xf numFmtId="1" fontId="4" fillId="0" borderId="9" xfId="1" applyNumberFormat="1" applyFont="1" applyFill="1" applyBorder="1" applyAlignment="1">
      <alignment horizontal="right"/>
    </xf>
    <xf numFmtId="49" fontId="4" fillId="0" borderId="10" xfId="1" applyNumberFormat="1" applyFont="1" applyFill="1" applyBorder="1" applyAlignment="1">
      <alignment horizontal="right"/>
    </xf>
    <xf numFmtId="0" fontId="4" fillId="0" borderId="8" xfId="0" applyFont="1" applyFill="1" applyBorder="1" applyAlignment="1">
      <alignment horizontal="right"/>
    </xf>
    <xf numFmtId="0" fontId="4" fillId="0" borderId="9" xfId="0" applyFont="1" applyFill="1" applyBorder="1" applyAlignment="1">
      <alignment horizontal="right"/>
    </xf>
    <xf numFmtId="49" fontId="4" fillId="0" borderId="9" xfId="0" applyNumberFormat="1" applyFont="1" applyFill="1" applyBorder="1" applyAlignment="1">
      <alignment horizontal="right"/>
    </xf>
    <xf numFmtId="0" fontId="4" fillId="0" borderId="10" xfId="0" applyFont="1" applyFill="1" applyBorder="1" applyAlignment="1">
      <alignment horizontal="right"/>
    </xf>
    <xf numFmtId="49" fontId="4" fillId="0" borderId="8" xfId="0" applyNumberFormat="1" applyFont="1" applyFill="1" applyBorder="1" applyAlignment="1">
      <alignment horizontal="right"/>
    </xf>
    <xf numFmtId="0" fontId="4" fillId="4" borderId="1" xfId="0" applyFont="1" applyFill="1" applyBorder="1" applyAlignment="1">
      <alignment horizontal="center"/>
    </xf>
    <xf numFmtId="0" fontId="3" fillId="4" borderId="27" xfId="0" applyFont="1" applyFill="1" applyBorder="1"/>
    <xf numFmtId="0" fontId="4" fillId="4" borderId="1" xfId="0" applyFont="1" applyFill="1" applyBorder="1" applyAlignment="1">
      <alignment vertical="center"/>
    </xf>
    <xf numFmtId="0" fontId="4" fillId="4" borderId="1" xfId="0" applyFont="1" applyFill="1" applyBorder="1" applyAlignment="1">
      <alignment vertical="center" wrapText="1"/>
    </xf>
    <xf numFmtId="0" fontId="3" fillId="0" borderId="65" xfId="0" applyFont="1" applyFill="1" applyBorder="1" applyAlignment="1">
      <alignment horizontal="center" vertical="center"/>
    </xf>
    <xf numFmtId="0" fontId="3" fillId="0" borderId="66" xfId="0" applyFont="1" applyFill="1" applyBorder="1" applyAlignment="1">
      <alignment horizontal="center" vertical="center"/>
    </xf>
    <xf numFmtId="0" fontId="3" fillId="0" borderId="68" xfId="0" applyFont="1" applyFill="1" applyBorder="1" applyAlignment="1">
      <alignment horizontal="center" vertical="center"/>
    </xf>
    <xf numFmtId="0" fontId="3" fillId="0" borderId="71" xfId="0" applyFont="1" applyBorder="1"/>
    <xf numFmtId="0" fontId="3" fillId="0" borderId="58" xfId="0" applyFont="1" applyBorder="1"/>
    <xf numFmtId="0" fontId="3" fillId="0" borderId="58" xfId="0" applyFont="1" applyFill="1" applyBorder="1"/>
    <xf numFmtId="0" fontId="3" fillId="0" borderId="72" xfId="0" applyFont="1" applyFill="1" applyBorder="1"/>
    <xf numFmtId="0" fontId="3" fillId="0" borderId="73" xfId="0" applyFont="1" applyFill="1" applyBorder="1"/>
    <xf numFmtId="0" fontId="3" fillId="0" borderId="71" xfId="0" applyFont="1" applyFill="1" applyBorder="1" applyAlignment="1">
      <alignment horizontal="right"/>
    </xf>
    <xf numFmtId="0" fontId="3" fillId="0" borderId="74" xfId="0" applyFont="1" applyFill="1" applyBorder="1"/>
    <xf numFmtId="0" fontId="3" fillId="0" borderId="75" xfId="0" applyFont="1" applyBorder="1" applyAlignment="1">
      <alignment horizontal="right"/>
    </xf>
    <xf numFmtId="0" fontId="3" fillId="0" borderId="68" xfId="0" applyFont="1" applyBorder="1"/>
    <xf numFmtId="0" fontId="3" fillId="0" borderId="58" xfId="0" applyFont="1" applyBorder="1" applyAlignment="1">
      <alignment horizontal="right"/>
    </xf>
    <xf numFmtId="0" fontId="3" fillId="0" borderId="67" xfId="0" applyFont="1" applyBorder="1"/>
    <xf numFmtId="0" fontId="3" fillId="0" borderId="76" xfId="0" applyFont="1" applyBorder="1"/>
    <xf numFmtId="0" fontId="3" fillId="0" borderId="71" xfId="0" applyFont="1" applyFill="1" applyBorder="1" applyAlignment="1">
      <alignment horizontal="center"/>
    </xf>
    <xf numFmtId="0" fontId="3" fillId="0" borderId="58" xfId="0" applyFont="1" applyFill="1" applyBorder="1" applyAlignment="1">
      <alignment vertical="center" wrapText="1"/>
    </xf>
    <xf numFmtId="0" fontId="3" fillId="0" borderId="72" xfId="0" applyFont="1" applyBorder="1"/>
    <xf numFmtId="0" fontId="3" fillId="0" borderId="71" xfId="0" applyFont="1" applyBorder="1" applyAlignment="1">
      <alignment horizontal="center" vertical="center"/>
    </xf>
    <xf numFmtId="0" fontId="3" fillId="0" borderId="58" xfId="0" applyFont="1" applyBorder="1" applyAlignment="1">
      <alignment horizontal="center" vertical="center"/>
    </xf>
    <xf numFmtId="0" fontId="3" fillId="0" borderId="74" xfId="0" applyFont="1" applyBorder="1" applyAlignment="1">
      <alignment horizontal="center" vertical="center"/>
    </xf>
    <xf numFmtId="0" fontId="5" fillId="2" borderId="1" xfId="0" applyFont="1" applyFill="1" applyBorder="1" applyAlignment="1">
      <alignment horizontal="center" vertical="center" wrapText="1"/>
    </xf>
    <xf numFmtId="49" fontId="4" fillId="7" borderId="1" xfId="0" applyNumberFormat="1" applyFont="1" applyFill="1" applyBorder="1" applyAlignment="1">
      <alignment vertical="center"/>
    </xf>
    <xf numFmtId="0" fontId="5" fillId="2" borderId="1" xfId="0" applyFont="1" applyFill="1" applyBorder="1" applyAlignment="1">
      <alignment horizontal="center" vertical="center" wrapText="1"/>
    </xf>
    <xf numFmtId="0" fontId="4" fillId="6" borderId="1" xfId="0" applyFont="1" applyFill="1" applyBorder="1"/>
    <xf numFmtId="0" fontId="4" fillId="7" borderId="1" xfId="0" applyFont="1" applyFill="1" applyBorder="1" applyAlignment="1">
      <alignment horizontal="center" shrinkToFit="1"/>
    </xf>
    <xf numFmtId="0" fontId="4" fillId="10"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3" fillId="0" borderId="6" xfId="0" applyFont="1" applyFill="1" applyBorder="1"/>
    <xf numFmtId="0" fontId="3" fillId="0" borderId="0" xfId="0" applyFont="1" applyFill="1"/>
    <xf numFmtId="0" fontId="3" fillId="0" borderId="20" xfId="0" applyFont="1" applyFill="1" applyBorder="1"/>
    <xf numFmtId="0" fontId="3" fillId="0" borderId="21" xfId="0" applyFont="1" applyFill="1" applyBorder="1"/>
    <xf numFmtId="0" fontId="3" fillId="0" borderId="22" xfId="0" applyFont="1" applyFill="1" applyBorder="1"/>
    <xf numFmtId="0" fontId="3" fillId="0" borderId="53" xfId="0" applyFont="1" applyFill="1" applyBorder="1"/>
    <xf numFmtId="0" fontId="3" fillId="0" borderId="20" xfId="0" applyFont="1" applyFill="1" applyBorder="1" applyAlignment="1">
      <alignment horizontal="right"/>
    </xf>
    <xf numFmtId="0" fontId="3" fillId="0" borderId="69" xfId="0" applyFont="1" applyFill="1" applyBorder="1" applyAlignment="1">
      <alignment horizontal="right"/>
    </xf>
    <xf numFmtId="0" fontId="3" fillId="0" borderId="54" xfId="0" applyFont="1" applyFill="1" applyBorder="1"/>
    <xf numFmtId="0" fontId="3" fillId="0" borderId="31" xfId="0" applyFont="1" applyFill="1" applyBorder="1"/>
    <xf numFmtId="0" fontId="3" fillId="0" borderId="20" xfId="0" applyFont="1" applyFill="1" applyBorder="1" applyAlignment="1">
      <alignment horizontal="center"/>
    </xf>
    <xf numFmtId="0" fontId="3" fillId="0" borderId="21" xfId="0" applyFont="1" applyFill="1" applyBorder="1" applyAlignment="1">
      <alignment vertical="center"/>
    </xf>
    <xf numFmtId="0" fontId="3" fillId="0" borderId="21" xfId="0" applyFont="1" applyFill="1" applyBorder="1" applyAlignment="1">
      <alignment vertical="center" wrapText="1"/>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16" xfId="0" applyFont="1" applyFill="1" applyBorder="1" applyAlignment="1">
      <alignment horizontal="right"/>
    </xf>
    <xf numFmtId="0" fontId="3" fillId="0" borderId="70" xfId="0" applyFont="1" applyFill="1" applyBorder="1"/>
    <xf numFmtId="0" fontId="3" fillId="0" borderId="8" xfId="0" applyFont="1" applyFill="1" applyBorder="1" applyAlignment="1">
      <alignment horizontal="center"/>
    </xf>
    <xf numFmtId="0" fontId="3" fillId="0" borderId="30" xfId="0" applyFont="1" applyFill="1" applyBorder="1" applyAlignment="1">
      <alignment vertical="center"/>
    </xf>
    <xf numFmtId="0" fontId="3" fillId="0" borderId="63" xfId="0" applyFont="1" applyFill="1" applyBorder="1" applyAlignment="1">
      <alignment horizontal="center" vertical="center"/>
    </xf>
    <xf numFmtId="0" fontId="3" fillId="0" borderId="30" xfId="0" applyFont="1" applyFill="1" applyBorder="1" applyAlignment="1">
      <alignment horizontal="center" vertical="center"/>
    </xf>
    <xf numFmtId="0" fontId="3" fillId="0" borderId="6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58" xfId="0" applyFont="1" applyFill="1" applyBorder="1" applyAlignment="1">
      <alignment horizontal="center" vertical="center" wrapText="1"/>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3" fillId="0" borderId="48" xfId="0" applyFont="1" applyBorder="1" applyAlignment="1">
      <alignment horizontal="left"/>
    </xf>
    <xf numFmtId="0" fontId="3" fillId="0" borderId="46" xfId="0" applyFont="1" applyBorder="1" applyAlignment="1">
      <alignment horizontal="left"/>
    </xf>
    <xf numFmtId="0" fontId="3" fillId="0" borderId="47" xfId="0" applyFont="1" applyBorder="1" applyAlignment="1">
      <alignment horizontal="left"/>
    </xf>
    <xf numFmtId="0" fontId="3" fillId="0" borderId="43" xfId="0" applyFont="1" applyBorder="1" applyAlignment="1">
      <alignment horizontal="left"/>
    </xf>
    <xf numFmtId="0" fontId="3" fillId="0" borderId="44" xfId="0" applyFont="1" applyBorder="1" applyAlignment="1">
      <alignment horizontal="left"/>
    </xf>
    <xf numFmtId="0" fontId="3" fillId="0" borderId="45" xfId="0" applyFont="1" applyBorder="1" applyAlignment="1">
      <alignment horizontal="left"/>
    </xf>
    <xf numFmtId="0" fontId="3" fillId="0" borderId="49" xfId="0" applyFont="1" applyBorder="1" applyAlignment="1">
      <alignment horizontal="left"/>
    </xf>
    <xf numFmtId="0" fontId="3" fillId="0" borderId="50" xfId="0" applyFont="1" applyBorder="1" applyAlignment="1">
      <alignment horizontal="left"/>
    </xf>
    <xf numFmtId="0" fontId="3" fillId="0" borderId="51" xfId="0" applyFont="1" applyBorder="1" applyAlignment="1">
      <alignment horizontal="left"/>
    </xf>
    <xf numFmtId="0" fontId="14" fillId="0" borderId="34" xfId="0" applyFont="1" applyBorder="1" applyAlignment="1">
      <alignment horizontal="left"/>
    </xf>
    <xf numFmtId="0" fontId="14" fillId="0" borderId="39" xfId="0" applyFont="1" applyBorder="1" applyAlignment="1">
      <alignment horizontal="left"/>
    </xf>
    <xf numFmtId="0" fontId="14" fillId="0" borderId="41" xfId="0" applyFont="1" applyBorder="1" applyAlignment="1">
      <alignment horizontal="left"/>
    </xf>
    <xf numFmtId="0" fontId="14" fillId="0" borderId="42" xfId="0" applyFont="1" applyBorder="1" applyAlignment="1">
      <alignment horizontal="left"/>
    </xf>
    <xf numFmtId="0" fontId="6" fillId="2" borderId="53" xfId="0" applyFont="1" applyFill="1" applyBorder="1" applyAlignment="1">
      <alignment horizontal="center" vertical="center" wrapText="1"/>
    </xf>
    <xf numFmtId="0" fontId="6" fillId="2" borderId="54" xfId="0" applyFont="1" applyFill="1" applyBorder="1" applyAlignment="1">
      <alignment horizontal="center" vertical="center" wrapText="1"/>
    </xf>
    <xf numFmtId="0" fontId="13" fillId="9" borderId="35" xfId="0" applyFont="1" applyFill="1" applyBorder="1" applyAlignment="1">
      <alignment horizontal="center"/>
    </xf>
    <xf numFmtId="0" fontId="13" fillId="9" borderId="36" xfId="0" applyFont="1" applyFill="1" applyBorder="1" applyAlignment="1">
      <alignment horizontal="center"/>
    </xf>
    <xf numFmtId="0" fontId="13" fillId="9" borderId="37" xfId="0" applyFont="1" applyFill="1" applyBorder="1" applyAlignment="1">
      <alignment horizontal="center"/>
    </xf>
    <xf numFmtId="0" fontId="6" fillId="2" borderId="26"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2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30" xfId="0" applyFont="1" applyFill="1" applyBorder="1" applyAlignment="1">
      <alignment horizontal="center" vertic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49" fontId="5" fillId="2" borderId="3"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5" xfId="0" applyNumberFormat="1" applyFont="1" applyFill="1" applyBorder="1" applyAlignment="1">
      <alignment horizontal="center"/>
    </xf>
  </cellXfs>
  <cellStyles count="5">
    <cellStyle name="Обычный" xfId="0" builtinId="0"/>
    <cellStyle name="Обычный 14" xfId="2"/>
    <cellStyle name="Обычный 2" xfId="1"/>
    <cellStyle name="Обычный 2 3" xfId="4"/>
    <cellStyle name="Обычный 4" xfId="3"/>
  </cellStyles>
  <dxfs count="417">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ill>
        <patternFill>
          <bgColor theme="6" tint="0.79998168889431442"/>
        </patternFill>
      </fill>
    </dxf>
    <dxf>
      <fill>
        <patternFill>
          <bgColor theme="5" tint="0.79998168889431442"/>
        </patternFill>
      </fill>
    </dxf>
    <dxf>
      <font>
        <strike/>
        <color theme="1"/>
      </font>
      <fill>
        <patternFill>
          <bgColor theme="5" tint="0.79998168889431442"/>
        </patternFill>
      </fill>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ill>
        <patternFill>
          <bgColor theme="6" tint="0.79998168889431442"/>
        </patternFill>
      </fill>
    </dxf>
    <dxf>
      <fill>
        <patternFill>
          <bgColor theme="5" tint="0.79998168889431442"/>
        </patternFill>
      </fill>
    </dxf>
    <dxf>
      <font>
        <color rgb="FF9C0006"/>
      </font>
      <fill>
        <patternFill>
          <bgColor rgb="FFFFC7CE"/>
        </patternFill>
      </fill>
    </dxf>
    <dxf>
      <font>
        <strike/>
        <color theme="1"/>
      </font>
      <fill>
        <patternFill>
          <bgColor theme="5" tint="0.79998168889431442"/>
        </patternFill>
      </fill>
    </dxf>
    <dxf>
      <font>
        <color theme="0"/>
      </font>
    </dxf>
    <dxf>
      <font>
        <color theme="0"/>
      </font>
    </dxf>
    <dxf>
      <font>
        <color theme="0"/>
      </font>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
      <font>
        <strike/>
      </font>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55;&#1086;&#1083;&#1100;&#1079;&#1086;&#1074;&#1072;&#1090;&#1077;&#1083;&#1080;/kykalini/AppData/Local/Microsoft/Windows/Temporary%20Internet%20Files/Content.Outlook/M2KLV4BR/&#1043;&#1080;&#1073;&#1088;&#1080;&#1076;_&#1050;&#1055;_DVBC_2017-03-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043;&#1080;&#1073;&#1088;&#1080;&#1076;_&#1050;&#1055;_DVBC_2017-05-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остов-на-Дону"/>
      <sheetName val="Москва - тестовая сеть"/>
      <sheetName val="КП"/>
      <sheetName val="AC"/>
    </sheetNames>
    <sheetDataSet>
      <sheetData sheetId="0"/>
      <sheetData sheetId="1" refreshError="1"/>
      <sheetData sheetId="2">
        <row r="2">
          <cell r="H2" t="str">
            <v>Пакет</v>
          </cell>
          <cell r="I2" t="str">
            <v>SCG</v>
          </cell>
          <cell r="J2" t="str">
            <v>ID сервиса (тех.)</v>
          </cell>
          <cell r="K2" t="str">
            <v>AC (без НиС)</v>
          </cell>
          <cell r="L2" t="str">
            <v>SCG</v>
          </cell>
          <cell r="M2" t="str">
            <v>ID сервиса (тех.)</v>
          </cell>
          <cell r="N2" t="str">
            <v>AC (с НиС)</v>
          </cell>
          <cell r="O2" t="str">
            <v>Пакет</v>
          </cell>
          <cell r="P2" t="str">
            <v>SCG</v>
          </cell>
          <cell r="Q2" t="str">
            <v>ID сервиса (тех.)</v>
          </cell>
          <cell r="R2" t="str">
            <v>AC (без НиС)</v>
          </cell>
          <cell r="S2" t="str">
            <v>SCG</v>
          </cell>
          <cell r="T2" t="str">
            <v>ID сервиса (тех.)</v>
          </cell>
          <cell r="U2" t="str">
            <v>AC (с НиС)</v>
          </cell>
          <cell r="W2" t="str">
            <v>EPG ID</v>
          </cell>
          <cell r="X2" t="str">
            <v>Ссылка на сайт</v>
          </cell>
          <cell r="Y2" t="str">
            <v>Язык вещания</v>
          </cell>
          <cell r="Z2" t="str">
            <v>Время вещания</v>
          </cell>
          <cell r="AA2" t="str">
            <v>A-la-carte?</v>
          </cell>
          <cell r="AB2" t="str">
            <v>Разрешение на timeshift?</v>
          </cell>
          <cell r="AC2" t="str">
            <v>Разрешение на PVR?</v>
          </cell>
          <cell r="AD2" t="str">
            <v>Запрос PIN?</v>
          </cell>
          <cell r="AE2" t="str">
            <v>Расширенное описание</v>
          </cell>
          <cell r="AF2" t="str">
            <v>На удаление</v>
          </cell>
        </row>
        <row r="3">
          <cell r="B3">
            <v>1</v>
          </cell>
          <cell r="C3" t="str">
            <v>DVB-1</v>
          </cell>
          <cell r="D3" t="str">
            <v>Первый канал</v>
          </cell>
          <cell r="E3" t="str">
            <v>SD</v>
          </cell>
          <cell r="F3">
            <v>1</v>
          </cell>
          <cell r="G3" t="str">
            <v>Да</v>
          </cell>
          <cell r="H3" t="str">
            <v>Федеральный</v>
          </cell>
          <cell r="I3">
            <v>1</v>
          </cell>
          <cell r="J3">
            <v>769</v>
          </cell>
          <cell r="K3" t="str">
            <v>0009000207E2</v>
          </cell>
          <cell r="L3">
            <v>1</v>
          </cell>
          <cell r="M3">
            <v>1793</v>
          </cell>
          <cell r="N3" t="str">
            <v>0009000207F3</v>
          </cell>
          <cell r="O3" t="str">
            <v>Федеральный</v>
          </cell>
          <cell r="P3">
            <v>1</v>
          </cell>
          <cell r="Q3">
            <v>769</v>
          </cell>
          <cell r="R3" t="str">
            <v>0009000207E2</v>
          </cell>
          <cell r="S3">
            <v>1</v>
          </cell>
          <cell r="T3">
            <v>1793</v>
          </cell>
          <cell r="U3" t="str">
            <v>0009000207F3</v>
          </cell>
          <cell r="V3" t="str">
            <v>Федеральные каналы</v>
          </cell>
          <cell r="W3" t="str">
            <v>epg1</v>
          </cell>
          <cell r="X3" t="str">
            <v>http://www.1tv.ru/</v>
          </cell>
          <cell r="Y3" t="str">
            <v>Русский</v>
          </cell>
          <cell r="Z3" t="str">
            <v>Круглосуточно</v>
          </cell>
          <cell r="AA3"/>
          <cell r="AB3" t="str">
            <v>Да</v>
          </cell>
          <cell r="AC3" t="str">
            <v>Да</v>
          </cell>
          <cell r="AD3"/>
          <cell r="AE3" t="str">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ell>
          <cell r="AF3">
            <v>0</v>
          </cell>
        </row>
        <row r="4">
          <cell r="B4">
            <v>2</v>
          </cell>
          <cell r="C4" t="str">
            <v>DVB-1</v>
          </cell>
          <cell r="D4" t="str">
            <v>Россия 1</v>
          </cell>
          <cell r="E4" t="str">
            <v>SD</v>
          </cell>
          <cell r="F4">
            <v>2</v>
          </cell>
          <cell r="H4" t="str">
            <v>Федеральный</v>
          </cell>
          <cell r="I4">
            <v>1</v>
          </cell>
          <cell r="J4">
            <v>769</v>
          </cell>
          <cell r="K4" t="str">
            <v>0009000207E2</v>
          </cell>
          <cell r="L4">
            <v>1</v>
          </cell>
          <cell r="M4">
            <v>1793</v>
          </cell>
          <cell r="N4" t="str">
            <v>0009000207F3</v>
          </cell>
          <cell r="O4" t="str">
            <v>Федеральный</v>
          </cell>
          <cell r="P4">
            <v>1</v>
          </cell>
          <cell r="Q4">
            <v>769</v>
          </cell>
          <cell r="R4" t="str">
            <v>0009000207E2</v>
          </cell>
          <cell r="S4">
            <v>1</v>
          </cell>
          <cell r="T4">
            <v>1793</v>
          </cell>
          <cell r="U4" t="str">
            <v>0009000207F3</v>
          </cell>
          <cell r="V4" t="str">
            <v>Федеральные каналы</v>
          </cell>
          <cell r="W4" t="str">
            <v>epg2</v>
          </cell>
          <cell r="X4" t="str">
            <v>http://russia.tv/</v>
          </cell>
          <cell r="Y4" t="str">
            <v>Русский</v>
          </cell>
          <cell r="Z4" t="str">
            <v>Круглосуточно</v>
          </cell>
          <cell r="AA4"/>
          <cell r="AB4" t="str">
            <v>Да</v>
          </cell>
          <cell r="AC4" t="str">
            <v>Да</v>
          </cell>
          <cell r="AD4"/>
          <cell r="AE4" t="str">
            <v>Это динамично развивающаяся телекомпания, занимающая ведущие позиции в российском вещании.</v>
          </cell>
          <cell r="AF4">
            <v>0</v>
          </cell>
        </row>
        <row r="5">
          <cell r="B5">
            <v>3</v>
          </cell>
          <cell r="C5" t="str">
            <v>DVB-1</v>
          </cell>
          <cell r="D5" t="str">
            <v>Матч ТВ</v>
          </cell>
          <cell r="E5" t="str">
            <v>SD</v>
          </cell>
          <cell r="F5">
            <v>3</v>
          </cell>
          <cell r="G5" t="str">
            <v>Да</v>
          </cell>
          <cell r="H5" t="str">
            <v>Федеральный</v>
          </cell>
          <cell r="I5">
            <v>1</v>
          </cell>
          <cell r="J5">
            <v>769</v>
          </cell>
          <cell r="K5" t="str">
            <v>0009000207E2</v>
          </cell>
          <cell r="L5">
            <v>1</v>
          </cell>
          <cell r="M5">
            <v>1793</v>
          </cell>
          <cell r="N5" t="str">
            <v>0009000207F3</v>
          </cell>
          <cell r="O5" t="str">
            <v>Федеральный</v>
          </cell>
          <cell r="P5">
            <v>1</v>
          </cell>
          <cell r="Q5">
            <v>769</v>
          </cell>
          <cell r="R5" t="str">
            <v>0009000207E2</v>
          </cell>
          <cell r="S5">
            <v>1</v>
          </cell>
          <cell r="T5">
            <v>1793</v>
          </cell>
          <cell r="U5" t="str">
            <v>0009000207F3</v>
          </cell>
          <cell r="V5" t="str">
            <v>Федеральные каналы</v>
          </cell>
          <cell r="W5" t="str">
            <v>epg611</v>
          </cell>
          <cell r="X5" t="str">
            <v>http://matchtv.ru/</v>
          </cell>
          <cell r="Y5" t="str">
            <v>Русский</v>
          </cell>
          <cell r="Z5" t="str">
            <v>Круглосуточно</v>
          </cell>
          <cell r="AA5"/>
          <cell r="AB5" t="str">
            <v>Да</v>
          </cell>
          <cell r="AC5" t="str">
            <v>Да</v>
          </cell>
          <cell r="AD5"/>
          <cell r="AE5" t="str">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ell>
          <cell r="AF5">
            <v>0</v>
          </cell>
        </row>
        <row r="6">
          <cell r="B6">
            <v>4</v>
          </cell>
          <cell r="C6" t="str">
            <v>DVB-1</v>
          </cell>
          <cell r="D6" t="str">
            <v>НТВ</v>
          </cell>
          <cell r="E6" t="str">
            <v>SD</v>
          </cell>
          <cell r="F6">
            <v>4</v>
          </cell>
          <cell r="G6" t="str">
            <v>Да</v>
          </cell>
          <cell r="H6" t="str">
            <v>Федеральный</v>
          </cell>
          <cell r="I6">
            <v>1</v>
          </cell>
          <cell r="J6">
            <v>769</v>
          </cell>
          <cell r="K6" t="str">
            <v>0009000207E2</v>
          </cell>
          <cell r="L6">
            <v>1</v>
          </cell>
          <cell r="M6">
            <v>1793</v>
          </cell>
          <cell r="N6" t="str">
            <v>0009000207F3</v>
          </cell>
          <cell r="O6" t="str">
            <v>Федеральный</v>
          </cell>
          <cell r="P6">
            <v>1</v>
          </cell>
          <cell r="Q6">
            <v>769</v>
          </cell>
          <cell r="R6" t="str">
            <v>0009000207E2</v>
          </cell>
          <cell r="S6">
            <v>1</v>
          </cell>
          <cell r="T6">
            <v>1793</v>
          </cell>
          <cell r="U6" t="str">
            <v>0009000207F3</v>
          </cell>
          <cell r="V6" t="str">
            <v>Федеральные каналы</v>
          </cell>
          <cell r="W6" t="str">
            <v>epg4</v>
          </cell>
          <cell r="X6" t="str">
            <v>http://www.ntv.ru/</v>
          </cell>
          <cell r="Y6" t="str">
            <v>Русский</v>
          </cell>
          <cell r="Z6" t="str">
            <v>Круглосуточно</v>
          </cell>
          <cell r="AA6"/>
          <cell r="AB6" t="str">
            <v>Да</v>
          </cell>
          <cell r="AC6" t="str">
            <v>Да</v>
          </cell>
          <cell r="AD6"/>
          <cell r="AE6" t="str">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ell>
          <cell r="AF6">
            <v>0</v>
          </cell>
        </row>
        <row r="7">
          <cell r="B7">
            <v>5</v>
          </cell>
          <cell r="C7" t="str">
            <v>DVB-1</v>
          </cell>
          <cell r="D7" t="str">
            <v>Пятый канал</v>
          </cell>
          <cell r="E7" t="str">
            <v>SD</v>
          </cell>
          <cell r="F7">
            <v>5</v>
          </cell>
          <cell r="G7" t="str">
            <v>Да</v>
          </cell>
          <cell r="H7" t="str">
            <v>Федеральный</v>
          </cell>
          <cell r="I7">
            <v>1</v>
          </cell>
          <cell r="J7">
            <v>769</v>
          </cell>
          <cell r="K7" t="str">
            <v>0009000207E2</v>
          </cell>
          <cell r="L7">
            <v>1</v>
          </cell>
          <cell r="M7">
            <v>1793</v>
          </cell>
          <cell r="N7" t="str">
            <v>0009000207F3</v>
          </cell>
          <cell r="O7" t="str">
            <v>Федеральный</v>
          </cell>
          <cell r="P7">
            <v>1</v>
          </cell>
          <cell r="Q7">
            <v>769</v>
          </cell>
          <cell r="R7" t="str">
            <v>0009000207E2</v>
          </cell>
          <cell r="S7">
            <v>1</v>
          </cell>
          <cell r="T7">
            <v>1793</v>
          </cell>
          <cell r="U7" t="str">
            <v>0009000207F3</v>
          </cell>
          <cell r="V7" t="str">
            <v>Федеральные каналы</v>
          </cell>
          <cell r="W7" t="str">
            <v>epg5</v>
          </cell>
          <cell r="X7" t="str">
            <v>http://www.5-tv.ru/</v>
          </cell>
          <cell r="Y7" t="str">
            <v>Русский</v>
          </cell>
          <cell r="Z7" t="str">
            <v>Круглосуточно</v>
          </cell>
          <cell r="AA7"/>
          <cell r="AB7" t="str">
            <v>Да</v>
          </cell>
          <cell r="AC7" t="str">
            <v>Да</v>
          </cell>
          <cell r="AD7"/>
          <cell r="AE7" t="str">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ell>
          <cell r="AF7">
            <v>0</v>
          </cell>
        </row>
        <row r="8">
          <cell r="B8">
            <v>6</v>
          </cell>
          <cell r="C8" t="str">
            <v>DVB-1</v>
          </cell>
          <cell r="D8" t="str">
            <v>Культура</v>
          </cell>
          <cell r="E8" t="str">
            <v>SD</v>
          </cell>
          <cell r="F8">
            <v>6</v>
          </cell>
          <cell r="H8" t="str">
            <v>Федеральный</v>
          </cell>
          <cell r="I8">
            <v>1</v>
          </cell>
          <cell r="J8">
            <v>769</v>
          </cell>
          <cell r="K8" t="str">
            <v>0009000207E2</v>
          </cell>
          <cell r="L8">
            <v>1</v>
          </cell>
          <cell r="M8">
            <v>1793</v>
          </cell>
          <cell r="N8" t="str">
            <v>0009000207F3</v>
          </cell>
          <cell r="O8" t="str">
            <v>Федеральный</v>
          </cell>
          <cell r="P8">
            <v>1</v>
          </cell>
          <cell r="Q8">
            <v>769</v>
          </cell>
          <cell r="R8" t="str">
            <v>0009000207E2</v>
          </cell>
          <cell r="S8">
            <v>1</v>
          </cell>
          <cell r="T8">
            <v>1793</v>
          </cell>
          <cell r="U8" t="str">
            <v>0009000207F3</v>
          </cell>
          <cell r="V8" t="str">
            <v>Федеральные каналы</v>
          </cell>
          <cell r="W8" t="str">
            <v>epg6</v>
          </cell>
          <cell r="X8" t="str">
            <v>http://tvkultura.ru/</v>
          </cell>
          <cell r="Y8" t="str">
            <v>Русский</v>
          </cell>
          <cell r="Z8" t="str">
            <v>Круглосуточно</v>
          </cell>
          <cell r="AA8"/>
          <cell r="AB8" t="str">
            <v>Да</v>
          </cell>
          <cell r="AC8" t="str">
            <v>Да</v>
          </cell>
          <cell r="AD8"/>
          <cell r="AE8" t="str">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ell>
          <cell r="AF8">
            <v>0</v>
          </cell>
        </row>
        <row r="9">
          <cell r="B9">
            <v>7</v>
          </cell>
          <cell r="C9" t="str">
            <v>DVB-2</v>
          </cell>
          <cell r="D9" t="str">
            <v>Россия 24</v>
          </cell>
          <cell r="E9" t="str">
            <v>SD</v>
          </cell>
          <cell r="F9">
            <v>7</v>
          </cell>
          <cell r="H9" t="str">
            <v>Федеральный</v>
          </cell>
          <cell r="I9">
            <v>2</v>
          </cell>
          <cell r="J9">
            <v>769</v>
          </cell>
          <cell r="K9" t="str">
            <v>0009000207E2</v>
          </cell>
          <cell r="L9">
            <v>2</v>
          </cell>
          <cell r="M9">
            <v>1793</v>
          </cell>
          <cell r="N9" t="str">
            <v>0009000207F3</v>
          </cell>
          <cell r="O9" t="str">
            <v>Федеральный</v>
          </cell>
          <cell r="P9">
            <v>2</v>
          </cell>
          <cell r="Q9">
            <v>769</v>
          </cell>
          <cell r="R9" t="str">
            <v>0009000207E2</v>
          </cell>
          <cell r="S9">
            <v>2</v>
          </cell>
          <cell r="T9">
            <v>1793</v>
          </cell>
          <cell r="U9" t="str">
            <v>0009000207F3</v>
          </cell>
          <cell r="V9" t="str">
            <v>Федеральные каналы</v>
          </cell>
          <cell r="W9" t="str">
            <v>epg7</v>
          </cell>
          <cell r="X9" t="str">
            <v>http://www.vesti.ru/</v>
          </cell>
          <cell r="Y9" t="str">
            <v>Русский</v>
          </cell>
          <cell r="Z9" t="str">
            <v>Круглосуточно</v>
          </cell>
          <cell r="AA9"/>
          <cell r="AB9" t="str">
            <v>Да</v>
          </cell>
          <cell r="AC9" t="str">
            <v>Да</v>
          </cell>
          <cell r="AD9"/>
          <cell r="AE9" t="str">
            <v>Цель канала — представлять зрителям самую оперативную информацию из всех регионов страны и из-за ее пределов 24 часа в сутки.</v>
          </cell>
          <cell r="AF9">
            <v>0</v>
          </cell>
        </row>
        <row r="10">
          <cell r="B10">
            <v>8</v>
          </cell>
          <cell r="C10" t="str">
            <v>DVB-2</v>
          </cell>
          <cell r="D10" t="str">
            <v>Карусель</v>
          </cell>
          <cell r="E10" t="str">
            <v>SD</v>
          </cell>
          <cell r="F10">
            <v>8</v>
          </cell>
          <cell r="G10" t="str">
            <v>Да</v>
          </cell>
          <cell r="H10" t="str">
            <v>Федеральный</v>
          </cell>
          <cell r="I10">
            <v>2</v>
          </cell>
          <cell r="J10">
            <v>769</v>
          </cell>
          <cell r="K10" t="str">
            <v>0009000207E2</v>
          </cell>
          <cell r="L10">
            <v>2</v>
          </cell>
          <cell r="M10">
            <v>1793</v>
          </cell>
          <cell r="N10" t="str">
            <v>0009000207F3</v>
          </cell>
          <cell r="O10" t="str">
            <v>Федеральный</v>
          </cell>
          <cell r="P10">
            <v>2</v>
          </cell>
          <cell r="Q10">
            <v>769</v>
          </cell>
          <cell r="R10" t="str">
            <v>0009000207E2</v>
          </cell>
          <cell r="S10">
            <v>2</v>
          </cell>
          <cell r="T10">
            <v>1793</v>
          </cell>
          <cell r="U10" t="str">
            <v>0009000207F3</v>
          </cell>
          <cell r="V10" t="str">
            <v>Детские</v>
          </cell>
          <cell r="W10" t="str">
            <v>epg8</v>
          </cell>
          <cell r="X10" t="str">
            <v>http://www.karusel-tv.ru/</v>
          </cell>
          <cell r="Y10" t="str">
            <v>Русский</v>
          </cell>
          <cell r="Z10" t="str">
            <v>Круглосуточно</v>
          </cell>
          <cell r="AA10"/>
          <cell r="AB10" t="str">
            <v>Да</v>
          </cell>
          <cell r="AC10" t="str">
            <v>Да</v>
          </cell>
          <cell r="AD10"/>
          <cell r="AE10" t="str">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ell>
          <cell r="AF10">
            <v>0</v>
          </cell>
        </row>
        <row r="11">
          <cell r="B11">
            <v>9</v>
          </cell>
          <cell r="C11" t="str">
            <v>DVB-2</v>
          </cell>
          <cell r="D11" t="str">
            <v>Общественное телевидение России</v>
          </cell>
          <cell r="E11" t="str">
            <v>SD</v>
          </cell>
          <cell r="F11">
            <v>9</v>
          </cell>
          <cell r="H11" t="str">
            <v>Федеральный</v>
          </cell>
          <cell r="I11">
            <v>2</v>
          </cell>
          <cell r="J11">
            <v>769</v>
          </cell>
          <cell r="K11" t="str">
            <v>0009000207E2</v>
          </cell>
          <cell r="L11">
            <v>2</v>
          </cell>
          <cell r="M11">
            <v>1793</v>
          </cell>
          <cell r="N11" t="str">
            <v>0009000207F3</v>
          </cell>
          <cell r="O11" t="str">
            <v>Федеральный</v>
          </cell>
          <cell r="P11">
            <v>2</v>
          </cell>
          <cell r="Q11">
            <v>769</v>
          </cell>
          <cell r="R11" t="str">
            <v>0009000207E2</v>
          </cell>
          <cell r="S11">
            <v>2</v>
          </cell>
          <cell r="T11">
            <v>1793</v>
          </cell>
          <cell r="U11" t="str">
            <v>0009000207F3</v>
          </cell>
          <cell r="V11" t="str">
            <v>Федеральные каналы</v>
          </cell>
          <cell r="W11" t="str">
            <v>epg264</v>
          </cell>
          <cell r="X11" t="str">
            <v>http://otr-online.ru/</v>
          </cell>
          <cell r="Y11" t="str">
            <v>Русский</v>
          </cell>
          <cell r="Z11" t="str">
            <v>Круглосуточно</v>
          </cell>
          <cell r="AA11"/>
          <cell r="AB11" t="str">
            <v>Да</v>
          </cell>
          <cell r="AC11" t="str">
            <v>Да</v>
          </cell>
          <cell r="AD11"/>
          <cell r="AE11" t="str">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ell>
          <cell r="AF11">
            <v>0</v>
          </cell>
        </row>
        <row r="12">
          <cell r="B12">
            <v>15</v>
          </cell>
          <cell r="C12" t="str">
            <v>DVB-2</v>
          </cell>
          <cell r="D12" t="str">
            <v>ТВ Центр</v>
          </cell>
          <cell r="E12" t="str">
            <v>SD</v>
          </cell>
          <cell r="F12">
            <v>10</v>
          </cell>
          <cell r="H12" t="str">
            <v>Федеральный</v>
          </cell>
          <cell r="I12">
            <v>2</v>
          </cell>
          <cell r="J12">
            <v>769</v>
          </cell>
          <cell r="K12" t="str">
            <v>0009000207E2</v>
          </cell>
          <cell r="L12">
            <v>2</v>
          </cell>
          <cell r="M12">
            <v>1793</v>
          </cell>
          <cell r="N12" t="str">
            <v>0009000207F3</v>
          </cell>
          <cell r="O12" t="str">
            <v>Федеральный</v>
          </cell>
          <cell r="P12">
            <v>2</v>
          </cell>
          <cell r="Q12">
            <v>769</v>
          </cell>
          <cell r="R12" t="str">
            <v>0009000207E2</v>
          </cell>
          <cell r="S12">
            <v>2</v>
          </cell>
          <cell r="T12">
            <v>1793</v>
          </cell>
          <cell r="U12" t="str">
            <v>0009000207F3</v>
          </cell>
          <cell r="V12" t="str">
            <v>Федеральные каналы</v>
          </cell>
          <cell r="W12" t="str">
            <v>epg14</v>
          </cell>
          <cell r="X12" t="str">
            <v>http://www.tvc.ru/</v>
          </cell>
          <cell r="Y12" t="str">
            <v>Русский</v>
          </cell>
          <cell r="Z12" t="str">
            <v>Круглосуточно</v>
          </cell>
          <cell r="AA12"/>
          <cell r="AB12" t="str">
            <v>Да</v>
          </cell>
          <cell r="AC12" t="str">
            <v>Да</v>
          </cell>
          <cell r="AD12"/>
          <cell r="AE12" t="str">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ell>
          <cell r="AF12">
            <v>0</v>
          </cell>
        </row>
        <row r="13">
          <cell r="B13">
            <v>11</v>
          </cell>
          <cell r="C13" t="str">
            <v>DVB-3</v>
          </cell>
          <cell r="D13" t="str">
            <v>ТНТ</v>
          </cell>
          <cell r="E13" t="str">
            <v>SD</v>
          </cell>
          <cell r="F13">
            <v>19</v>
          </cell>
          <cell r="G13" t="str">
            <v>Да</v>
          </cell>
          <cell r="H13" t="str">
            <v>Федеральный</v>
          </cell>
          <cell r="I13">
            <v>3</v>
          </cell>
          <cell r="J13">
            <v>769</v>
          </cell>
          <cell r="K13" t="str">
            <v>0009000207E2</v>
          </cell>
          <cell r="L13">
            <v>3</v>
          </cell>
          <cell r="M13">
            <v>1793</v>
          </cell>
          <cell r="N13" t="str">
            <v>0009000207F3</v>
          </cell>
          <cell r="O13" t="str">
            <v>Федеральный</v>
          </cell>
          <cell r="P13">
            <v>3</v>
          </cell>
          <cell r="Q13">
            <v>769</v>
          </cell>
          <cell r="R13" t="str">
            <v>0009000207E2</v>
          </cell>
          <cell r="S13">
            <v>3</v>
          </cell>
          <cell r="T13">
            <v>1793</v>
          </cell>
          <cell r="U13" t="str">
            <v>0009000207F3</v>
          </cell>
          <cell r="V13" t="str">
            <v>Развлекательные</v>
          </cell>
          <cell r="W13" t="str">
            <v>epg10</v>
          </cell>
          <cell r="X13" t="str">
            <v>http://tnt-online.ru/</v>
          </cell>
          <cell r="Y13" t="str">
            <v>Русский</v>
          </cell>
          <cell r="Z13" t="str">
            <v>Круглосуточно</v>
          </cell>
          <cell r="AA13"/>
          <cell r="AB13" t="str">
            <v>Да</v>
          </cell>
          <cell r="AC13" t="str">
            <v>Да</v>
          </cell>
          <cell r="AD13"/>
          <cell r="AE13" t="str">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ell>
          <cell r="AF13">
            <v>0</v>
          </cell>
        </row>
        <row r="14">
          <cell r="B14">
            <v>10</v>
          </cell>
          <cell r="C14" t="str">
            <v>DVB-2</v>
          </cell>
          <cell r="D14" t="str">
            <v>СТС</v>
          </cell>
          <cell r="E14" t="str">
            <v>SD</v>
          </cell>
          <cell r="F14">
            <v>13</v>
          </cell>
          <cell r="G14" t="str">
            <v>Да</v>
          </cell>
          <cell r="H14" t="str">
            <v>Федеральный</v>
          </cell>
          <cell r="I14">
            <v>2</v>
          </cell>
          <cell r="J14">
            <v>769</v>
          </cell>
          <cell r="K14" t="str">
            <v>0009000207E2</v>
          </cell>
          <cell r="L14">
            <v>2</v>
          </cell>
          <cell r="M14">
            <v>1793</v>
          </cell>
          <cell r="N14" t="str">
            <v>0009000207F3</v>
          </cell>
          <cell r="O14" t="str">
            <v>Федеральный</v>
          </cell>
          <cell r="P14">
            <v>2</v>
          </cell>
          <cell r="Q14">
            <v>769</v>
          </cell>
          <cell r="R14" t="str">
            <v>0009000207E2</v>
          </cell>
          <cell r="S14">
            <v>2</v>
          </cell>
          <cell r="T14">
            <v>1793</v>
          </cell>
          <cell r="U14" t="str">
            <v>0009000207F3</v>
          </cell>
          <cell r="V14" t="str">
            <v>Развлекательные</v>
          </cell>
          <cell r="W14" t="str">
            <v>epg9</v>
          </cell>
          <cell r="X14" t="str">
            <v>http://ctc.ru/</v>
          </cell>
          <cell r="Y14" t="str">
            <v>Русский</v>
          </cell>
          <cell r="Z14" t="str">
            <v>Круглосуточно</v>
          </cell>
          <cell r="AA14"/>
          <cell r="AB14" t="str">
            <v>Да</v>
          </cell>
          <cell r="AC14" t="str">
            <v>Да</v>
          </cell>
          <cell r="AD14"/>
          <cell r="AE14" t="str">
            <v>Современное, динамичное, драйвовое телевидение. Универсальный развлекательный канал с доминантой молодежной аудитории.</v>
          </cell>
          <cell r="AF14">
            <v>0</v>
          </cell>
        </row>
        <row r="15">
          <cell r="B15">
            <v>14</v>
          </cell>
          <cell r="C15" t="str">
            <v>DVB-2</v>
          </cell>
          <cell r="D15" t="str">
            <v>РЕН</v>
          </cell>
          <cell r="E15" t="str">
            <v>SD</v>
          </cell>
          <cell r="F15">
            <v>11</v>
          </cell>
          <cell r="G15" t="str">
            <v>Да</v>
          </cell>
          <cell r="H15" t="str">
            <v>Федеральный</v>
          </cell>
          <cell r="I15">
            <v>2</v>
          </cell>
          <cell r="J15">
            <v>769</v>
          </cell>
          <cell r="K15" t="str">
            <v>0009000207E2</v>
          </cell>
          <cell r="L15">
            <v>2</v>
          </cell>
          <cell r="M15">
            <v>1793</v>
          </cell>
          <cell r="N15" t="str">
            <v>0009000207F3</v>
          </cell>
          <cell r="O15" t="str">
            <v>Федеральный</v>
          </cell>
          <cell r="P15">
            <v>2</v>
          </cell>
          <cell r="Q15">
            <v>769</v>
          </cell>
          <cell r="R15" t="str">
            <v>0009000207E2</v>
          </cell>
          <cell r="S15">
            <v>2</v>
          </cell>
          <cell r="T15">
            <v>1793</v>
          </cell>
          <cell r="U15" t="str">
            <v>0009000207F3</v>
          </cell>
          <cell r="V15" t="str">
            <v>Новости и публицистика</v>
          </cell>
          <cell r="W15" t="str">
            <v>epg13</v>
          </cell>
          <cell r="X15" t="str">
            <v>http://www.ren-tv.com/</v>
          </cell>
          <cell r="Y15" t="str">
            <v>Русский</v>
          </cell>
          <cell r="Z15" t="str">
            <v>Круглосуточно</v>
          </cell>
          <cell r="AA15"/>
          <cell r="AB15" t="str">
            <v>Да</v>
          </cell>
          <cell r="AC15" t="str">
            <v>Да</v>
          </cell>
          <cell r="AD15"/>
          <cell r="AE15" t="str">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ell>
          <cell r="AF15">
            <v>0</v>
          </cell>
        </row>
        <row r="16">
          <cell r="B16">
            <v>301</v>
          </cell>
          <cell r="C16" t="str">
            <v>DVB-5</v>
          </cell>
          <cell r="D16" t="str">
            <v>Мульт</v>
          </cell>
          <cell r="E16" t="str">
            <v>SD</v>
          </cell>
          <cell r="F16">
            <v>80</v>
          </cell>
          <cell r="G16" t="str">
            <v>Да</v>
          </cell>
          <cell r="H16" t="str">
            <v>Базовый</v>
          </cell>
          <cell r="I16">
            <v>8</v>
          </cell>
          <cell r="J16">
            <v>770</v>
          </cell>
          <cell r="K16" t="str">
            <v>0009000207E3</v>
          </cell>
          <cell r="L16">
            <v>8</v>
          </cell>
          <cell r="M16">
            <v>770</v>
          </cell>
          <cell r="N16" t="str">
            <v>0009000207E3</v>
          </cell>
          <cell r="O16" t="str">
            <v>Базовый</v>
          </cell>
          <cell r="P16">
            <v>9</v>
          </cell>
          <cell r="Q16">
            <v>770</v>
          </cell>
          <cell r="R16" t="str">
            <v>0009000207E3</v>
          </cell>
          <cell r="S16">
            <v>9</v>
          </cell>
          <cell r="T16">
            <v>770</v>
          </cell>
          <cell r="U16" t="str">
            <v>0009000207E3</v>
          </cell>
          <cell r="V16" t="str">
            <v>Детские</v>
          </cell>
          <cell r="W16" t="str">
            <v>epg524</v>
          </cell>
          <cell r="X16" t="str">
            <v xml:space="preserve">http://multkanal.ru/ </v>
          </cell>
          <cell r="Y16" t="str">
            <v>Русский</v>
          </cell>
          <cell r="Z16" t="str">
            <v>Круглосуточно</v>
          </cell>
          <cell r="AB16" t="str">
            <v>Да</v>
          </cell>
          <cell r="AC16" t="str">
            <v>Да</v>
          </cell>
          <cell r="AD16"/>
          <cell r="AE16" t="str">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ell>
          <cell r="AF16">
            <v>0</v>
          </cell>
        </row>
        <row r="17">
          <cell r="B17">
            <v>18</v>
          </cell>
          <cell r="C17" t="str">
            <v>DVB-9</v>
          </cell>
          <cell r="D17" t="str">
            <v>Че</v>
          </cell>
          <cell r="E17" t="str">
            <v>SD</v>
          </cell>
          <cell r="F17">
            <v>27</v>
          </cell>
          <cell r="G17" t="str">
            <v>Да</v>
          </cell>
          <cell r="H17" t="str">
            <v>Базовый</v>
          </cell>
          <cell r="I17">
            <v>18</v>
          </cell>
          <cell r="J17">
            <v>770</v>
          </cell>
          <cell r="K17" t="str">
            <v>0009000207E3</v>
          </cell>
          <cell r="L17">
            <v>18</v>
          </cell>
          <cell r="M17">
            <v>770</v>
          </cell>
          <cell r="N17" t="str">
            <v>0009000207E3</v>
          </cell>
          <cell r="O17" t="str">
            <v>Базовый</v>
          </cell>
          <cell r="P17">
            <v>23</v>
          </cell>
          <cell r="Q17">
            <v>8962</v>
          </cell>
          <cell r="R17" t="str">
            <v>000900020BBB</v>
          </cell>
          <cell r="S17">
            <v>24</v>
          </cell>
          <cell r="T17">
            <v>8962</v>
          </cell>
          <cell r="U17" t="str">
            <v>000900020BBB</v>
          </cell>
          <cell r="V17" t="str">
            <v>Развлекательные</v>
          </cell>
          <cell r="W17" t="str">
            <v>epg612</v>
          </cell>
          <cell r="X17" t="str">
            <v>http://chetv.ru</v>
          </cell>
          <cell r="Y17" t="str">
            <v>Русский</v>
          </cell>
          <cell r="Z17" t="str">
            <v>Круглосуточно</v>
          </cell>
          <cell r="AA17"/>
          <cell r="AB17" t="str">
            <v>Да</v>
          </cell>
          <cell r="AC17" t="str">
            <v>Да</v>
          </cell>
          <cell r="AD17"/>
          <cell r="AE17" t="str">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ell>
          <cell r="AF17">
            <v>0</v>
          </cell>
        </row>
        <row r="18">
          <cell r="B18">
            <v>16</v>
          </cell>
          <cell r="C18" t="str">
            <v>DVB-3</v>
          </cell>
          <cell r="D18" t="str">
            <v>ТВ-3</v>
          </cell>
          <cell r="E18" t="str">
            <v>SD</v>
          </cell>
          <cell r="F18">
            <v>15</v>
          </cell>
          <cell r="G18" t="str">
            <v>Да</v>
          </cell>
          <cell r="H18" t="str">
            <v>Федеральный</v>
          </cell>
          <cell r="I18">
            <v>3</v>
          </cell>
          <cell r="J18">
            <v>769</v>
          </cell>
          <cell r="K18" t="str">
            <v>0009000207E2</v>
          </cell>
          <cell r="L18">
            <v>3</v>
          </cell>
          <cell r="M18">
            <v>1793</v>
          </cell>
          <cell r="N18" t="str">
            <v>0009000207F3</v>
          </cell>
          <cell r="O18" t="str">
            <v>Федеральный</v>
          </cell>
          <cell r="P18">
            <v>3</v>
          </cell>
          <cell r="Q18">
            <v>769</v>
          </cell>
          <cell r="R18" t="str">
            <v>0009000207E2</v>
          </cell>
          <cell r="S18">
            <v>3</v>
          </cell>
          <cell r="T18">
            <v>1793</v>
          </cell>
          <cell r="U18" t="str">
            <v>0009000207F3</v>
          </cell>
          <cell r="V18" t="str">
            <v>Развлекательные</v>
          </cell>
          <cell r="W18" t="str">
            <v>epg15</v>
          </cell>
          <cell r="X18" t="str">
            <v>http://tv3.ru/</v>
          </cell>
          <cell r="Y18" t="str">
            <v>Русский</v>
          </cell>
          <cell r="Z18" t="str">
            <v>Круглосуточно</v>
          </cell>
          <cell r="AA18"/>
          <cell r="AB18" t="str">
            <v>Да</v>
          </cell>
          <cell r="AC18" t="str">
            <v>Да</v>
          </cell>
          <cell r="AD18"/>
          <cell r="AE18" t="str">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ell>
          <cell r="AF18">
            <v>0</v>
          </cell>
        </row>
        <row r="19">
          <cell r="B19">
            <v>33</v>
          </cell>
          <cell r="C19" t="str">
            <v>DVB-10</v>
          </cell>
          <cell r="D19" t="str">
            <v>Nickelodeon</v>
          </cell>
          <cell r="E19" t="str">
            <v>SD</v>
          </cell>
          <cell r="F19">
            <v>81</v>
          </cell>
          <cell r="H19" t="str">
            <v>Базовый</v>
          </cell>
          <cell r="I19">
            <v>21</v>
          </cell>
          <cell r="J19">
            <v>2</v>
          </cell>
          <cell r="K19" t="str">
            <v>0009000207D1</v>
          </cell>
          <cell r="L19">
            <v>22</v>
          </cell>
          <cell r="M19">
            <v>2</v>
          </cell>
          <cell r="N19" t="str">
            <v>0009000207D1</v>
          </cell>
          <cell r="O19" t="str">
            <v>Базовый</v>
          </cell>
          <cell r="P19">
            <v>25</v>
          </cell>
          <cell r="Q19">
            <v>2</v>
          </cell>
          <cell r="R19" t="str">
            <v>0009000207D1</v>
          </cell>
          <cell r="S19">
            <v>27</v>
          </cell>
          <cell r="T19">
            <v>2</v>
          </cell>
          <cell r="U19" t="str">
            <v>0009000207D1</v>
          </cell>
          <cell r="V19" t="str">
            <v>Детские</v>
          </cell>
          <cell r="W19" t="str">
            <v>epg32</v>
          </cell>
          <cell r="X19" t="str">
            <v>http://www.nickelodeon.ru/</v>
          </cell>
          <cell r="Y19" t="str">
            <v>Русский, Английский</v>
          </cell>
          <cell r="Z19" t="str">
            <v>Круглосуточно</v>
          </cell>
          <cell r="AA19"/>
          <cell r="AB19" t="str">
            <v>Да</v>
          </cell>
          <cell r="AC19" t="str">
            <v>Да</v>
          </cell>
          <cell r="AD19"/>
          <cell r="AE19" t="str">
            <v>Канал Nickelodeon предлагает маленьким зрителям и подросткам увлекательные, интересные и качественные программы. Все передачи Nickelodeon отличаются занимательными сюжетами, живыми, яркими персонажами и, самое главное, юмором.</v>
          </cell>
          <cell r="AF19">
            <v>1</v>
          </cell>
        </row>
        <row r="20">
          <cell r="B20">
            <v>19</v>
          </cell>
          <cell r="C20" t="str">
            <v>DVB-3</v>
          </cell>
          <cell r="D20" t="str">
            <v>Пятница!</v>
          </cell>
          <cell r="E20" t="str">
            <v>SD</v>
          </cell>
          <cell r="F20">
            <v>16</v>
          </cell>
          <cell r="G20" t="str">
            <v>Да</v>
          </cell>
          <cell r="H20" t="str">
            <v>Федеральный</v>
          </cell>
          <cell r="I20">
            <v>3</v>
          </cell>
          <cell r="J20">
            <v>769</v>
          </cell>
          <cell r="K20" t="str">
            <v>0009000207E2</v>
          </cell>
          <cell r="L20">
            <v>3</v>
          </cell>
          <cell r="M20">
            <v>1793</v>
          </cell>
          <cell r="N20" t="str">
            <v>0009000207F3</v>
          </cell>
          <cell r="O20" t="str">
            <v>Федеральный</v>
          </cell>
          <cell r="P20">
            <v>3</v>
          </cell>
          <cell r="Q20">
            <v>769</v>
          </cell>
          <cell r="R20" t="str">
            <v>0009000207E2</v>
          </cell>
          <cell r="S20">
            <v>3</v>
          </cell>
          <cell r="T20">
            <v>1793</v>
          </cell>
          <cell r="U20" t="str">
            <v>0009000207F3</v>
          </cell>
          <cell r="V20" t="str">
            <v>Развлекательные</v>
          </cell>
          <cell r="W20" t="str">
            <v>epg266</v>
          </cell>
          <cell r="X20" t="str">
            <v>http://www.friday.ru/about</v>
          </cell>
          <cell r="Y20" t="str">
            <v>Русский</v>
          </cell>
          <cell r="Z20" t="str">
            <v>Круглосуточно</v>
          </cell>
          <cell r="AA20"/>
          <cell r="AB20" t="str">
            <v>Да</v>
          </cell>
          <cell r="AC20" t="str">
            <v>Да</v>
          </cell>
          <cell r="AD20"/>
          <cell r="AE20" t="str">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ell>
          <cell r="AF20">
            <v>0</v>
          </cell>
        </row>
        <row r="21">
          <cell r="B21">
            <v>22</v>
          </cell>
          <cell r="C21" t="str">
            <v>DVB-3</v>
          </cell>
          <cell r="D21" t="str">
            <v>Домашний</v>
          </cell>
          <cell r="E21" t="str">
            <v>SD</v>
          </cell>
          <cell r="F21">
            <v>14</v>
          </cell>
          <cell r="H21" t="str">
            <v>Федеральный</v>
          </cell>
          <cell r="I21">
            <v>3</v>
          </cell>
          <cell r="J21">
            <v>769</v>
          </cell>
          <cell r="K21" t="str">
            <v>0009000207E2</v>
          </cell>
          <cell r="L21">
            <v>3</v>
          </cell>
          <cell r="M21">
            <v>1793</v>
          </cell>
          <cell r="N21" t="str">
            <v>0009000207F3</v>
          </cell>
          <cell r="O21" t="str">
            <v>Федеральный</v>
          </cell>
          <cell r="P21">
            <v>3</v>
          </cell>
          <cell r="Q21">
            <v>769</v>
          </cell>
          <cell r="R21" t="str">
            <v>0009000207E2</v>
          </cell>
          <cell r="S21">
            <v>3</v>
          </cell>
          <cell r="T21">
            <v>1793</v>
          </cell>
          <cell r="U21" t="str">
            <v>0009000207F3</v>
          </cell>
          <cell r="V21" t="str">
            <v>Семья и здоровье</v>
          </cell>
          <cell r="W21" t="str">
            <v>epg21</v>
          </cell>
          <cell r="X21" t="str">
            <v>http://tv.domashniy.ru/</v>
          </cell>
          <cell r="Y21" t="str">
            <v>Русский</v>
          </cell>
          <cell r="Z21" t="str">
            <v>Круглосуточно</v>
          </cell>
          <cell r="AA21"/>
          <cell r="AB21" t="str">
            <v>Да</v>
          </cell>
          <cell r="AC21" t="str">
            <v>Да</v>
          </cell>
          <cell r="AD21"/>
          <cell r="AE21" t="str">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ell>
          <cell r="AF21">
            <v>0</v>
          </cell>
        </row>
        <row r="22">
          <cell r="B22">
            <v>31</v>
          </cell>
          <cell r="C22" t="str">
            <v>DVB-29</v>
          </cell>
          <cell r="D22" t="str">
            <v>Детский мир / Телеклуб</v>
          </cell>
          <cell r="E22" t="str">
            <v>SD</v>
          </cell>
          <cell r="F22">
            <v>83</v>
          </cell>
          <cell r="G22" t="str">
            <v>Да</v>
          </cell>
          <cell r="H22" t="str">
            <v>Базовый</v>
          </cell>
          <cell r="I22">
            <v>61</v>
          </cell>
          <cell r="J22">
            <v>2</v>
          </cell>
          <cell r="K22" t="str">
            <v>0009000207D1</v>
          </cell>
          <cell r="L22">
            <v>64</v>
          </cell>
          <cell r="M22">
            <v>2</v>
          </cell>
          <cell r="N22" t="str">
            <v>0009000207D1</v>
          </cell>
          <cell r="O22" t="str">
            <v>Базовый</v>
          </cell>
          <cell r="P22">
            <v>66</v>
          </cell>
          <cell r="Q22">
            <v>2</v>
          </cell>
          <cell r="R22" t="str">
            <v>0009000207D1</v>
          </cell>
          <cell r="S22">
            <v>70</v>
          </cell>
          <cell r="T22">
            <v>2</v>
          </cell>
          <cell r="U22" t="str">
            <v>0009000207D1</v>
          </cell>
          <cell r="V22" t="str">
            <v>Детские</v>
          </cell>
          <cell r="W22" t="str">
            <v>epg30</v>
          </cell>
          <cell r="X22" t="str">
            <v>http://www.ntvplus.ru/channels/channel.xl?id=3380</v>
          </cell>
          <cell r="Y22" t="str">
            <v>Русский</v>
          </cell>
          <cell r="Z22" t="str">
            <v>Круглосуточно</v>
          </cell>
          <cell r="AA22"/>
          <cell r="AB22" t="str">
            <v>Да</v>
          </cell>
          <cell r="AC22" t="str">
            <v>Да</v>
          </cell>
          <cell r="AD22"/>
          <cell r="AE22" t="str">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ell>
          <cell r="AF22">
            <v>0</v>
          </cell>
        </row>
        <row r="23">
          <cell r="B23">
            <v>21</v>
          </cell>
          <cell r="C23" t="str">
            <v>DVB-5</v>
          </cell>
          <cell r="D23" t="str">
            <v>2х2</v>
          </cell>
          <cell r="E23" t="str">
            <v>SD</v>
          </cell>
          <cell r="F23">
            <v>28</v>
          </cell>
          <cell r="H23" t="str">
            <v>Базовый</v>
          </cell>
          <cell r="I23">
            <v>8</v>
          </cell>
          <cell r="J23">
            <v>770</v>
          </cell>
          <cell r="K23" t="str">
            <v>0009000207E3</v>
          </cell>
          <cell r="L23">
            <v>8</v>
          </cell>
          <cell r="M23">
            <v>770</v>
          </cell>
          <cell r="N23" t="str">
            <v>0009000207E3</v>
          </cell>
          <cell r="O23" t="str">
            <v>Базовый</v>
          </cell>
          <cell r="P23">
            <v>8</v>
          </cell>
          <cell r="Q23">
            <v>8962</v>
          </cell>
          <cell r="R23" t="str">
            <v>000900020BBB</v>
          </cell>
          <cell r="S23">
            <v>8</v>
          </cell>
          <cell r="T23">
            <v>8962</v>
          </cell>
          <cell r="U23" t="str">
            <v>000900020BBB</v>
          </cell>
          <cell r="V23" t="str">
            <v>Развлекательные</v>
          </cell>
          <cell r="W23" t="str">
            <v>epg20</v>
          </cell>
          <cell r="X23" t="str">
            <v>http://www.2x2tv.ru</v>
          </cell>
          <cell r="Y23" t="str">
            <v>Русский</v>
          </cell>
          <cell r="Z23" t="str">
            <v>Круглосуточно</v>
          </cell>
          <cell r="AA23"/>
          <cell r="AB23" t="str">
            <v>Да</v>
          </cell>
          <cell r="AC23" t="str">
            <v>Да</v>
          </cell>
          <cell r="AD23"/>
          <cell r="AE23" t="str">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ell>
          <cell r="AF23">
            <v>0</v>
          </cell>
        </row>
        <row r="24">
          <cell r="B24">
            <v>26</v>
          </cell>
          <cell r="C24" t="str">
            <v>DVB-5</v>
          </cell>
          <cell r="D24" t="str">
            <v>Discovery Channel</v>
          </cell>
          <cell r="E24" t="str">
            <v>SD</v>
          </cell>
          <cell r="F24">
            <v>100</v>
          </cell>
          <cell r="H24" t="str">
            <v>Базовый</v>
          </cell>
          <cell r="I24">
            <v>8</v>
          </cell>
          <cell r="J24">
            <v>770</v>
          </cell>
          <cell r="K24" t="str">
            <v>0009000207E3</v>
          </cell>
          <cell r="L24">
            <v>8</v>
          </cell>
          <cell r="M24">
            <v>770</v>
          </cell>
          <cell r="N24" t="str">
            <v>0009000207E3</v>
          </cell>
          <cell r="O24" t="str">
            <v>Базовый</v>
          </cell>
          <cell r="P24">
            <v>9</v>
          </cell>
          <cell r="Q24">
            <v>770</v>
          </cell>
          <cell r="R24" t="str">
            <v>0009000207E3</v>
          </cell>
          <cell r="S24">
            <v>9</v>
          </cell>
          <cell r="T24">
            <v>770</v>
          </cell>
          <cell r="U24" t="str">
            <v>0009000207E3</v>
          </cell>
          <cell r="V24" t="str">
            <v>Вокруг света</v>
          </cell>
          <cell r="W24" t="str">
            <v>epg25</v>
          </cell>
          <cell r="X24" t="str">
            <v>http://www.discoverychannel.ru/</v>
          </cell>
          <cell r="Y24" t="str">
            <v>Русский, Английский</v>
          </cell>
          <cell r="Z24" t="str">
            <v>Круглосуточно</v>
          </cell>
          <cell r="AA24"/>
          <cell r="AB24" t="str">
            <v>Да</v>
          </cell>
          <cell r="AC24" t="str">
            <v>Да</v>
          </cell>
          <cell r="AD24"/>
          <cell r="AE24" t="str">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ell>
          <cell r="AF24">
            <v>0</v>
          </cell>
        </row>
        <row r="25">
          <cell r="B25">
            <v>27</v>
          </cell>
          <cell r="C25" t="str">
            <v>DVB-5</v>
          </cell>
          <cell r="D25" t="str">
            <v>Animal Planet</v>
          </cell>
          <cell r="E25" t="str">
            <v>SD</v>
          </cell>
          <cell r="F25">
            <v>120</v>
          </cell>
          <cell r="H25" t="str">
            <v>Базовый</v>
          </cell>
          <cell r="I25">
            <v>8</v>
          </cell>
          <cell r="J25">
            <v>770</v>
          </cell>
          <cell r="K25" t="str">
            <v>0009000207E3</v>
          </cell>
          <cell r="L25">
            <v>8</v>
          </cell>
          <cell r="M25">
            <v>770</v>
          </cell>
          <cell r="N25" t="str">
            <v>0009000207E3</v>
          </cell>
          <cell r="O25" t="str">
            <v>Базовый</v>
          </cell>
          <cell r="P25">
            <v>9</v>
          </cell>
          <cell r="Q25">
            <v>770</v>
          </cell>
          <cell r="R25" t="str">
            <v>0009000207E3</v>
          </cell>
          <cell r="S25">
            <v>9</v>
          </cell>
          <cell r="T25">
            <v>770</v>
          </cell>
          <cell r="U25" t="str">
            <v>0009000207E3</v>
          </cell>
          <cell r="V25" t="str">
            <v>В мире животных</v>
          </cell>
          <cell r="W25" t="str">
            <v>epg26</v>
          </cell>
          <cell r="X25" t="str">
            <v>http://animal.discovery.com/</v>
          </cell>
          <cell r="Y25" t="str">
            <v>Русский, Английский</v>
          </cell>
          <cell r="Z25" t="str">
            <v>Круглосуточно</v>
          </cell>
          <cell r="AA25"/>
          <cell r="AB25" t="str">
            <v>Да</v>
          </cell>
          <cell r="AC25" t="str">
            <v>Да</v>
          </cell>
          <cell r="AD25"/>
          <cell r="AE25" t="str">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ell>
          <cell r="AF25">
            <v>0</v>
          </cell>
        </row>
        <row r="26">
          <cell r="B26">
            <v>25</v>
          </cell>
          <cell r="C26" t="str">
            <v>DVB-5</v>
          </cell>
          <cell r="D26" t="str">
            <v>National Geographic</v>
          </cell>
          <cell r="E26" t="str">
            <v>SD</v>
          </cell>
          <cell r="F26">
            <v>105</v>
          </cell>
          <cell r="H26" t="str">
            <v>Базовый</v>
          </cell>
          <cell r="I26">
            <v>9</v>
          </cell>
          <cell r="J26">
            <v>258</v>
          </cell>
          <cell r="K26" t="str">
            <v>0009000207E5</v>
          </cell>
          <cell r="L26">
            <v>9</v>
          </cell>
          <cell r="M26">
            <v>258</v>
          </cell>
          <cell r="N26" t="str">
            <v>0009000207E5</v>
          </cell>
          <cell r="O26" t="str">
            <v>Базовый</v>
          </cell>
          <cell r="P26">
            <v>10</v>
          </cell>
          <cell r="Q26">
            <v>258</v>
          </cell>
          <cell r="R26" t="str">
            <v>0009000207E5</v>
          </cell>
          <cell r="S26">
            <v>10</v>
          </cell>
          <cell r="T26">
            <v>258</v>
          </cell>
          <cell r="U26" t="str">
            <v>0009000207E5</v>
          </cell>
          <cell r="V26" t="str">
            <v>Вокруг света</v>
          </cell>
          <cell r="W26" t="str">
            <v>epg24</v>
          </cell>
          <cell r="X26" t="str">
            <v>http://www.nat-geo.ru/</v>
          </cell>
          <cell r="Y26" t="str">
            <v>Русский, Английский</v>
          </cell>
          <cell r="Z26" t="str">
            <v>Круглосуточно</v>
          </cell>
          <cell r="AA26"/>
          <cell r="AB26" t="str">
            <v>Да</v>
          </cell>
          <cell r="AC26" t="str">
            <v>Да</v>
          </cell>
          <cell r="AD26"/>
          <cell r="AE26" t="str">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ell>
          <cell r="AF26">
            <v>0</v>
          </cell>
        </row>
        <row r="27">
          <cell r="B27">
            <v>28</v>
          </cell>
          <cell r="C27" t="str">
            <v>DVB-5</v>
          </cell>
          <cell r="D27" t="str">
            <v>Моя планета</v>
          </cell>
          <cell r="E27" t="str">
            <v>SD</v>
          </cell>
          <cell r="F27">
            <v>101</v>
          </cell>
          <cell r="G27" t="str">
            <v>Да</v>
          </cell>
          <cell r="H27" t="str">
            <v>Базовый</v>
          </cell>
          <cell r="I27">
            <v>8</v>
          </cell>
          <cell r="J27">
            <v>770</v>
          </cell>
          <cell r="K27" t="str">
            <v>0009000207E3</v>
          </cell>
          <cell r="L27">
            <v>8</v>
          </cell>
          <cell r="M27">
            <v>770</v>
          </cell>
          <cell r="N27" t="str">
            <v>0009000207E3</v>
          </cell>
          <cell r="O27" t="str">
            <v>Базовый</v>
          </cell>
          <cell r="P27">
            <v>9</v>
          </cell>
          <cell r="Q27">
            <v>770</v>
          </cell>
          <cell r="R27" t="str">
            <v>0009000207E3</v>
          </cell>
          <cell r="S27">
            <v>9</v>
          </cell>
          <cell r="T27">
            <v>770</v>
          </cell>
          <cell r="U27" t="str">
            <v>0009000207E3</v>
          </cell>
          <cell r="V27" t="str">
            <v>Вокруг света</v>
          </cell>
          <cell r="W27" t="str">
            <v>epg27</v>
          </cell>
          <cell r="X27" t="str">
            <v>http://www.moya-planeta.ru/</v>
          </cell>
          <cell r="Y27" t="str">
            <v>Русский</v>
          </cell>
          <cell r="Z27" t="str">
            <v>Круглосуточно</v>
          </cell>
          <cell r="AA27"/>
          <cell r="AB27" t="str">
            <v>Да</v>
          </cell>
          <cell r="AC27" t="str">
            <v>Да</v>
          </cell>
          <cell r="AD27"/>
          <cell r="AE27" t="str">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ell>
          <cell r="AF27">
            <v>0</v>
          </cell>
        </row>
        <row r="28">
          <cell r="B28">
            <v>29</v>
          </cell>
          <cell r="C28" t="str">
            <v>DVB-5</v>
          </cell>
          <cell r="D28" t="str">
            <v>Драйв</v>
          </cell>
          <cell r="E28" t="str">
            <v>SD</v>
          </cell>
          <cell r="F28">
            <v>303</v>
          </cell>
          <cell r="G28" t="str">
            <v>Да</v>
          </cell>
          <cell r="H28" t="str">
            <v>Базовый</v>
          </cell>
          <cell r="I28">
            <v>10</v>
          </cell>
          <cell r="J28">
            <v>2</v>
          </cell>
          <cell r="K28" t="str">
            <v>0009000207D1</v>
          </cell>
          <cell r="L28">
            <v>10</v>
          </cell>
          <cell r="M28">
            <v>2</v>
          </cell>
          <cell r="N28" t="str">
            <v>0009000207D1</v>
          </cell>
          <cell r="O28" t="str">
            <v>Базовый</v>
          </cell>
          <cell r="P28">
            <v>11</v>
          </cell>
          <cell r="Q28">
            <v>2</v>
          </cell>
          <cell r="R28" t="str">
            <v>0009000207D1</v>
          </cell>
          <cell r="S28">
            <v>11</v>
          </cell>
          <cell r="T28">
            <v>2</v>
          </cell>
          <cell r="U28" t="str">
            <v>0009000207D1</v>
          </cell>
          <cell r="V28" t="str">
            <v>Спортивные</v>
          </cell>
          <cell r="W28" t="str">
            <v>epg28</v>
          </cell>
          <cell r="X28" t="str">
            <v>http://www.tv-stream.ru</v>
          </cell>
          <cell r="Y28" t="str">
            <v>Русский</v>
          </cell>
          <cell r="Z28" t="str">
            <v>Круглосуточно</v>
          </cell>
          <cell r="AA28"/>
          <cell r="AB28" t="str">
            <v>Да</v>
          </cell>
          <cell r="AC28" t="str">
            <v>Да</v>
          </cell>
          <cell r="AD28"/>
          <cell r="AE28" t="str">
            <v>Единственный в России канал, целиком посвященный любимым игрушкам больших и маленьких мужчин — автомобилям и мотоциклам.</v>
          </cell>
          <cell r="AF28">
            <v>0</v>
          </cell>
        </row>
        <row r="29">
          <cell r="B29">
            <v>30</v>
          </cell>
          <cell r="C29" t="str">
            <v>DVB-5</v>
          </cell>
          <cell r="D29" t="str">
            <v>Охота и рыбалка</v>
          </cell>
          <cell r="E29" t="str">
            <v>SD</v>
          </cell>
          <cell r="F29">
            <v>114</v>
          </cell>
          <cell r="G29" t="str">
            <v>Да</v>
          </cell>
          <cell r="H29" t="str">
            <v>Базовый</v>
          </cell>
          <cell r="I29">
            <v>10</v>
          </cell>
          <cell r="J29">
            <v>2</v>
          </cell>
          <cell r="K29" t="str">
            <v>0009000207D1</v>
          </cell>
          <cell r="L29">
            <v>10</v>
          </cell>
          <cell r="M29">
            <v>2</v>
          </cell>
          <cell r="N29" t="str">
            <v>0009000207D1</v>
          </cell>
          <cell r="O29" t="str">
            <v>Базовый</v>
          </cell>
          <cell r="P29">
            <v>11</v>
          </cell>
          <cell r="Q29">
            <v>2</v>
          </cell>
          <cell r="R29" t="str">
            <v>0009000207D1</v>
          </cell>
          <cell r="S29">
            <v>11</v>
          </cell>
          <cell r="T29">
            <v>2</v>
          </cell>
          <cell r="U29" t="str">
            <v>0009000207D1</v>
          </cell>
          <cell r="V29" t="str">
            <v>Познавательные</v>
          </cell>
          <cell r="W29" t="str">
            <v>epg29</v>
          </cell>
          <cell r="X29" t="str">
            <v>http://www.tv-stream.ru</v>
          </cell>
          <cell r="Y29" t="str">
            <v>Русский</v>
          </cell>
          <cell r="Z29" t="str">
            <v>Круглосуточно</v>
          </cell>
          <cell r="AA29"/>
          <cell r="AB29" t="str">
            <v>Да</v>
          </cell>
          <cell r="AC29" t="str">
            <v>Да</v>
          </cell>
          <cell r="AD29"/>
          <cell r="AE29" t="str">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ell>
          <cell r="AF29">
            <v>0</v>
          </cell>
        </row>
        <row r="30">
          <cell r="B30">
            <v>23</v>
          </cell>
          <cell r="C30" t="str">
            <v>DVB-3</v>
          </cell>
          <cell r="D30" t="str">
            <v>Звезда</v>
          </cell>
          <cell r="E30" t="str">
            <v>SD</v>
          </cell>
          <cell r="F30">
            <v>17</v>
          </cell>
          <cell r="G30" t="str">
            <v>Да</v>
          </cell>
          <cell r="H30" t="str">
            <v>Федеральный</v>
          </cell>
          <cell r="I30">
            <v>3</v>
          </cell>
          <cell r="J30">
            <v>769</v>
          </cell>
          <cell r="K30" t="str">
            <v>0009000207E2</v>
          </cell>
          <cell r="L30">
            <v>3</v>
          </cell>
          <cell r="M30">
            <v>1793</v>
          </cell>
          <cell r="N30" t="str">
            <v>0009000207F3</v>
          </cell>
          <cell r="O30" t="str">
            <v>Федеральный</v>
          </cell>
          <cell r="P30">
            <v>3</v>
          </cell>
          <cell r="Q30">
            <v>769</v>
          </cell>
          <cell r="R30" t="str">
            <v>0009000207E2</v>
          </cell>
          <cell r="S30">
            <v>3</v>
          </cell>
          <cell r="T30">
            <v>1793</v>
          </cell>
          <cell r="U30" t="str">
            <v>0009000207F3</v>
          </cell>
          <cell r="V30" t="str">
            <v>Новости и публицистика</v>
          </cell>
          <cell r="W30" t="str">
            <v>epg22</v>
          </cell>
          <cell r="X30" t="str">
            <v>http://tvzvezda.ru/</v>
          </cell>
          <cell r="Y30" t="str">
            <v>Русский</v>
          </cell>
          <cell r="Z30" t="str">
            <v>Круглосуточно</v>
          </cell>
          <cell r="AA30"/>
          <cell r="AB30" t="str">
            <v>Да</v>
          </cell>
          <cell r="AC30" t="str">
            <v>Да</v>
          </cell>
          <cell r="AD30"/>
          <cell r="AE30" t="str">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ell>
          <cell r="AF30">
            <v>0</v>
          </cell>
        </row>
        <row r="31">
          <cell r="B31">
            <v>156</v>
          </cell>
          <cell r="C31" t="str">
            <v>DVB-6</v>
          </cell>
          <cell r="D31" t="str">
            <v>Shop24</v>
          </cell>
          <cell r="E31" t="str">
            <v>SD</v>
          </cell>
          <cell r="F31">
            <v>24</v>
          </cell>
          <cell r="H31" t="str">
            <v>Базовый</v>
          </cell>
          <cell r="I31">
            <v>11</v>
          </cell>
          <cell r="J31">
            <v>770</v>
          </cell>
          <cell r="K31" t="str">
            <v>0009000207E3</v>
          </cell>
          <cell r="L31">
            <v>11</v>
          </cell>
          <cell r="M31">
            <v>770</v>
          </cell>
          <cell r="N31" t="str">
            <v>0009000207E3</v>
          </cell>
          <cell r="O31" t="str">
            <v>Базовый</v>
          </cell>
          <cell r="P31">
            <v>12</v>
          </cell>
          <cell r="Q31">
            <v>8962</v>
          </cell>
          <cell r="R31" t="str">
            <v>000900020BBB</v>
          </cell>
          <cell r="S31">
            <v>12</v>
          </cell>
          <cell r="T31">
            <v>8962</v>
          </cell>
          <cell r="U31" t="str">
            <v>000900020BBB</v>
          </cell>
          <cell r="V31" t="str">
            <v>Телемагазины</v>
          </cell>
          <cell r="W31" t="str">
            <v>epg283</v>
          </cell>
          <cell r="X31" t="str">
            <v>http://www.tv-moda.ru</v>
          </cell>
          <cell r="Y31" t="str">
            <v>Русский</v>
          </cell>
          <cell r="Z31" t="str">
            <v>Круглосуточно</v>
          </cell>
          <cell r="AA31"/>
          <cell r="AB31" t="str">
            <v>Да</v>
          </cell>
          <cell r="AC31" t="str">
            <v>Да</v>
          </cell>
          <cell r="AD31"/>
          <cell r="AE31" t="str">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ell>
          <cell r="AF31">
            <v>0</v>
          </cell>
        </row>
        <row r="32">
          <cell r="B32">
            <v>38</v>
          </cell>
          <cell r="C32" t="str">
            <v>DVB-6</v>
          </cell>
          <cell r="D32" t="str">
            <v>Дом кино</v>
          </cell>
          <cell r="E32" t="str">
            <v>SD</v>
          </cell>
          <cell r="F32">
            <v>60</v>
          </cell>
          <cell r="G32" t="str">
            <v>Да</v>
          </cell>
          <cell r="H32" t="str">
            <v>Базовый</v>
          </cell>
          <cell r="I32">
            <v>12</v>
          </cell>
          <cell r="J32">
            <v>258</v>
          </cell>
          <cell r="K32" t="str">
            <v>0009000207E5</v>
          </cell>
          <cell r="L32">
            <v>12</v>
          </cell>
          <cell r="M32">
            <v>258</v>
          </cell>
          <cell r="N32" t="str">
            <v>0009000207E5</v>
          </cell>
          <cell r="O32" t="str">
            <v>Базовый</v>
          </cell>
          <cell r="P32">
            <v>13</v>
          </cell>
          <cell r="Q32">
            <v>258</v>
          </cell>
          <cell r="R32" t="str">
            <v>0009000207E5</v>
          </cell>
          <cell r="S32">
            <v>13</v>
          </cell>
          <cell r="T32">
            <v>258</v>
          </cell>
          <cell r="U32" t="str">
            <v>0009000207E5</v>
          </cell>
          <cell r="V32" t="str">
            <v>Русское кино</v>
          </cell>
          <cell r="W32" t="str">
            <v>epg37</v>
          </cell>
          <cell r="X32" t="str">
            <v>http://www.domkino.tv/</v>
          </cell>
          <cell r="Y32" t="str">
            <v>Русский</v>
          </cell>
          <cell r="Z32" t="str">
            <v>Круглосуточно</v>
          </cell>
          <cell r="AA32"/>
          <cell r="AB32" t="str">
            <v>Да</v>
          </cell>
          <cell r="AC32" t="str">
            <v>Да</v>
          </cell>
          <cell r="AD32"/>
          <cell r="AE32" t="str">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ell>
          <cell r="AF32">
            <v>0</v>
          </cell>
        </row>
        <row r="33">
          <cell r="B33">
            <v>36</v>
          </cell>
          <cell r="C33" t="str">
            <v>DVB-6</v>
          </cell>
          <cell r="D33" t="str">
            <v>TV 1000</v>
          </cell>
          <cell r="E33" t="str">
            <v>SD</v>
          </cell>
          <cell r="F33">
            <v>63</v>
          </cell>
          <cell r="G33" t="str">
            <v>Да</v>
          </cell>
          <cell r="H33" t="str">
            <v>Базовый</v>
          </cell>
          <cell r="I33">
            <v>13</v>
          </cell>
          <cell r="J33">
            <v>2</v>
          </cell>
          <cell r="K33" t="str">
            <v>0009000207D1</v>
          </cell>
          <cell r="L33">
            <v>13</v>
          </cell>
          <cell r="M33">
            <v>2</v>
          </cell>
          <cell r="N33" t="str">
            <v>0009000207D1</v>
          </cell>
          <cell r="O33" t="str">
            <v>Базовый</v>
          </cell>
          <cell r="P33">
            <v>14</v>
          </cell>
          <cell r="Q33">
            <v>2</v>
          </cell>
          <cell r="R33" t="str">
            <v>0009000207D1</v>
          </cell>
          <cell r="S33">
            <v>14</v>
          </cell>
          <cell r="T33">
            <v>2</v>
          </cell>
          <cell r="U33" t="str">
            <v>0009000207D1</v>
          </cell>
          <cell r="V33" t="str">
            <v>Иностранное кино</v>
          </cell>
          <cell r="W33" t="str">
            <v>epg35</v>
          </cell>
          <cell r="X33" t="str">
            <v>http://viasat.su/</v>
          </cell>
          <cell r="Y33" t="str">
            <v>Русский, Английский</v>
          </cell>
          <cell r="Z33" t="str">
            <v>Круглосуточно</v>
          </cell>
          <cell r="AA33"/>
          <cell r="AB33" t="str">
            <v>Да</v>
          </cell>
          <cell r="AC33" t="str">
            <v>Да</v>
          </cell>
          <cell r="AD33"/>
          <cell r="AE33" t="str">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ell>
          <cell r="AF33">
            <v>0</v>
          </cell>
        </row>
        <row r="34">
          <cell r="B34">
            <v>37</v>
          </cell>
          <cell r="C34" t="str">
            <v>DVB-6</v>
          </cell>
          <cell r="D34" t="str">
            <v>TV 1000 Русское кино</v>
          </cell>
          <cell r="E34" t="str">
            <v>SD</v>
          </cell>
          <cell r="F34">
            <v>61</v>
          </cell>
          <cell r="G34" t="str">
            <v>Да</v>
          </cell>
          <cell r="H34" t="str">
            <v>Базовый</v>
          </cell>
          <cell r="I34">
            <v>13</v>
          </cell>
          <cell r="J34">
            <v>2</v>
          </cell>
          <cell r="K34" t="str">
            <v>0009000207D1</v>
          </cell>
          <cell r="L34">
            <v>13</v>
          </cell>
          <cell r="M34">
            <v>2</v>
          </cell>
          <cell r="N34" t="str">
            <v>0009000207D1</v>
          </cell>
          <cell r="O34" t="str">
            <v>Базовый</v>
          </cell>
          <cell r="P34">
            <v>14</v>
          </cell>
          <cell r="Q34">
            <v>2</v>
          </cell>
          <cell r="R34" t="str">
            <v>0009000207D1</v>
          </cell>
          <cell r="S34">
            <v>14</v>
          </cell>
          <cell r="T34">
            <v>2</v>
          </cell>
          <cell r="U34" t="str">
            <v>0009000207D1</v>
          </cell>
          <cell r="V34" t="str">
            <v>Русское кино</v>
          </cell>
          <cell r="W34" t="str">
            <v>epg36</v>
          </cell>
          <cell r="X34" t="str">
            <v>http://viasat.su/</v>
          </cell>
          <cell r="Y34" t="str">
            <v>Русский</v>
          </cell>
          <cell r="Z34" t="str">
            <v>Круглосуточно</v>
          </cell>
          <cell r="AA34"/>
          <cell r="AB34" t="str">
            <v>Да</v>
          </cell>
          <cell r="AC34" t="str">
            <v>Да</v>
          </cell>
          <cell r="AD34"/>
          <cell r="AE34" t="str">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ell>
          <cell r="AF34">
            <v>0</v>
          </cell>
        </row>
        <row r="35">
          <cell r="B35">
            <v>314</v>
          </cell>
          <cell r="C35" t="str">
            <v>DVB-6</v>
          </cell>
          <cell r="D35" t="str">
            <v>Shop&amp;Show</v>
          </cell>
          <cell r="E35" t="str">
            <v>SD</v>
          </cell>
          <cell r="F35">
            <v>26</v>
          </cell>
          <cell r="H35" t="str">
            <v>Базовый</v>
          </cell>
          <cell r="I35">
            <v>11</v>
          </cell>
          <cell r="J35">
            <v>770</v>
          </cell>
          <cell r="K35" t="str">
            <v>0009000207E3</v>
          </cell>
          <cell r="L35">
            <v>11</v>
          </cell>
          <cell r="M35">
            <v>770</v>
          </cell>
          <cell r="N35" t="str">
            <v>0009000207E3</v>
          </cell>
          <cell r="O35" t="str">
            <v>Базовый</v>
          </cell>
          <cell r="P35">
            <v>15</v>
          </cell>
          <cell r="Q35">
            <v>770</v>
          </cell>
          <cell r="R35" t="str">
            <v>0009000207E3</v>
          </cell>
          <cell r="S35">
            <v>15</v>
          </cell>
          <cell r="T35">
            <v>770</v>
          </cell>
          <cell r="U35" t="str">
            <v>0009000207E3</v>
          </cell>
          <cell r="V35" t="str">
            <v>Телемагазины</v>
          </cell>
          <cell r="W35" t="str">
            <v>epg623</v>
          </cell>
          <cell r="X35" t="str">
            <v xml:space="preserve">http://shopandshow.ru/ </v>
          </cell>
          <cell r="Y35" t="str">
            <v>Русский</v>
          </cell>
          <cell r="Z35" t="str">
            <v>Круглосуточно</v>
          </cell>
          <cell r="AA35"/>
          <cell r="AB35" t="str">
            <v>Да</v>
          </cell>
          <cell r="AC35" t="str">
            <v>Да</v>
          </cell>
          <cell r="AD35"/>
          <cell r="AE35" t="str">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ell>
          <cell r="AF35">
            <v>0</v>
          </cell>
        </row>
        <row r="36">
          <cell r="B36">
            <v>17</v>
          </cell>
          <cell r="C36" t="str">
            <v>DVB-6</v>
          </cell>
          <cell r="D36" t="str">
            <v>Ю</v>
          </cell>
          <cell r="E36" t="str">
            <v>SD</v>
          </cell>
          <cell r="F36">
            <v>25</v>
          </cell>
          <cell r="H36" t="str">
            <v>Базовый</v>
          </cell>
          <cell r="I36">
            <v>11</v>
          </cell>
          <cell r="J36">
            <v>770</v>
          </cell>
          <cell r="K36" t="str">
            <v>0009000207E3</v>
          </cell>
          <cell r="L36">
            <v>11</v>
          </cell>
          <cell r="M36">
            <v>770</v>
          </cell>
          <cell r="N36" t="str">
            <v>0009000207E3</v>
          </cell>
          <cell r="O36" t="str">
            <v>Базовый</v>
          </cell>
          <cell r="P36">
            <v>12</v>
          </cell>
          <cell r="Q36">
            <v>8962</v>
          </cell>
          <cell r="R36" t="str">
            <v>000900020BBB</v>
          </cell>
          <cell r="S36">
            <v>12</v>
          </cell>
          <cell r="T36">
            <v>8962</v>
          </cell>
          <cell r="U36" t="str">
            <v>000900020BBB</v>
          </cell>
          <cell r="V36" t="str">
            <v>Развлекательные</v>
          </cell>
          <cell r="W36" t="str">
            <v>epg16</v>
          </cell>
          <cell r="X36" t="str">
            <v>http://u-tv.ru/</v>
          </cell>
          <cell r="Y36" t="str">
            <v>Русский</v>
          </cell>
          <cell r="Z36" t="str">
            <v>Круглосуточно</v>
          </cell>
          <cell r="AA36"/>
          <cell r="AB36" t="str">
            <v>Да</v>
          </cell>
          <cell r="AC36" t="str">
            <v>Да</v>
          </cell>
          <cell r="AD36"/>
          <cell r="AE36" t="str">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ell>
          <cell r="AF36">
            <v>0</v>
          </cell>
        </row>
        <row r="37">
          <cell r="B37">
            <v>32</v>
          </cell>
          <cell r="C37" t="str">
            <v>DVB-6</v>
          </cell>
          <cell r="D37" t="str">
            <v>Cartoon Network</v>
          </cell>
          <cell r="E37" t="str">
            <v>SD</v>
          </cell>
          <cell r="F37">
            <v>82</v>
          </cell>
          <cell r="H37" t="str">
            <v>Базовый</v>
          </cell>
          <cell r="I37">
            <v>13</v>
          </cell>
          <cell r="J37">
            <v>2</v>
          </cell>
          <cell r="K37" t="str">
            <v>0009000207D1</v>
          </cell>
          <cell r="L37">
            <v>13</v>
          </cell>
          <cell r="M37">
            <v>2</v>
          </cell>
          <cell r="N37" t="str">
            <v>0009000207D1</v>
          </cell>
          <cell r="O37" t="str">
            <v>Базовый</v>
          </cell>
          <cell r="P37">
            <v>14</v>
          </cell>
          <cell r="Q37">
            <v>2</v>
          </cell>
          <cell r="R37" t="str">
            <v>0009000207D1</v>
          </cell>
          <cell r="S37">
            <v>14</v>
          </cell>
          <cell r="T37">
            <v>2</v>
          </cell>
          <cell r="U37" t="str">
            <v>0009000207D1</v>
          </cell>
          <cell r="V37" t="str">
            <v>Детские</v>
          </cell>
          <cell r="W37" t="str">
            <v>epg31</v>
          </cell>
          <cell r="X37" t="str">
            <v>http://www.cartoonnetwork.ru/</v>
          </cell>
          <cell r="Y37" t="str">
            <v>Русский, Английский</v>
          </cell>
          <cell r="Z37" t="str">
            <v>Круглосуточно</v>
          </cell>
          <cell r="AA37"/>
          <cell r="AB37" t="str">
            <v>Да</v>
          </cell>
          <cell r="AC37" t="str">
            <v>Да</v>
          </cell>
          <cell r="AD37"/>
          <cell r="AE37" t="str">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ell>
          <cell r="AF37">
            <v>0</v>
          </cell>
        </row>
        <row r="38">
          <cell r="B38">
            <v>34</v>
          </cell>
          <cell r="C38" t="str">
            <v>DVB-6</v>
          </cell>
          <cell r="D38" t="str">
            <v>Мультимания</v>
          </cell>
          <cell r="E38" t="str">
            <v>SD</v>
          </cell>
          <cell r="F38">
            <v>84</v>
          </cell>
          <cell r="G38" t="str">
            <v>Да</v>
          </cell>
          <cell r="H38" t="str">
            <v>Базовый</v>
          </cell>
          <cell r="I38">
            <v>13</v>
          </cell>
          <cell r="J38">
            <v>2</v>
          </cell>
          <cell r="K38" t="str">
            <v>0009000207D1</v>
          </cell>
          <cell r="L38">
            <v>13</v>
          </cell>
          <cell r="M38">
            <v>2</v>
          </cell>
          <cell r="N38" t="str">
            <v>0009000207D1</v>
          </cell>
          <cell r="O38" t="str">
            <v>Базовый</v>
          </cell>
          <cell r="P38">
            <v>14</v>
          </cell>
          <cell r="Q38">
            <v>2</v>
          </cell>
          <cell r="R38" t="str">
            <v>0009000207D1</v>
          </cell>
          <cell r="S38">
            <v>14</v>
          </cell>
          <cell r="T38">
            <v>2</v>
          </cell>
          <cell r="U38" t="str">
            <v>0009000207D1</v>
          </cell>
          <cell r="V38" t="str">
            <v>Детские</v>
          </cell>
          <cell r="W38" t="str">
            <v>epg33</v>
          </cell>
          <cell r="X38" t="str">
            <v>http://www.multimania.tv</v>
          </cell>
          <cell r="Y38" t="str">
            <v>Русский</v>
          </cell>
          <cell r="Z38" t="str">
            <v>Круглосуточно</v>
          </cell>
          <cell r="AA38"/>
          <cell r="AB38" t="str">
            <v>Да</v>
          </cell>
          <cell r="AC38" t="str">
            <v>Да</v>
          </cell>
          <cell r="AD38"/>
          <cell r="AE38" t="str">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ell>
          <cell r="AF38">
            <v>0</v>
          </cell>
        </row>
        <row r="39">
          <cell r="B39">
            <v>56</v>
          </cell>
          <cell r="C39" t="str">
            <v>DVB-7</v>
          </cell>
          <cell r="D39" t="str">
            <v>Усадьба</v>
          </cell>
          <cell r="E39" t="str">
            <v>SD</v>
          </cell>
          <cell r="F39">
            <v>135</v>
          </cell>
          <cell r="G39" t="str">
            <v>Да</v>
          </cell>
          <cell r="H39" t="str">
            <v>Базовый</v>
          </cell>
          <cell r="I39">
            <v>14</v>
          </cell>
          <cell r="J39">
            <v>2</v>
          </cell>
          <cell r="K39" t="str">
            <v>0009000207D1</v>
          </cell>
          <cell r="L39">
            <v>14</v>
          </cell>
          <cell r="M39">
            <v>2</v>
          </cell>
          <cell r="N39" t="str">
            <v>0009000207D1</v>
          </cell>
          <cell r="O39" t="str">
            <v>Базовый</v>
          </cell>
          <cell r="P39">
            <v>16</v>
          </cell>
          <cell r="Q39">
            <v>2</v>
          </cell>
          <cell r="R39" t="str">
            <v>0009000207D1</v>
          </cell>
          <cell r="S39">
            <v>16</v>
          </cell>
          <cell r="T39">
            <v>2</v>
          </cell>
          <cell r="U39" t="str">
            <v>0009000207D1</v>
          </cell>
          <cell r="V39" t="str">
            <v>Семья и здоровье</v>
          </cell>
          <cell r="W39" t="str">
            <v>epg55</v>
          </cell>
          <cell r="X39" t="str">
            <v>http://www.tv-stream.ru</v>
          </cell>
          <cell r="Y39" t="str">
            <v>Русский</v>
          </cell>
          <cell r="Z39" t="str">
            <v>Круглосуточно</v>
          </cell>
          <cell r="AA39"/>
          <cell r="AB39" t="str">
            <v>Да</v>
          </cell>
          <cell r="AC39" t="str">
            <v>Да</v>
          </cell>
          <cell r="AD39"/>
          <cell r="AE39" t="str">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ell>
          <cell r="AF39">
            <v>0</v>
          </cell>
        </row>
        <row r="40">
          <cell r="B40">
            <v>55</v>
          </cell>
          <cell r="C40" t="str">
            <v>DVB-7</v>
          </cell>
          <cell r="D40" t="str">
            <v>Здоровое ТВ</v>
          </cell>
          <cell r="E40" t="str">
            <v>SD</v>
          </cell>
          <cell r="F40">
            <v>130</v>
          </cell>
          <cell r="G40" t="str">
            <v>Да</v>
          </cell>
          <cell r="H40" t="str">
            <v>Базовый</v>
          </cell>
          <cell r="I40">
            <v>14</v>
          </cell>
          <cell r="J40">
            <v>2</v>
          </cell>
          <cell r="K40" t="str">
            <v>0009000207D1</v>
          </cell>
          <cell r="L40">
            <v>14</v>
          </cell>
          <cell r="M40">
            <v>2</v>
          </cell>
          <cell r="N40" t="str">
            <v>0009000207D1</v>
          </cell>
          <cell r="O40" t="str">
            <v>Базовый</v>
          </cell>
          <cell r="P40">
            <v>16</v>
          </cell>
          <cell r="Q40">
            <v>2</v>
          </cell>
          <cell r="R40" t="str">
            <v>0009000207D1</v>
          </cell>
          <cell r="S40">
            <v>16</v>
          </cell>
          <cell r="T40">
            <v>2</v>
          </cell>
          <cell r="U40" t="str">
            <v>0009000207D1</v>
          </cell>
          <cell r="V40" t="str">
            <v>Семья и здоровье</v>
          </cell>
          <cell r="W40" t="str">
            <v>epg54</v>
          </cell>
          <cell r="X40" t="str">
            <v>http://www.tv-stream.ru</v>
          </cell>
          <cell r="Y40" t="str">
            <v>Русский</v>
          </cell>
          <cell r="Z40" t="str">
            <v>Круглосуточно</v>
          </cell>
          <cell r="AA40"/>
          <cell r="AB40" t="str">
            <v>Да</v>
          </cell>
          <cell r="AC40" t="str">
            <v>Да</v>
          </cell>
          <cell r="AD40"/>
          <cell r="AE40" t="str">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ell>
          <cell r="AF40">
            <v>0</v>
          </cell>
        </row>
        <row r="41">
          <cell r="B41">
            <v>39</v>
          </cell>
          <cell r="C41" t="str">
            <v>DVB-7</v>
          </cell>
          <cell r="D41" t="str">
            <v>Sony Sci Fi</v>
          </cell>
          <cell r="E41" t="str">
            <v>SD</v>
          </cell>
          <cell r="F41">
            <v>74</v>
          </cell>
          <cell r="G41" t="str">
            <v>Да</v>
          </cell>
          <cell r="H41" t="str">
            <v>Базовый</v>
          </cell>
          <cell r="I41">
            <v>14</v>
          </cell>
          <cell r="J41">
            <v>2</v>
          </cell>
          <cell r="K41" t="str">
            <v>0009000207D1</v>
          </cell>
          <cell r="L41">
            <v>14</v>
          </cell>
          <cell r="M41">
            <v>2</v>
          </cell>
          <cell r="N41" t="str">
            <v>0009000207D1</v>
          </cell>
          <cell r="O41" t="str">
            <v>Базовый</v>
          </cell>
          <cell r="P41">
            <v>16</v>
          </cell>
          <cell r="Q41">
            <v>2</v>
          </cell>
          <cell r="R41" t="str">
            <v>0009000207D1</v>
          </cell>
          <cell r="S41">
            <v>16</v>
          </cell>
          <cell r="T41">
            <v>2</v>
          </cell>
          <cell r="U41" t="str">
            <v>0009000207D1</v>
          </cell>
          <cell r="V41" t="str">
            <v>Кино и сериалы</v>
          </cell>
          <cell r="W41" t="str">
            <v>epg38</v>
          </cell>
          <cell r="X41" t="str">
            <v>http://www.axnscifi.ru/</v>
          </cell>
          <cell r="Y41" t="str">
            <v>Русский</v>
          </cell>
          <cell r="Z41" t="str">
            <v>Круглосуточно</v>
          </cell>
          <cell r="AA41"/>
          <cell r="AB41" t="str">
            <v>Да</v>
          </cell>
          <cell r="AC41" t="str">
            <v>Да</v>
          </cell>
          <cell r="AD41"/>
          <cell r="AE41" t="str">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ell>
          <cell r="AF41">
            <v>0</v>
          </cell>
        </row>
        <row r="42">
          <cell r="B42">
            <v>45</v>
          </cell>
          <cell r="C42" t="str">
            <v>DVB-7</v>
          </cell>
          <cell r="D42" t="str">
            <v>SET</v>
          </cell>
          <cell r="E42" t="str">
            <v>SD</v>
          </cell>
          <cell r="F42">
            <v>71</v>
          </cell>
          <cell r="G42" t="str">
            <v>Да</v>
          </cell>
          <cell r="H42" t="str">
            <v>Базовый</v>
          </cell>
          <cell r="I42">
            <v>14</v>
          </cell>
          <cell r="J42">
            <v>2</v>
          </cell>
          <cell r="K42" t="str">
            <v>0009000207D1</v>
          </cell>
          <cell r="L42">
            <v>14</v>
          </cell>
          <cell r="M42">
            <v>2</v>
          </cell>
          <cell r="N42" t="str">
            <v>0009000207D1</v>
          </cell>
          <cell r="O42" t="str">
            <v>Базовый</v>
          </cell>
          <cell r="P42">
            <v>16</v>
          </cell>
          <cell r="Q42">
            <v>2</v>
          </cell>
          <cell r="R42" t="str">
            <v>0009000207D1</v>
          </cell>
          <cell r="S42">
            <v>16</v>
          </cell>
          <cell r="T42">
            <v>2</v>
          </cell>
          <cell r="U42" t="str">
            <v>0009000207D1</v>
          </cell>
          <cell r="V42" t="str">
            <v>Кино и сериалы</v>
          </cell>
          <cell r="W42" t="str">
            <v>epg44</v>
          </cell>
          <cell r="X42" t="str">
            <v>http://www.set-russia.com/</v>
          </cell>
          <cell r="Y42" t="str">
            <v>Русский, Английский</v>
          </cell>
          <cell r="Z42" t="str">
            <v>Круглосуточно</v>
          </cell>
          <cell r="AA42"/>
          <cell r="AB42" t="str">
            <v>Да</v>
          </cell>
          <cell r="AC42" t="str">
            <v>Да</v>
          </cell>
          <cell r="AD42"/>
          <cell r="AE42" t="str">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ell>
          <cell r="AF42">
            <v>0</v>
          </cell>
        </row>
        <row r="43">
          <cell r="B43">
            <v>51</v>
          </cell>
          <cell r="C43" t="str">
            <v>DVB-7</v>
          </cell>
          <cell r="D43" t="str">
            <v>Eurosport 1</v>
          </cell>
          <cell r="E43" t="str">
            <v>SD</v>
          </cell>
          <cell r="F43">
            <v>300</v>
          </cell>
          <cell r="H43" t="str">
            <v>Базовый</v>
          </cell>
          <cell r="I43">
            <v>14</v>
          </cell>
          <cell r="J43">
            <v>2</v>
          </cell>
          <cell r="K43" t="str">
            <v>0009000207D1</v>
          </cell>
          <cell r="L43">
            <v>14</v>
          </cell>
          <cell r="M43">
            <v>2</v>
          </cell>
          <cell r="N43" t="str">
            <v>0009000207D1</v>
          </cell>
          <cell r="O43" t="str">
            <v>Базовый</v>
          </cell>
          <cell r="P43">
            <v>16</v>
          </cell>
          <cell r="Q43">
            <v>2</v>
          </cell>
          <cell r="R43" t="str">
            <v>0009000207D1</v>
          </cell>
          <cell r="S43">
            <v>16</v>
          </cell>
          <cell r="T43">
            <v>2</v>
          </cell>
          <cell r="U43" t="str">
            <v>0009000207D1</v>
          </cell>
          <cell r="V43" t="str">
            <v>Спортивные</v>
          </cell>
          <cell r="W43" t="str">
            <v>epg50</v>
          </cell>
          <cell r="X43" t="str">
            <v>http://www.eurosport.com/</v>
          </cell>
          <cell r="Y43" t="str">
            <v>Русский, Английский</v>
          </cell>
          <cell r="Z43" t="str">
            <v>Круглосуточно</v>
          </cell>
          <cell r="AA43"/>
          <cell r="AB43" t="str">
            <v>Да</v>
          </cell>
          <cell r="AC43" t="str">
            <v>Да</v>
          </cell>
          <cell r="AD43"/>
          <cell r="AE43" t="str">
            <v>Канал предоставляет самую полную информацию о текущих событиях в мире спорта. Вещание в формате высокой четкости.</v>
          </cell>
          <cell r="AF43">
            <v>0</v>
          </cell>
        </row>
        <row r="44">
          <cell r="B44">
            <v>53</v>
          </cell>
          <cell r="C44" t="str">
            <v>DVB-7</v>
          </cell>
          <cell r="D44" t="str">
            <v>Russian Extreme TV</v>
          </cell>
          <cell r="E44" t="str">
            <v>SD</v>
          </cell>
          <cell r="F44">
            <v>306</v>
          </cell>
          <cell r="G44" t="str">
            <v>Да</v>
          </cell>
          <cell r="H44" t="str">
            <v>Базовый</v>
          </cell>
          <cell r="I44">
            <v>14</v>
          </cell>
          <cell r="J44">
            <v>2</v>
          </cell>
          <cell r="K44" t="str">
            <v>0009000207D1</v>
          </cell>
          <cell r="L44">
            <v>14</v>
          </cell>
          <cell r="M44">
            <v>2</v>
          </cell>
          <cell r="N44" t="str">
            <v>0009000207D1</v>
          </cell>
          <cell r="O44" t="str">
            <v>Базовый</v>
          </cell>
          <cell r="P44">
            <v>16</v>
          </cell>
          <cell r="Q44">
            <v>2</v>
          </cell>
          <cell r="R44" t="str">
            <v>0009000207D1</v>
          </cell>
          <cell r="S44">
            <v>16</v>
          </cell>
          <cell r="T44">
            <v>2</v>
          </cell>
          <cell r="U44" t="str">
            <v>0009000207D1</v>
          </cell>
          <cell r="V44" t="str">
            <v>Спортивные</v>
          </cell>
          <cell r="W44" t="str">
            <v>epg52</v>
          </cell>
          <cell r="X44" t="str">
            <v>http://www.extremtv.ru/</v>
          </cell>
          <cell r="Y44" t="str">
            <v>Русский</v>
          </cell>
          <cell r="Z44" t="str">
            <v>Круглосуточно</v>
          </cell>
          <cell r="AA44"/>
          <cell r="AB44" t="str">
            <v>Да</v>
          </cell>
          <cell r="AC44" t="str">
            <v>Да</v>
          </cell>
          <cell r="AD44"/>
          <cell r="AE44" t="str">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ell>
          <cell r="AF44">
            <v>0</v>
          </cell>
        </row>
        <row r="45">
          <cell r="B45">
            <v>49</v>
          </cell>
          <cell r="C45" t="str">
            <v>DVB-7</v>
          </cell>
          <cell r="D45" t="str">
            <v>RU.TV</v>
          </cell>
          <cell r="E45" t="str">
            <v>SD</v>
          </cell>
          <cell r="F45">
            <v>500</v>
          </cell>
          <cell r="G45" t="str">
            <v>Да</v>
          </cell>
          <cell r="H45" t="str">
            <v>Базовый</v>
          </cell>
          <cell r="I45">
            <v>15</v>
          </cell>
          <cell r="J45">
            <v>770</v>
          </cell>
          <cell r="K45" t="str">
            <v>0009000207E3</v>
          </cell>
          <cell r="L45">
            <v>15</v>
          </cell>
          <cell r="M45">
            <v>770</v>
          </cell>
          <cell r="N45" t="str">
            <v>0009000207E3</v>
          </cell>
          <cell r="O45" t="str">
            <v>Базовый</v>
          </cell>
          <cell r="P45">
            <v>17</v>
          </cell>
          <cell r="Q45">
            <v>8962</v>
          </cell>
          <cell r="R45" t="str">
            <v>000900020BBB</v>
          </cell>
          <cell r="S45">
            <v>17</v>
          </cell>
          <cell r="T45">
            <v>8962</v>
          </cell>
          <cell r="U45" t="str">
            <v>000900020BBB</v>
          </cell>
          <cell r="V45" t="str">
            <v>Музыкальные</v>
          </cell>
          <cell r="W45" t="str">
            <v>epg48</v>
          </cell>
          <cell r="X45" t="str">
            <v>http://www.ru.tv/</v>
          </cell>
          <cell r="Y45" t="str">
            <v>Русский</v>
          </cell>
          <cell r="Z45" t="str">
            <v>Круглосуточно</v>
          </cell>
          <cell r="AA45"/>
          <cell r="AB45" t="str">
            <v>Да</v>
          </cell>
          <cell r="AC45" t="str">
            <v>Да</v>
          </cell>
          <cell r="AD45"/>
          <cell r="AE45" t="str">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ell>
          <cell r="AF45">
            <v>0</v>
          </cell>
        </row>
        <row r="46">
          <cell r="B46">
            <v>101</v>
          </cell>
          <cell r="C46" t="str">
            <v>DVB-7</v>
          </cell>
          <cell r="D46" t="str">
            <v>Ля-Минор</v>
          </cell>
          <cell r="E46" t="str">
            <v>SD</v>
          </cell>
          <cell r="F46">
            <v>504</v>
          </cell>
          <cell r="G46" t="str">
            <v>Да</v>
          </cell>
          <cell r="H46" t="str">
            <v>Базовый</v>
          </cell>
          <cell r="I46">
            <v>14</v>
          </cell>
          <cell r="J46">
            <v>2</v>
          </cell>
          <cell r="K46" t="str">
            <v>0009000207D1</v>
          </cell>
          <cell r="L46">
            <v>14</v>
          </cell>
          <cell r="M46">
            <v>2</v>
          </cell>
          <cell r="N46" t="str">
            <v>0009000207D1</v>
          </cell>
          <cell r="O46" t="str">
            <v>Базовый</v>
          </cell>
          <cell r="P46">
            <v>16</v>
          </cell>
          <cell r="Q46">
            <v>2</v>
          </cell>
          <cell r="R46" t="str">
            <v>0009000207D1</v>
          </cell>
          <cell r="S46">
            <v>16</v>
          </cell>
          <cell r="T46">
            <v>2</v>
          </cell>
          <cell r="U46" t="str">
            <v>0009000207D1</v>
          </cell>
          <cell r="V46" t="str">
            <v>Музыкальные</v>
          </cell>
          <cell r="W46" t="str">
            <v>epg97</v>
          </cell>
          <cell r="X46" t="str">
            <v>http://laminortv.ru/</v>
          </cell>
          <cell r="Y46" t="str">
            <v>Русский</v>
          </cell>
          <cell r="Z46" t="str">
            <v>Круглосуточно</v>
          </cell>
          <cell r="AA46"/>
          <cell r="AB46" t="str">
            <v>Да</v>
          </cell>
          <cell r="AC46" t="str">
            <v>Да</v>
          </cell>
          <cell r="AD46"/>
          <cell r="AE46" t="str">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ell>
          <cell r="AF46">
            <v>0</v>
          </cell>
        </row>
        <row r="47">
          <cell r="B47">
            <v>197</v>
          </cell>
          <cell r="C47" t="str">
            <v>DVB-8</v>
          </cell>
          <cell r="D47" t="str">
            <v>Шалун HD</v>
          </cell>
          <cell r="E47" t="str">
            <v>HD</v>
          </cell>
          <cell r="F47">
            <v>916</v>
          </cell>
          <cell r="H47" t="str">
            <v>Базовый</v>
          </cell>
          <cell r="I47">
            <v>16</v>
          </cell>
          <cell r="J47">
            <v>770</v>
          </cell>
          <cell r="K47" t="str">
            <v>0009000207E3</v>
          </cell>
          <cell r="L47">
            <v>16</v>
          </cell>
          <cell r="M47">
            <v>770</v>
          </cell>
          <cell r="N47" t="str">
            <v>0009000207E3</v>
          </cell>
          <cell r="O47" t="str">
            <v>Базовый</v>
          </cell>
          <cell r="P47">
            <v>18</v>
          </cell>
          <cell r="Q47">
            <v>770</v>
          </cell>
          <cell r="R47" t="str">
            <v>0009000207E3</v>
          </cell>
          <cell r="S47">
            <v>18</v>
          </cell>
          <cell r="T47">
            <v>770</v>
          </cell>
          <cell r="U47" t="str">
            <v>0009000207E3</v>
          </cell>
          <cell r="V47" t="str">
            <v>Эротика</v>
          </cell>
          <cell r="W47" t="str">
            <v>epg655</v>
          </cell>
          <cell r="X47" t="str">
            <v>http://www.goodtime.media/</v>
          </cell>
          <cell r="Y47" t="str">
            <v>Русский</v>
          </cell>
          <cell r="Z47" t="str">
            <v>Круглосуточно</v>
          </cell>
          <cell r="AA47"/>
          <cell r="AB47" t="str">
            <v>Да</v>
          </cell>
          <cell r="AC47" t="str">
            <v>Да</v>
          </cell>
          <cell r="AD47" t="str">
            <v>Да</v>
          </cell>
          <cell r="AE47" t="str">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ell>
          <cell r="AF47">
            <v>0</v>
          </cell>
        </row>
        <row r="48">
          <cell r="B48">
            <v>333</v>
          </cell>
          <cell r="C48" t="str">
            <v>DVB-8</v>
          </cell>
          <cell r="D48" t="str">
            <v>Cinéma</v>
          </cell>
          <cell r="E48" t="str">
            <v>SD</v>
          </cell>
          <cell r="F48">
            <v>68</v>
          </cell>
          <cell r="G48" t="str">
            <v>Да</v>
          </cell>
          <cell r="H48" t="str">
            <v>Базовый</v>
          </cell>
          <cell r="I48">
            <v>17</v>
          </cell>
          <cell r="J48">
            <v>2</v>
          </cell>
          <cell r="K48" t="str">
            <v>0009000207D1</v>
          </cell>
          <cell r="L48">
            <v>17</v>
          </cell>
          <cell r="M48">
            <v>2</v>
          </cell>
          <cell r="N48" t="str">
            <v>0009000207D1</v>
          </cell>
          <cell r="O48" t="str">
            <v>Базовый</v>
          </cell>
          <cell r="P48">
            <v>19</v>
          </cell>
          <cell r="Q48">
            <v>2</v>
          </cell>
          <cell r="R48" t="str">
            <v>0009000207D1</v>
          </cell>
          <cell r="S48">
            <v>19</v>
          </cell>
          <cell r="T48">
            <v>2</v>
          </cell>
          <cell r="U48" t="str">
            <v>0009000207D1</v>
          </cell>
          <cell r="V48" t="str">
            <v>Кино и сериалы</v>
          </cell>
          <cell r="W48" t="str">
            <v>epg664</v>
          </cell>
          <cell r="X48" t="str">
            <v>http://cinetv.ru/</v>
          </cell>
          <cell r="Y48" t="str">
            <v>Русский</v>
          </cell>
          <cell r="Z48" t="str">
            <v>Круглосуточно</v>
          </cell>
          <cell r="AB48" t="str">
            <v>Да</v>
          </cell>
          <cell r="AC48" t="str">
            <v>Да</v>
          </cell>
          <cell r="AD48"/>
          <cell r="AE48" t="str">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ell>
          <cell r="AF48">
            <v>0</v>
          </cell>
        </row>
        <row r="49">
          <cell r="B49">
            <v>70</v>
          </cell>
          <cell r="C49" t="str">
            <v>DVB-8</v>
          </cell>
          <cell r="D49" t="str">
            <v>Союз</v>
          </cell>
          <cell r="E49" t="str">
            <v>SD</v>
          </cell>
          <cell r="F49">
            <v>29</v>
          </cell>
          <cell r="G49" t="str">
            <v>Да</v>
          </cell>
          <cell r="H49" t="str">
            <v>Базовый</v>
          </cell>
          <cell r="I49">
            <v>16</v>
          </cell>
          <cell r="J49">
            <v>770</v>
          </cell>
          <cell r="K49" t="str">
            <v>0009000207E3</v>
          </cell>
          <cell r="L49">
            <v>16</v>
          </cell>
          <cell r="M49">
            <v>770</v>
          </cell>
          <cell r="N49" t="str">
            <v>0009000207E3</v>
          </cell>
          <cell r="O49" t="str">
            <v>Базовый</v>
          </cell>
          <cell r="P49">
            <v>20</v>
          </cell>
          <cell r="Q49">
            <v>8962</v>
          </cell>
          <cell r="R49" t="str">
            <v>000900020BBB</v>
          </cell>
          <cell r="S49">
            <v>20</v>
          </cell>
          <cell r="T49">
            <v>8962</v>
          </cell>
          <cell r="U49" t="str">
            <v>000900020BBB</v>
          </cell>
          <cell r="V49" t="str">
            <v>Религия</v>
          </cell>
          <cell r="W49" t="str">
            <v>epg69</v>
          </cell>
          <cell r="X49" t="str">
            <v>http://tv-soyuz.ru/</v>
          </cell>
          <cell r="Y49" t="str">
            <v>Русский</v>
          </cell>
          <cell r="Z49" t="str">
            <v>Круглосуточно</v>
          </cell>
          <cell r="AA49"/>
          <cell r="AB49" t="str">
            <v>Да</v>
          </cell>
          <cell r="AC49" t="str">
            <v>Да</v>
          </cell>
          <cell r="AD49"/>
          <cell r="AE49" t="str">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ell>
          <cell r="AF49">
            <v>0</v>
          </cell>
        </row>
        <row r="50">
          <cell r="B50">
            <v>212</v>
          </cell>
          <cell r="C50" t="str">
            <v>DVB-8</v>
          </cell>
          <cell r="D50" t="str">
            <v>История</v>
          </cell>
          <cell r="E50" t="str">
            <v>SD</v>
          </cell>
          <cell r="F50">
            <v>115</v>
          </cell>
          <cell r="G50" t="str">
            <v>Да</v>
          </cell>
          <cell r="H50" t="str">
            <v>Базовый</v>
          </cell>
          <cell r="I50">
            <v>17</v>
          </cell>
          <cell r="J50">
            <v>2</v>
          </cell>
          <cell r="K50" t="str">
            <v>0009000207D1</v>
          </cell>
          <cell r="L50">
            <v>17</v>
          </cell>
          <cell r="M50">
            <v>2</v>
          </cell>
          <cell r="N50" t="str">
            <v>0009000207D1</v>
          </cell>
          <cell r="O50" t="str">
            <v>Базовый</v>
          </cell>
          <cell r="P50">
            <v>19</v>
          </cell>
          <cell r="Q50">
            <v>2</v>
          </cell>
          <cell r="R50" t="str">
            <v>0009000207D1</v>
          </cell>
          <cell r="S50">
            <v>19</v>
          </cell>
          <cell r="T50">
            <v>2</v>
          </cell>
          <cell r="U50" t="str">
            <v>0009000207D1</v>
          </cell>
          <cell r="V50" t="str">
            <v>Познавательные</v>
          </cell>
          <cell r="W50" t="str">
            <v>epg303</v>
          </cell>
          <cell r="X50" t="str">
            <v>http://istoriya.tv/</v>
          </cell>
          <cell r="Y50" t="str">
            <v>Русский</v>
          </cell>
          <cell r="Z50" t="str">
            <v>Круглосуточно</v>
          </cell>
          <cell r="AA50"/>
          <cell r="AB50" t="str">
            <v>Да</v>
          </cell>
          <cell r="AC50" t="str">
            <v>Да</v>
          </cell>
          <cell r="AD50"/>
          <cell r="AE50" t="str">
            <v>Российский научно-познавательный телевизионный канал о событиях Истории.</v>
          </cell>
          <cell r="AF50">
            <v>0</v>
          </cell>
        </row>
        <row r="51">
          <cell r="B51">
            <v>58</v>
          </cell>
          <cell r="C51" t="str">
            <v>DVB-8</v>
          </cell>
          <cell r="D51" t="str">
            <v>Домашние животные</v>
          </cell>
          <cell r="E51" t="str">
            <v>SD</v>
          </cell>
          <cell r="F51">
            <v>121</v>
          </cell>
          <cell r="G51" t="str">
            <v>Да</v>
          </cell>
          <cell r="H51" t="str">
            <v>Базовый</v>
          </cell>
          <cell r="I51">
            <v>17</v>
          </cell>
          <cell r="J51">
            <v>2</v>
          </cell>
          <cell r="K51" t="str">
            <v>0009000207D1</v>
          </cell>
          <cell r="L51">
            <v>17</v>
          </cell>
          <cell r="M51">
            <v>2</v>
          </cell>
          <cell r="N51" t="str">
            <v>0009000207D1</v>
          </cell>
          <cell r="O51" t="str">
            <v>Базовый</v>
          </cell>
          <cell r="P51">
            <v>19</v>
          </cell>
          <cell r="Q51">
            <v>2</v>
          </cell>
          <cell r="R51" t="str">
            <v>0009000207D1</v>
          </cell>
          <cell r="S51">
            <v>19</v>
          </cell>
          <cell r="T51">
            <v>2</v>
          </cell>
          <cell r="U51" t="str">
            <v>0009000207D1</v>
          </cell>
          <cell r="V51" t="str">
            <v>В мире животных</v>
          </cell>
          <cell r="W51" t="str">
            <v>epg57</v>
          </cell>
          <cell r="X51" t="str">
            <v>http://www.tv-stream.ru</v>
          </cell>
          <cell r="Y51" t="str">
            <v>Русский</v>
          </cell>
          <cell r="Z51" t="str">
            <v>Круглосуточно</v>
          </cell>
          <cell r="AA51"/>
          <cell r="AB51" t="str">
            <v>Да</v>
          </cell>
          <cell r="AC51" t="str">
            <v>Да</v>
          </cell>
          <cell r="AD51"/>
          <cell r="AE51" t="str">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ell>
          <cell r="AF51">
            <v>0</v>
          </cell>
        </row>
        <row r="52">
          <cell r="B52">
            <v>59</v>
          </cell>
          <cell r="C52" t="str">
            <v>DVB-8</v>
          </cell>
          <cell r="D52" t="str">
            <v>Вопросы и ответы</v>
          </cell>
          <cell r="E52" t="str">
            <v>SD</v>
          </cell>
          <cell r="F52">
            <v>117</v>
          </cell>
          <cell r="G52" t="str">
            <v>Да</v>
          </cell>
          <cell r="H52" t="str">
            <v>Базовый</v>
          </cell>
          <cell r="I52">
            <v>17</v>
          </cell>
          <cell r="J52">
            <v>2</v>
          </cell>
          <cell r="K52" t="str">
            <v>0009000207D1</v>
          </cell>
          <cell r="L52">
            <v>17</v>
          </cell>
          <cell r="M52">
            <v>2</v>
          </cell>
          <cell r="N52" t="str">
            <v>0009000207D1</v>
          </cell>
          <cell r="O52" t="str">
            <v>Базовый</v>
          </cell>
          <cell r="P52">
            <v>19</v>
          </cell>
          <cell r="Q52">
            <v>2</v>
          </cell>
          <cell r="R52" t="str">
            <v>0009000207D1</v>
          </cell>
          <cell r="S52">
            <v>19</v>
          </cell>
          <cell r="T52">
            <v>2</v>
          </cell>
          <cell r="U52" t="str">
            <v>0009000207D1</v>
          </cell>
          <cell r="V52" t="str">
            <v>Познавательные</v>
          </cell>
          <cell r="W52" t="str">
            <v>epg58</v>
          </cell>
          <cell r="X52" t="str">
            <v>http://www.tv-stream.ru</v>
          </cell>
          <cell r="Y52" t="str">
            <v>Русский</v>
          </cell>
          <cell r="Z52" t="str">
            <v>Круглосуточно</v>
          </cell>
          <cell r="AA52"/>
          <cell r="AB52" t="str">
            <v>Да</v>
          </cell>
          <cell r="AC52" t="str">
            <v>Да</v>
          </cell>
          <cell r="AD52"/>
          <cell r="AE52" t="str">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ell>
          <cell r="AF52">
            <v>0</v>
          </cell>
        </row>
        <row r="53">
          <cell r="B53">
            <v>60</v>
          </cell>
          <cell r="C53" t="str">
            <v>DVB-8</v>
          </cell>
          <cell r="D53" t="str">
            <v>Психология 21</v>
          </cell>
          <cell r="E53" t="str">
            <v>SD</v>
          </cell>
          <cell r="F53">
            <v>110</v>
          </cell>
          <cell r="G53" t="str">
            <v>Да</v>
          </cell>
          <cell r="H53" t="str">
            <v>Базовый</v>
          </cell>
          <cell r="I53">
            <v>17</v>
          </cell>
          <cell r="J53">
            <v>2</v>
          </cell>
          <cell r="K53" t="str">
            <v>0009000207D1</v>
          </cell>
          <cell r="L53">
            <v>17</v>
          </cell>
          <cell r="M53">
            <v>2</v>
          </cell>
          <cell r="N53" t="str">
            <v>0009000207D1</v>
          </cell>
          <cell r="O53" t="str">
            <v>Базовый</v>
          </cell>
          <cell r="P53">
            <v>19</v>
          </cell>
          <cell r="Q53">
            <v>2</v>
          </cell>
          <cell r="R53" t="str">
            <v>0009000207D1</v>
          </cell>
          <cell r="S53">
            <v>19</v>
          </cell>
          <cell r="T53">
            <v>2</v>
          </cell>
          <cell r="U53" t="str">
            <v>0009000207D1</v>
          </cell>
          <cell r="V53" t="str">
            <v>Познавательные</v>
          </cell>
          <cell r="W53" t="str">
            <v>epg59</v>
          </cell>
          <cell r="X53" t="str">
            <v>http://www.tv-stream.ru</v>
          </cell>
          <cell r="Y53" t="str">
            <v>Русский</v>
          </cell>
          <cell r="Z53" t="str">
            <v>Круглосуточно</v>
          </cell>
          <cell r="AA53"/>
          <cell r="AB53" t="str">
            <v>Да</v>
          </cell>
          <cell r="AC53" t="str">
            <v>Да</v>
          </cell>
          <cell r="AD53"/>
          <cell r="AE53" t="str">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ell>
          <cell r="AF53">
            <v>0</v>
          </cell>
        </row>
        <row r="54">
          <cell r="B54">
            <v>68</v>
          </cell>
          <cell r="C54" t="str">
            <v>DVB-15</v>
          </cell>
          <cell r="D54" t="str">
            <v>Нано ТВ</v>
          </cell>
          <cell r="E54" t="str">
            <v>SD</v>
          </cell>
          <cell r="F54">
            <v>116</v>
          </cell>
          <cell r="G54" t="str">
            <v>Да</v>
          </cell>
          <cell r="H54" t="str">
            <v>Базовый</v>
          </cell>
          <cell r="I54">
            <v>30</v>
          </cell>
          <cell r="J54">
            <v>770</v>
          </cell>
          <cell r="K54" t="str">
            <v>0009000207E3</v>
          </cell>
          <cell r="L54">
            <v>33</v>
          </cell>
          <cell r="M54">
            <v>770</v>
          </cell>
          <cell r="N54" t="str">
            <v>0009000207E3</v>
          </cell>
          <cell r="O54" t="str">
            <v>Базовый</v>
          </cell>
          <cell r="P54">
            <v>35</v>
          </cell>
          <cell r="Q54">
            <v>770</v>
          </cell>
          <cell r="R54" t="str">
            <v>0009000207E3</v>
          </cell>
          <cell r="S54">
            <v>39</v>
          </cell>
          <cell r="T54">
            <v>770</v>
          </cell>
          <cell r="U54" t="str">
            <v>0009000207E3</v>
          </cell>
          <cell r="V54" t="str">
            <v>Познавательные</v>
          </cell>
          <cell r="W54" t="str">
            <v>epg67</v>
          </cell>
          <cell r="X54" t="str">
            <v>http://www.tv-nano.ru/</v>
          </cell>
          <cell r="Y54" t="str">
            <v>Русский</v>
          </cell>
          <cell r="Z54" t="str">
            <v>Круглосуточно</v>
          </cell>
          <cell r="AA54"/>
          <cell r="AB54" t="str">
            <v>Да</v>
          </cell>
          <cell r="AC54" t="str">
            <v>Да</v>
          </cell>
          <cell r="AD54"/>
          <cell r="AE54" t="str">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ell>
          <cell r="AF54">
            <v>0</v>
          </cell>
        </row>
        <row r="55">
          <cell r="B55">
            <v>179</v>
          </cell>
          <cell r="C55" t="str">
            <v>DVB-9</v>
          </cell>
          <cell r="D55" t="str">
            <v>Промо-МТС</v>
          </cell>
          <cell r="E55" t="str">
            <v>SD</v>
          </cell>
          <cell r="F55">
            <v>31</v>
          </cell>
          <cell r="H55" t="str">
            <v>Базовый</v>
          </cell>
          <cell r="I55">
            <v>19</v>
          </cell>
          <cell r="J55">
            <v>2</v>
          </cell>
          <cell r="K55" t="str">
            <v>0009000207D1</v>
          </cell>
          <cell r="L55">
            <v>19</v>
          </cell>
          <cell r="M55">
            <v>2</v>
          </cell>
          <cell r="N55" t="str">
            <v>0009000207D1</v>
          </cell>
          <cell r="O55" t="str">
            <v>Базовый</v>
          </cell>
          <cell r="P55">
            <v>22</v>
          </cell>
          <cell r="Q55">
            <v>2</v>
          </cell>
          <cell r="R55" t="str">
            <v>0009000207D1</v>
          </cell>
          <cell r="S55">
            <v>22</v>
          </cell>
          <cell r="T55">
            <v>2</v>
          </cell>
          <cell r="U55" t="str">
            <v>0009000207D1</v>
          </cell>
          <cell r="V55" t="str">
            <v>Новости и публицистика</v>
          </cell>
          <cell r="W55" t="str">
            <v>epg387</v>
          </cell>
          <cell r="X55" t="str">
            <v>-</v>
          </cell>
          <cell r="Y55" t="str">
            <v>Русский</v>
          </cell>
          <cell r="Z55" t="str">
            <v>Круглосуточно</v>
          </cell>
          <cell r="AA55"/>
          <cell r="AB55" t="str">
            <v>Да</v>
          </cell>
          <cell r="AC55" t="str">
            <v>Да</v>
          </cell>
          <cell r="AD55"/>
          <cell r="AE55" t="str">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ell>
          <cell r="AF55">
            <v>0</v>
          </cell>
        </row>
        <row r="56">
          <cell r="B56">
            <v>64</v>
          </cell>
          <cell r="C56" t="str">
            <v>DVB-9</v>
          </cell>
          <cell r="D56" t="str">
            <v>РБК ТВ</v>
          </cell>
          <cell r="E56" t="str">
            <v>SD</v>
          </cell>
          <cell r="F56">
            <v>35</v>
          </cell>
          <cell r="H56" t="str">
            <v>Базовый</v>
          </cell>
          <cell r="I56">
            <v>18</v>
          </cell>
          <cell r="J56">
            <v>770</v>
          </cell>
          <cell r="K56" t="str">
            <v>0009000207E3</v>
          </cell>
          <cell r="L56">
            <v>20</v>
          </cell>
          <cell r="M56">
            <v>1794</v>
          </cell>
          <cell r="N56" t="str">
            <v>0009000207F4</v>
          </cell>
          <cell r="O56" t="str">
            <v>Базовый</v>
          </cell>
          <cell r="P56">
            <v>23</v>
          </cell>
          <cell r="Q56">
            <v>8962</v>
          </cell>
          <cell r="R56" t="str">
            <v>000900020BBB</v>
          </cell>
          <cell r="S56">
            <v>23</v>
          </cell>
          <cell r="T56">
            <v>9986</v>
          </cell>
          <cell r="U56" t="str">
            <v>000900020BBA</v>
          </cell>
          <cell r="V56" t="str">
            <v>Новости и публицистика</v>
          </cell>
          <cell r="W56" t="str">
            <v>epg63</v>
          </cell>
          <cell r="X56" t="str">
            <v>http://rbctv.rbc.ru/</v>
          </cell>
          <cell r="Y56" t="str">
            <v>Русский</v>
          </cell>
          <cell r="Z56" t="str">
            <v>Круглосуточно</v>
          </cell>
          <cell r="AA56"/>
          <cell r="AB56" t="str">
            <v>Да</v>
          </cell>
          <cell r="AC56" t="str">
            <v>Да</v>
          </cell>
          <cell r="AD56"/>
          <cell r="AE56" t="str">
            <v>Первый в России бизнес-канал. Ход торгов на российских и зарубежных площадках. Тенденции в разных отраслях экономики и бизнеса.</v>
          </cell>
          <cell r="AF56">
            <v>0</v>
          </cell>
        </row>
        <row r="57">
          <cell r="B57">
            <v>157</v>
          </cell>
          <cell r="C57" t="str">
            <v>DVB-9</v>
          </cell>
          <cell r="D57" t="str">
            <v>Вместе-РФ</v>
          </cell>
          <cell r="E57" t="str">
            <v>SD</v>
          </cell>
          <cell r="F57">
            <v>37</v>
          </cell>
          <cell r="G57" t="str">
            <v>Да</v>
          </cell>
          <cell r="H57" t="str">
            <v>Базовый</v>
          </cell>
          <cell r="I57">
            <v>18</v>
          </cell>
          <cell r="J57">
            <v>770</v>
          </cell>
          <cell r="K57" t="str">
            <v>0009000207E3</v>
          </cell>
          <cell r="L57">
            <v>18</v>
          </cell>
          <cell r="M57">
            <v>770</v>
          </cell>
          <cell r="N57" t="str">
            <v>0009000207E3</v>
          </cell>
          <cell r="O57" t="str">
            <v>Базовый</v>
          </cell>
          <cell r="P57">
            <v>21</v>
          </cell>
          <cell r="Q57">
            <v>770</v>
          </cell>
          <cell r="R57" t="str">
            <v>0009000207E3</v>
          </cell>
          <cell r="S57">
            <v>21</v>
          </cell>
          <cell r="T57">
            <v>770</v>
          </cell>
          <cell r="U57" t="str">
            <v>0009000207E3</v>
          </cell>
          <cell r="V57" t="str">
            <v>Новости и публицистика</v>
          </cell>
          <cell r="W57" t="str">
            <v>epg507</v>
          </cell>
          <cell r="X57" t="str">
            <v>http://vmeste-rf.tv/</v>
          </cell>
          <cell r="Y57" t="str">
            <v>Русский</v>
          </cell>
          <cell r="Z57" t="str">
            <v>Круглосуточно</v>
          </cell>
          <cell r="AA57"/>
          <cell r="AB57" t="str">
            <v>Да</v>
          </cell>
          <cell r="AC57" t="str">
            <v>Да</v>
          </cell>
          <cell r="AD57"/>
          <cell r="AE57" t="str">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ell>
          <cell r="AF57">
            <v>0</v>
          </cell>
        </row>
        <row r="58">
          <cell r="B58">
            <v>72</v>
          </cell>
          <cell r="C58" t="str">
            <v>DVB-3</v>
          </cell>
          <cell r="D58" t="str">
            <v>Мир</v>
          </cell>
          <cell r="E58" t="str">
            <v>SD</v>
          </cell>
          <cell r="F58">
            <v>18</v>
          </cell>
          <cell r="H58" t="str">
            <v>Федеральный</v>
          </cell>
          <cell r="I58">
            <v>3</v>
          </cell>
          <cell r="J58">
            <v>769</v>
          </cell>
          <cell r="K58" t="str">
            <v>0009000207E2</v>
          </cell>
          <cell r="L58">
            <v>3</v>
          </cell>
          <cell r="M58">
            <v>1793</v>
          </cell>
          <cell r="N58" t="str">
            <v>0009000207F3</v>
          </cell>
          <cell r="O58" t="str">
            <v>Федеральный</v>
          </cell>
          <cell r="P58">
            <v>3</v>
          </cell>
          <cell r="Q58">
            <v>769</v>
          </cell>
          <cell r="R58" t="str">
            <v>0009000207E2</v>
          </cell>
          <cell r="S58">
            <v>3</v>
          </cell>
          <cell r="T58">
            <v>1793</v>
          </cell>
          <cell r="U58" t="str">
            <v>0009000207F3</v>
          </cell>
          <cell r="V58" t="str">
            <v>Новости и публицистика</v>
          </cell>
          <cell r="W58" t="str">
            <v>epg71</v>
          </cell>
          <cell r="X58" t="str">
            <v>http://mirtv.ru/</v>
          </cell>
          <cell r="Y58" t="str">
            <v>Русский</v>
          </cell>
          <cell r="Z58" t="str">
            <v>Круглосуточно</v>
          </cell>
          <cell r="AA58"/>
          <cell r="AB58" t="str">
            <v>Да</v>
          </cell>
          <cell r="AC58" t="str">
            <v>Да</v>
          </cell>
          <cell r="AD58"/>
          <cell r="AE58" t="str">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ell>
          <cell r="AF58">
            <v>0</v>
          </cell>
        </row>
        <row r="59">
          <cell r="B59">
            <v>177</v>
          </cell>
          <cell r="C59" t="str">
            <v>DVB-9</v>
          </cell>
          <cell r="D59" t="str">
            <v>Мир 24</v>
          </cell>
          <cell r="E59" t="str">
            <v>SD</v>
          </cell>
          <cell r="F59">
            <v>36</v>
          </cell>
          <cell r="G59" t="str">
            <v>Да</v>
          </cell>
          <cell r="H59" t="str">
            <v>Базовый</v>
          </cell>
          <cell r="I59">
            <v>18</v>
          </cell>
          <cell r="J59">
            <v>770</v>
          </cell>
          <cell r="K59" t="str">
            <v>0009000207E3</v>
          </cell>
          <cell r="L59">
            <v>20</v>
          </cell>
          <cell r="M59">
            <v>1794</v>
          </cell>
          <cell r="N59" t="str">
            <v>0009000207F4</v>
          </cell>
          <cell r="O59" t="str">
            <v>Базовый</v>
          </cell>
          <cell r="P59">
            <v>21</v>
          </cell>
          <cell r="Q59">
            <v>770</v>
          </cell>
          <cell r="R59" t="str">
            <v>0009000207E3</v>
          </cell>
          <cell r="S59">
            <v>25</v>
          </cell>
          <cell r="T59">
            <v>1794</v>
          </cell>
          <cell r="U59" t="str">
            <v>0009000207F4</v>
          </cell>
          <cell r="V59" t="str">
            <v>Новости и публицистика</v>
          </cell>
          <cell r="W59" t="str">
            <v>epg389</v>
          </cell>
          <cell r="X59" t="str">
            <v>http://mirtv.ru/</v>
          </cell>
          <cell r="Y59" t="str">
            <v>Русский</v>
          </cell>
          <cell r="Z59" t="str">
            <v>Круглосуточно</v>
          </cell>
          <cell r="AA59"/>
          <cell r="AB59" t="str">
            <v>Да</v>
          </cell>
          <cell r="AC59" t="str">
            <v>Да</v>
          </cell>
          <cell r="AD59"/>
          <cell r="AE59" t="str">
            <v>Межгосударственная телерадиокомпания «Мир» глав государств-участников СНГ.</v>
          </cell>
          <cell r="AF59">
            <v>0</v>
          </cell>
        </row>
        <row r="60">
          <cell r="B60">
            <v>73</v>
          </cell>
          <cell r="C60" t="str">
            <v>DVB-4</v>
          </cell>
          <cell r="D60" t="str">
            <v>Региональный канал 2</v>
          </cell>
          <cell r="E60" t="str">
            <v>SD</v>
          </cell>
          <cell r="F60">
            <v>32</v>
          </cell>
          <cell r="H60" t="str">
            <v>Базовый</v>
          </cell>
          <cell r="I60">
            <v>5</v>
          </cell>
          <cell r="J60">
            <v>770</v>
          </cell>
          <cell r="K60" t="str">
            <v>0009000207E3</v>
          </cell>
          <cell r="L60">
            <v>5</v>
          </cell>
          <cell r="M60">
            <v>770</v>
          </cell>
          <cell r="N60" t="str">
            <v>0009000207E3</v>
          </cell>
          <cell r="O60" t="str">
            <v>Базовый</v>
          </cell>
          <cell r="P60">
            <v>5</v>
          </cell>
          <cell r="Q60">
            <v>770</v>
          </cell>
          <cell r="R60" t="str">
            <v>0009000207E3</v>
          </cell>
          <cell r="S60">
            <v>5</v>
          </cell>
          <cell r="T60">
            <v>770</v>
          </cell>
          <cell r="U60" t="str">
            <v>0009000207E3</v>
          </cell>
          <cell r="V60" t="str">
            <v>Региональные</v>
          </cell>
          <cell r="W60" t="str">
            <v>-</v>
          </cell>
          <cell r="X60" t="str">
            <v>-</v>
          </cell>
          <cell r="Y60" t="str">
            <v>Русский</v>
          </cell>
          <cell r="Z60" t="str">
            <v>круглосуточно</v>
          </cell>
          <cell r="AA60"/>
          <cell r="AB60" t="str">
            <v>Да</v>
          </cell>
          <cell r="AC60" t="str">
            <v>Да</v>
          </cell>
          <cell r="AD60"/>
          <cell r="AE60" t="str">
            <v>-</v>
          </cell>
          <cell r="AF60">
            <v>0</v>
          </cell>
        </row>
        <row r="61">
          <cell r="B61">
            <v>74</v>
          </cell>
          <cell r="C61" t="str">
            <v>DVB-4</v>
          </cell>
          <cell r="D61" t="str">
            <v>Региональный канал 3</v>
          </cell>
          <cell r="E61" t="str">
            <v>SD</v>
          </cell>
          <cell r="F61">
            <v>33</v>
          </cell>
          <cell r="H61" t="str">
            <v>Базовый</v>
          </cell>
          <cell r="I61">
            <v>5</v>
          </cell>
          <cell r="J61">
            <v>770</v>
          </cell>
          <cell r="K61" t="str">
            <v>0009000207E3</v>
          </cell>
          <cell r="L61">
            <v>5</v>
          </cell>
          <cell r="M61">
            <v>770</v>
          </cell>
          <cell r="N61" t="str">
            <v>0009000207E3</v>
          </cell>
          <cell r="O61" t="str">
            <v>Базовый</v>
          </cell>
          <cell r="P61">
            <v>5</v>
          </cell>
          <cell r="Q61">
            <v>770</v>
          </cell>
          <cell r="R61" t="str">
            <v>0009000207E3</v>
          </cell>
          <cell r="S61">
            <v>5</v>
          </cell>
          <cell r="T61">
            <v>770</v>
          </cell>
          <cell r="U61" t="str">
            <v>0009000207E3</v>
          </cell>
          <cell r="V61" t="str">
            <v>Региональные</v>
          </cell>
          <cell r="W61" t="str">
            <v>-</v>
          </cell>
          <cell r="X61" t="str">
            <v>-</v>
          </cell>
          <cell r="Y61" t="str">
            <v>Русский</v>
          </cell>
          <cell r="Z61" t="str">
            <v>Круглосуточно</v>
          </cell>
          <cell r="AA61"/>
          <cell r="AB61" t="str">
            <v>Да</v>
          </cell>
          <cell r="AC61" t="str">
            <v>Да</v>
          </cell>
          <cell r="AD61"/>
          <cell r="AE61" t="str">
            <v>-</v>
          </cell>
          <cell r="AF61">
            <v>0</v>
          </cell>
        </row>
        <row r="62">
          <cell r="B62">
            <v>305</v>
          </cell>
          <cell r="C62" t="str">
            <v>DVB-24</v>
          </cell>
          <cell r="D62" t="str">
            <v>Fine Living</v>
          </cell>
          <cell r="E62" t="str">
            <v>SD</v>
          </cell>
          <cell r="F62">
            <v>131</v>
          </cell>
          <cell r="G62" t="str">
            <v>Да</v>
          </cell>
          <cell r="H62" t="str">
            <v>Базовый</v>
          </cell>
          <cell r="I62">
            <v>50</v>
          </cell>
          <cell r="J62">
            <v>2</v>
          </cell>
          <cell r="K62" t="str">
            <v>0009000207D1</v>
          </cell>
          <cell r="L62">
            <v>53</v>
          </cell>
          <cell r="M62">
            <v>2</v>
          </cell>
          <cell r="N62" t="str">
            <v>0009000207D1</v>
          </cell>
          <cell r="O62" t="str">
            <v>Базовый</v>
          </cell>
          <cell r="P62">
            <v>55</v>
          </cell>
          <cell r="Q62">
            <v>2</v>
          </cell>
          <cell r="R62" t="str">
            <v>0009000207D1</v>
          </cell>
          <cell r="S62">
            <v>59</v>
          </cell>
          <cell r="T62">
            <v>2</v>
          </cell>
          <cell r="U62" t="str">
            <v>0009000207D1</v>
          </cell>
          <cell r="V62" t="str">
            <v>Семья и здоровье</v>
          </cell>
          <cell r="W62" t="str">
            <v>epg513</v>
          </cell>
          <cell r="X62" t="str">
            <v>http://www.finelivingnetwork.com/</v>
          </cell>
          <cell r="Y62" t="str">
            <v>Русский</v>
          </cell>
          <cell r="Z62" t="str">
            <v>Круглосуточно</v>
          </cell>
          <cell r="AB62" t="str">
            <v>Да</v>
          </cell>
          <cell r="AC62" t="str">
            <v>Да</v>
          </cell>
          <cell r="AD62"/>
          <cell r="AE62" t="str">
            <v>Канал Fine Living демонстрирует всемирно известных шеф-поваров, прогрессивных дизайнеров, законодателей моды и экспертов по здоровому образу жизни. Fine Living — это удачное сочетание развлекательных программ о дизайне и современном образе жизни, представленных в пяти рубриках: «Кухня», «Путешествия», «Дом», «Стиль» и «Здоровье». Канал Fine Living дарит хорошее настроение и вдохновляет на новые идеи.</v>
          </cell>
          <cell r="AF62">
            <v>1</v>
          </cell>
        </row>
        <row r="63">
          <cell r="B63">
            <v>183</v>
          </cell>
          <cell r="C63" t="str">
            <v>DVB-24</v>
          </cell>
          <cell r="D63" t="str">
            <v>Еда</v>
          </cell>
          <cell r="E63" t="str">
            <v>SD</v>
          </cell>
          <cell r="F63">
            <v>131</v>
          </cell>
          <cell r="G63" t="str">
            <v>Да</v>
          </cell>
          <cell r="H63" t="str">
            <v>Базовый</v>
          </cell>
          <cell r="I63">
            <v>50</v>
          </cell>
          <cell r="J63">
            <v>2</v>
          </cell>
          <cell r="K63" t="str">
            <v>0009000207D1</v>
          </cell>
          <cell r="L63">
            <v>53</v>
          </cell>
          <cell r="M63">
            <v>2</v>
          </cell>
          <cell r="N63" t="str">
            <v>0009000207D1</v>
          </cell>
          <cell r="O63" t="str">
            <v>Базовый</v>
          </cell>
          <cell r="P63">
            <v>55</v>
          </cell>
          <cell r="Q63">
            <v>2</v>
          </cell>
          <cell r="R63" t="str">
            <v>0009000207D1</v>
          </cell>
          <cell r="S63">
            <v>59</v>
          </cell>
          <cell r="T63">
            <v>2</v>
          </cell>
          <cell r="U63" t="str">
            <v>0009000207D1</v>
          </cell>
          <cell r="V63" t="str">
            <v>Семья и здоровье</v>
          </cell>
          <cell r="W63" t="str">
            <v>epg253</v>
          </cell>
          <cell r="X63" t="str">
            <v>http://www.tveda.ru/</v>
          </cell>
          <cell r="Y63" t="str">
            <v>Русский</v>
          </cell>
          <cell r="Z63" t="str">
            <v>Круглосуточно</v>
          </cell>
          <cell r="AB63" t="str">
            <v>Да</v>
          </cell>
          <cell r="AC63" t="str">
            <v>Да</v>
          </cell>
          <cell r="AD63"/>
          <cell r="AE63" t="str">
            <v>Каждый день на телеканале только еда во всех ракурсах. Готовим-сервируем-поедаем, в общем, делаем все, чтобы жизнь казалась вкуснее и красивее.</v>
          </cell>
          <cell r="AF63">
            <v>0</v>
          </cell>
        </row>
        <row r="64">
          <cell r="B64">
            <v>57</v>
          </cell>
          <cell r="C64" t="str">
            <v>DVB-4</v>
          </cell>
          <cell r="D64" t="str">
            <v>Телекафе</v>
          </cell>
          <cell r="E64" t="str">
            <v>SD</v>
          </cell>
          <cell r="F64">
            <v>133</v>
          </cell>
          <cell r="G64" t="str">
            <v>Да</v>
          </cell>
          <cell r="H64" t="str">
            <v>Базовый</v>
          </cell>
          <cell r="I64">
            <v>6</v>
          </cell>
          <cell r="J64">
            <v>258</v>
          </cell>
          <cell r="K64" t="str">
            <v>0009000207E5</v>
          </cell>
          <cell r="L64">
            <v>6</v>
          </cell>
          <cell r="M64">
            <v>258</v>
          </cell>
          <cell r="N64" t="str">
            <v>0009000207E5</v>
          </cell>
          <cell r="O64" t="str">
            <v>Базовый</v>
          </cell>
          <cell r="P64">
            <v>6</v>
          </cell>
          <cell r="Q64">
            <v>258</v>
          </cell>
          <cell r="R64" t="str">
            <v>0009000207E5</v>
          </cell>
          <cell r="S64">
            <v>6</v>
          </cell>
          <cell r="T64">
            <v>258</v>
          </cell>
          <cell r="U64" t="str">
            <v>0009000207E5</v>
          </cell>
          <cell r="V64" t="str">
            <v>Семья и здоровье</v>
          </cell>
          <cell r="W64" t="str">
            <v>epg56</v>
          </cell>
          <cell r="X64" t="str">
            <v>http://www.telecafe.ru/</v>
          </cell>
          <cell r="Y64" t="str">
            <v>Русский</v>
          </cell>
          <cell r="Z64" t="str">
            <v>Круглосуточно</v>
          </cell>
          <cell r="AA64"/>
          <cell r="AB64" t="str">
            <v>Да</v>
          </cell>
          <cell r="AC64" t="str">
            <v>Да</v>
          </cell>
          <cell r="AD64"/>
          <cell r="AE64" t="str">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ell>
          <cell r="AF64">
            <v>0</v>
          </cell>
        </row>
        <row r="65">
          <cell r="B65">
            <v>78</v>
          </cell>
          <cell r="C65" t="str">
            <v>DVB-4</v>
          </cell>
          <cell r="D65" t="str">
            <v>АМС</v>
          </cell>
          <cell r="E65" t="str">
            <v>SD</v>
          </cell>
          <cell r="F65">
            <v>67</v>
          </cell>
          <cell r="G65" t="str">
            <v>Да</v>
          </cell>
          <cell r="H65" t="str">
            <v>Базовый</v>
          </cell>
          <cell r="I65">
            <v>7</v>
          </cell>
          <cell r="J65">
            <v>2</v>
          </cell>
          <cell r="K65" t="str">
            <v>0009000207D1</v>
          </cell>
          <cell r="L65">
            <v>7</v>
          </cell>
          <cell r="M65">
            <v>2</v>
          </cell>
          <cell r="N65" t="str">
            <v>0009000207D1</v>
          </cell>
          <cell r="O65" t="str">
            <v>Базовый</v>
          </cell>
          <cell r="P65">
            <v>7</v>
          </cell>
          <cell r="Q65">
            <v>2</v>
          </cell>
          <cell r="R65" t="str">
            <v>0009000207D1</v>
          </cell>
          <cell r="S65">
            <v>7</v>
          </cell>
          <cell r="T65">
            <v>2</v>
          </cell>
          <cell r="U65" t="str">
            <v>0009000207D1</v>
          </cell>
          <cell r="V65" t="str">
            <v>Иностранное кино</v>
          </cell>
          <cell r="W65" t="str">
            <v>epg74</v>
          </cell>
          <cell r="X65" t="str">
            <v>http://www.mgm.com/</v>
          </cell>
          <cell r="Y65" t="str">
            <v>Русский</v>
          </cell>
          <cell r="Z65" t="str">
            <v>Круглосуточно</v>
          </cell>
          <cell r="AA65"/>
          <cell r="AB65" t="str">
            <v>Да</v>
          </cell>
          <cell r="AC65" t="str">
            <v>Да</v>
          </cell>
          <cell r="AD65"/>
          <cell r="AE65"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65">
            <v>0</v>
          </cell>
        </row>
        <row r="66">
          <cell r="B66">
            <v>227</v>
          </cell>
          <cell r="C66" t="str">
            <v>DVB-4</v>
          </cell>
          <cell r="D66" t="str">
            <v>Discovery ID Xtra HD</v>
          </cell>
          <cell r="E66" t="str">
            <v>HD</v>
          </cell>
          <cell r="F66">
            <v>614</v>
          </cell>
          <cell r="H66" t="str">
            <v>Базовый</v>
          </cell>
          <cell r="I66">
            <v>5</v>
          </cell>
          <cell r="J66">
            <v>770</v>
          </cell>
          <cell r="K66" t="str">
            <v>0009000207E3</v>
          </cell>
          <cell r="L66">
            <v>5</v>
          </cell>
          <cell r="M66">
            <v>770</v>
          </cell>
          <cell r="N66" t="str">
            <v>0009000207E3</v>
          </cell>
          <cell r="O66" t="str">
            <v>Базовый</v>
          </cell>
          <cell r="P66">
            <v>5</v>
          </cell>
          <cell r="Q66">
            <v>770</v>
          </cell>
          <cell r="R66" t="str">
            <v>0009000207E3</v>
          </cell>
          <cell r="S66">
            <v>5</v>
          </cell>
          <cell r="T66">
            <v>770</v>
          </cell>
          <cell r="U66" t="str">
            <v>0009000207E3</v>
          </cell>
          <cell r="V66" t="str">
            <v>Познавательные</v>
          </cell>
          <cell r="W66" t="str">
            <v>epg539</v>
          </cell>
          <cell r="X66" t="str">
            <v>http://www.idxtra.ru/</v>
          </cell>
          <cell r="Y66" t="str">
            <v>Русский, Английский</v>
          </cell>
          <cell r="Z66" t="str">
            <v>Круглосуточно</v>
          </cell>
          <cell r="AA66"/>
          <cell r="AB66" t="str">
            <v>Да</v>
          </cell>
          <cell r="AC66" t="str">
            <v>Да</v>
          </cell>
          <cell r="AD66"/>
          <cell r="AE66" t="str">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ell>
          <cell r="AF66">
            <v>0</v>
          </cell>
        </row>
        <row r="67">
          <cell r="B67">
            <v>139</v>
          </cell>
          <cell r="C67" t="str">
            <v>DVB-10</v>
          </cell>
          <cell r="D67" t="str">
            <v>Первый HD</v>
          </cell>
          <cell r="E67" t="str">
            <v>HD</v>
          </cell>
          <cell r="F67">
            <v>600</v>
          </cell>
          <cell r="H67" t="str">
            <v>Базовый</v>
          </cell>
          <cell r="I67">
            <v>20</v>
          </cell>
          <cell r="J67">
            <v>770</v>
          </cell>
          <cell r="K67" t="str">
            <v>0009000207E3</v>
          </cell>
          <cell r="L67">
            <v>21</v>
          </cell>
          <cell r="M67">
            <v>1794</v>
          </cell>
          <cell r="N67" t="str">
            <v>0009000207F4</v>
          </cell>
          <cell r="O67" t="str">
            <v>Базовый</v>
          </cell>
          <cell r="P67">
            <v>24</v>
          </cell>
          <cell r="Q67">
            <v>770</v>
          </cell>
          <cell r="R67" t="str">
            <v>0009000207E3</v>
          </cell>
          <cell r="S67">
            <v>26</v>
          </cell>
          <cell r="T67">
            <v>1794</v>
          </cell>
          <cell r="U67" t="str">
            <v>0009000207F4</v>
          </cell>
          <cell r="V67" t="str">
            <v>Федеральные каналы</v>
          </cell>
          <cell r="W67" t="str">
            <v>epg268</v>
          </cell>
          <cell r="X67" t="str">
            <v>http://1tv.ru</v>
          </cell>
          <cell r="Y67" t="str">
            <v>Русский</v>
          </cell>
          <cell r="Z67" t="str">
            <v>Круглосуточно</v>
          </cell>
          <cell r="AA67"/>
          <cell r="AB67" t="str">
            <v>Да</v>
          </cell>
          <cell r="AC67" t="str">
            <v>Да</v>
          </cell>
          <cell r="AD67"/>
          <cell r="AE67" t="str">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ell>
          <cell r="AF67">
            <v>0</v>
          </cell>
        </row>
        <row r="68">
          <cell r="B68">
            <v>308</v>
          </cell>
          <cell r="C68" t="str">
            <v>DVB-10</v>
          </cell>
          <cell r="D68" t="str">
            <v>Кино ТВ</v>
          </cell>
          <cell r="E68" t="str">
            <v>SD</v>
          </cell>
          <cell r="F68">
            <v>66</v>
          </cell>
          <cell r="H68" t="str">
            <v>Базовый</v>
          </cell>
          <cell r="I68">
            <v>21</v>
          </cell>
          <cell r="J68">
            <v>2</v>
          </cell>
          <cell r="K68" t="str">
            <v>0009000207D1</v>
          </cell>
          <cell r="L68">
            <v>22</v>
          </cell>
          <cell r="M68">
            <v>2</v>
          </cell>
          <cell r="N68" t="str">
            <v>0009000207D1</v>
          </cell>
          <cell r="O68" t="str">
            <v>Базовый</v>
          </cell>
          <cell r="P68">
            <v>25</v>
          </cell>
          <cell r="Q68">
            <v>2</v>
          </cell>
          <cell r="R68" t="str">
            <v>0009000207D1</v>
          </cell>
          <cell r="S68">
            <v>27</v>
          </cell>
          <cell r="T68">
            <v>2</v>
          </cell>
          <cell r="U68" t="str">
            <v>0009000207D1</v>
          </cell>
          <cell r="V68" t="str">
            <v>Иностранное кино</v>
          </cell>
          <cell r="W68" t="str">
            <v>epg504</v>
          </cell>
          <cell r="X68" t="str">
            <v>http://kinochannel.ru/</v>
          </cell>
          <cell r="Y68" t="str">
            <v>Русский</v>
          </cell>
          <cell r="Z68" t="str">
            <v>Круглосуточно</v>
          </cell>
          <cell r="AB68" t="str">
            <v>Да</v>
          </cell>
          <cell r="AC68" t="str">
            <v>Да</v>
          </cell>
          <cell r="AD68"/>
          <cell r="AE68" t="str">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ell>
          <cell r="AF68">
            <v>0</v>
          </cell>
        </row>
        <row r="69">
          <cell r="B69">
            <v>98</v>
          </cell>
          <cell r="C69" t="str">
            <v>DVB-10</v>
          </cell>
          <cell r="D69" t="str">
            <v>TV 1000 Action</v>
          </cell>
          <cell r="E69" t="str">
            <v>SD</v>
          </cell>
          <cell r="F69">
            <v>65</v>
          </cell>
          <cell r="G69" t="str">
            <v>Да</v>
          </cell>
          <cell r="H69" t="str">
            <v>Базовый</v>
          </cell>
          <cell r="I69">
            <v>21</v>
          </cell>
          <cell r="J69">
            <v>2</v>
          </cell>
          <cell r="K69" t="str">
            <v>0009000207D1</v>
          </cell>
          <cell r="L69">
            <v>22</v>
          </cell>
          <cell r="M69">
            <v>2</v>
          </cell>
          <cell r="N69" t="str">
            <v>0009000207D1</v>
          </cell>
          <cell r="O69" t="str">
            <v>Базовый</v>
          </cell>
          <cell r="P69">
            <v>25</v>
          </cell>
          <cell r="Q69">
            <v>2</v>
          </cell>
          <cell r="R69" t="str">
            <v>0009000207D1</v>
          </cell>
          <cell r="S69">
            <v>27</v>
          </cell>
          <cell r="T69">
            <v>2</v>
          </cell>
          <cell r="U69" t="str">
            <v>0009000207D1</v>
          </cell>
          <cell r="V69" t="str">
            <v>Иностранное кино</v>
          </cell>
          <cell r="W69" t="str">
            <v>epg94</v>
          </cell>
          <cell r="X69" t="str">
            <v>http://www.viasat-channels.tv/</v>
          </cell>
          <cell r="Y69" t="str">
            <v>Русский, Английский</v>
          </cell>
          <cell r="Z69" t="str">
            <v>Круглосуточно</v>
          </cell>
          <cell r="AA69"/>
          <cell r="AB69" t="str">
            <v>Да</v>
          </cell>
          <cell r="AC69" t="str">
            <v>Да</v>
          </cell>
          <cell r="AD69"/>
          <cell r="AE69" t="str">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ell>
          <cell r="AF69">
            <v>0</v>
          </cell>
        </row>
        <row r="70">
          <cell r="B70">
            <v>62</v>
          </cell>
          <cell r="C70" t="str">
            <v>DVB-10</v>
          </cell>
          <cell r="D70" t="str">
            <v>TLC</v>
          </cell>
          <cell r="E70" t="str">
            <v>SD</v>
          </cell>
          <cell r="F70">
            <v>106</v>
          </cell>
          <cell r="H70" t="str">
            <v>Базовый</v>
          </cell>
          <cell r="I70">
            <v>20</v>
          </cell>
          <cell r="J70">
            <v>770</v>
          </cell>
          <cell r="K70" t="str">
            <v>0009000207E3</v>
          </cell>
          <cell r="L70">
            <v>23</v>
          </cell>
          <cell r="M70">
            <v>770</v>
          </cell>
          <cell r="N70" t="str">
            <v>0009000207E3</v>
          </cell>
          <cell r="O70" t="str">
            <v>Базовый</v>
          </cell>
          <cell r="P70">
            <v>24</v>
          </cell>
          <cell r="Q70">
            <v>770</v>
          </cell>
          <cell r="R70" t="str">
            <v>0009000207E3</v>
          </cell>
          <cell r="S70">
            <v>28</v>
          </cell>
          <cell r="T70">
            <v>770</v>
          </cell>
          <cell r="U70" t="str">
            <v>0009000207E3</v>
          </cell>
          <cell r="V70" t="str">
            <v>Вокруг света</v>
          </cell>
          <cell r="W70" t="str">
            <v>epg61</v>
          </cell>
          <cell r="X70" t="str">
            <v>http://www.tlc-tv.ru/</v>
          </cell>
          <cell r="Y70" t="str">
            <v>Русский, Английский</v>
          </cell>
          <cell r="Z70" t="str">
            <v>Круглосуточно</v>
          </cell>
          <cell r="AA70"/>
          <cell r="AB70" t="str">
            <v>Да</v>
          </cell>
          <cell r="AC70" t="str">
            <v>Да</v>
          </cell>
          <cell r="AD70"/>
          <cell r="AE70" t="str">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ell>
          <cell r="AF70">
            <v>0</v>
          </cell>
        </row>
        <row r="71">
          <cell r="B71">
            <v>313</v>
          </cell>
          <cell r="C71" t="str">
            <v>DVB-2</v>
          </cell>
          <cell r="D71" t="str">
            <v>Спас</v>
          </cell>
          <cell r="E71" t="str">
            <v>SD</v>
          </cell>
          <cell r="F71">
            <v>12</v>
          </cell>
          <cell r="H71" t="str">
            <v>Федеральный</v>
          </cell>
          <cell r="I71">
            <v>2</v>
          </cell>
          <cell r="J71">
            <v>769</v>
          </cell>
          <cell r="K71" t="str">
            <v>0009000207E2</v>
          </cell>
          <cell r="L71">
            <v>2</v>
          </cell>
          <cell r="M71">
            <v>1793</v>
          </cell>
          <cell r="N71" t="str">
            <v>0009000207F3</v>
          </cell>
          <cell r="O71" t="str">
            <v>Федеральный</v>
          </cell>
          <cell r="P71">
            <v>2</v>
          </cell>
          <cell r="Q71">
            <v>769</v>
          </cell>
          <cell r="R71" t="str">
            <v>0009000207E2</v>
          </cell>
          <cell r="S71">
            <v>2</v>
          </cell>
          <cell r="T71">
            <v>1793</v>
          </cell>
          <cell r="U71" t="str">
            <v>0009000207F3</v>
          </cell>
          <cell r="V71" t="str">
            <v>Федеральные каналы</v>
          </cell>
          <cell r="W71" t="str">
            <v>epg391</v>
          </cell>
          <cell r="X71" t="str">
            <v>http://spastv.ru</v>
          </cell>
          <cell r="Y71" t="str">
            <v>Русский</v>
          </cell>
          <cell r="Z71" t="str">
            <v>Круглосуточно</v>
          </cell>
          <cell r="AA71"/>
          <cell r="AB71" t="str">
            <v>Да</v>
          </cell>
          <cell r="AC71" t="str">
            <v>Да</v>
          </cell>
          <cell r="AD71"/>
          <cell r="AE71" t="str">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ell>
          <cell r="AF71">
            <v>0</v>
          </cell>
        </row>
        <row r="72">
          <cell r="B72">
            <v>24</v>
          </cell>
          <cell r="C72" t="str">
            <v>DVB-11</v>
          </cell>
          <cell r="D72" t="str">
            <v>Shopping live</v>
          </cell>
          <cell r="E72" t="str">
            <v>SD</v>
          </cell>
          <cell r="F72">
            <v>22</v>
          </cell>
          <cell r="H72" t="str">
            <v>Базовый</v>
          </cell>
          <cell r="I72">
            <v>22</v>
          </cell>
          <cell r="J72">
            <v>770</v>
          </cell>
          <cell r="K72" t="str">
            <v>0009000207E3</v>
          </cell>
          <cell r="L72">
            <v>24</v>
          </cell>
          <cell r="M72">
            <v>770</v>
          </cell>
          <cell r="N72" t="str">
            <v>0009000207E3</v>
          </cell>
          <cell r="O72" t="str">
            <v>Базовый</v>
          </cell>
          <cell r="P72">
            <v>26</v>
          </cell>
          <cell r="Q72">
            <v>8962</v>
          </cell>
          <cell r="R72" t="str">
            <v>000900020BBB</v>
          </cell>
          <cell r="S72">
            <v>29</v>
          </cell>
          <cell r="T72">
            <v>8962</v>
          </cell>
          <cell r="U72" t="str">
            <v>000900020BBB</v>
          </cell>
          <cell r="V72" t="str">
            <v>Телемагазины</v>
          </cell>
          <cell r="W72" t="str">
            <v>epg23</v>
          </cell>
          <cell r="X72" t="str">
            <v>http://www.shoppinglive.ru/</v>
          </cell>
          <cell r="Y72" t="str">
            <v>Русский</v>
          </cell>
          <cell r="Z72" t="str">
            <v>Круглосуточно</v>
          </cell>
          <cell r="AA72"/>
          <cell r="AB72" t="str">
            <v>Да</v>
          </cell>
          <cell r="AC72" t="str">
            <v>Да</v>
          </cell>
          <cell r="AD72"/>
          <cell r="AE72" t="str">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ell>
          <cell r="AF72">
            <v>0</v>
          </cell>
        </row>
        <row r="73">
          <cell r="B73">
            <v>138</v>
          </cell>
          <cell r="C73" t="str">
            <v>DVB-11</v>
          </cell>
          <cell r="D73" t="str">
            <v>Россия 1 HD</v>
          </cell>
          <cell r="E73" t="str">
            <v>HD</v>
          </cell>
          <cell r="F73">
            <v>601</v>
          </cell>
          <cell r="H73" t="str">
            <v>Базовый</v>
          </cell>
          <cell r="I73">
            <v>22</v>
          </cell>
          <cell r="J73">
            <v>770</v>
          </cell>
          <cell r="K73" t="str">
            <v>0009000207E3</v>
          </cell>
          <cell r="L73">
            <v>25</v>
          </cell>
          <cell r="M73">
            <v>1794</v>
          </cell>
          <cell r="N73" t="str">
            <v>0009000207F4</v>
          </cell>
          <cell r="O73" t="str">
            <v>Базовый</v>
          </cell>
          <cell r="P73">
            <v>27</v>
          </cell>
          <cell r="Q73">
            <v>770</v>
          </cell>
          <cell r="R73" t="str">
            <v>0009000207E3</v>
          </cell>
          <cell r="S73">
            <v>30</v>
          </cell>
          <cell r="T73">
            <v>1794</v>
          </cell>
          <cell r="U73" t="str">
            <v>0009000207F4</v>
          </cell>
          <cell r="V73" t="str">
            <v>Федеральные каналы</v>
          </cell>
          <cell r="W73" t="str">
            <v>epg388</v>
          </cell>
          <cell r="X73" t="str">
            <v>http://russia.tv</v>
          </cell>
          <cell r="Y73" t="str">
            <v>Русский</v>
          </cell>
          <cell r="Z73" t="str">
            <v>Круглосуточно</v>
          </cell>
          <cell r="AA73"/>
          <cell r="AB73" t="str">
            <v>Да</v>
          </cell>
          <cell r="AC73" t="str">
            <v>Да</v>
          </cell>
          <cell r="AD73"/>
          <cell r="AE73" t="str">
            <v>Это динамично развивающаяся телекомпания, занимающая ведущие позиции в российском вещании.</v>
          </cell>
          <cell r="AF73">
            <v>0</v>
          </cell>
        </row>
        <row r="74">
          <cell r="B74">
            <v>315</v>
          </cell>
          <cell r="C74" t="str">
            <v>DVB-11</v>
          </cell>
          <cell r="D74" t="str">
            <v>ТНТ4</v>
          </cell>
          <cell r="E74" t="str">
            <v>SD</v>
          </cell>
          <cell r="F74">
            <v>206</v>
          </cell>
          <cell r="G74" t="str">
            <v>Да</v>
          </cell>
          <cell r="H74" t="str">
            <v>Базовый</v>
          </cell>
          <cell r="I74">
            <v>22</v>
          </cell>
          <cell r="J74">
            <v>770</v>
          </cell>
          <cell r="K74" t="str">
            <v>0009000207E3</v>
          </cell>
          <cell r="L74">
            <v>24</v>
          </cell>
          <cell r="M74">
            <v>770</v>
          </cell>
          <cell r="N74" t="str">
            <v>0009000207E3</v>
          </cell>
          <cell r="O74" t="str">
            <v>Базовый</v>
          </cell>
          <cell r="P74">
            <v>27</v>
          </cell>
          <cell r="Q74">
            <v>770</v>
          </cell>
          <cell r="R74" t="str">
            <v>0009000207E3</v>
          </cell>
          <cell r="S74">
            <v>32</v>
          </cell>
          <cell r="T74">
            <v>770</v>
          </cell>
          <cell r="U74" t="str">
            <v>0009000207E3</v>
          </cell>
          <cell r="V74" t="str">
            <v>Развлекательные</v>
          </cell>
          <cell r="W74" t="str">
            <v>epg622</v>
          </cell>
          <cell r="X74" t="str">
            <v>http://tnt-online.ru/</v>
          </cell>
          <cell r="Y74" t="str">
            <v>Русский</v>
          </cell>
          <cell r="Z74" t="str">
            <v>Круглосуточно</v>
          </cell>
          <cell r="AA74"/>
          <cell r="AB74" t="str">
            <v>Да</v>
          </cell>
          <cell r="AC74" t="str">
            <v>Да</v>
          </cell>
          <cell r="AD74"/>
          <cell r="AE74" t="str">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ell>
          <cell r="AF74">
            <v>0</v>
          </cell>
        </row>
        <row r="75">
          <cell r="B75">
            <v>122</v>
          </cell>
          <cell r="C75" t="str">
            <v>DVB-11</v>
          </cell>
          <cell r="D75" t="str">
            <v>Eurosport 1 HD</v>
          </cell>
          <cell r="E75" t="str">
            <v>HD</v>
          </cell>
          <cell r="F75">
            <v>619</v>
          </cell>
          <cell r="H75" t="str">
            <v>Базовый</v>
          </cell>
          <cell r="I75">
            <v>23</v>
          </cell>
          <cell r="J75">
            <v>2</v>
          </cell>
          <cell r="K75" t="str">
            <v>0009000207D1</v>
          </cell>
          <cell r="L75">
            <v>26</v>
          </cell>
          <cell r="M75">
            <v>2</v>
          </cell>
          <cell r="N75" t="str">
            <v>0009000207D1</v>
          </cell>
          <cell r="O75" t="str">
            <v>Базовый</v>
          </cell>
          <cell r="P75">
            <v>28</v>
          </cell>
          <cell r="Q75">
            <v>2</v>
          </cell>
          <cell r="R75" t="str">
            <v>0009000207D1</v>
          </cell>
          <cell r="S75">
            <v>31</v>
          </cell>
          <cell r="T75">
            <v>2</v>
          </cell>
          <cell r="U75" t="str">
            <v>0009000207D1</v>
          </cell>
          <cell r="V75" t="str">
            <v>Спортивные</v>
          </cell>
          <cell r="W75" t="str">
            <v>epg308</v>
          </cell>
          <cell r="X75" t="str">
            <v>http://www.eurosport.ru/</v>
          </cell>
          <cell r="Y75" t="str">
            <v>Английский</v>
          </cell>
          <cell r="Z75" t="str">
            <v>Круглосуточно</v>
          </cell>
          <cell r="AA75"/>
          <cell r="AB75" t="str">
            <v>Да</v>
          </cell>
          <cell r="AC75" t="str">
            <v>Да</v>
          </cell>
          <cell r="AD75"/>
          <cell r="AE75" t="str">
            <v>Канал предоставляет самую полную информацию о текущих событиях в мире спорта. Вещание в формате высокой четкости.</v>
          </cell>
          <cell r="AF75">
            <v>0</v>
          </cell>
        </row>
        <row r="76">
          <cell r="B76">
            <v>131</v>
          </cell>
          <cell r="C76" t="str">
            <v>DVB-9</v>
          </cell>
          <cell r="D76" t="str">
            <v>Fox HD</v>
          </cell>
          <cell r="E76" t="str">
            <v>HD</v>
          </cell>
          <cell r="F76">
            <v>607</v>
          </cell>
          <cell r="H76" t="str">
            <v>Базовый</v>
          </cell>
          <cell r="I76">
            <v>19</v>
          </cell>
          <cell r="J76">
            <v>2</v>
          </cell>
          <cell r="K76" t="str">
            <v>0009000207D1</v>
          </cell>
          <cell r="L76">
            <v>19</v>
          </cell>
          <cell r="M76">
            <v>2</v>
          </cell>
          <cell r="N76" t="str">
            <v>0009000207D1</v>
          </cell>
          <cell r="O76" t="str">
            <v>Базовый</v>
          </cell>
          <cell r="P76">
            <v>22</v>
          </cell>
          <cell r="Q76">
            <v>2</v>
          </cell>
          <cell r="R76" t="str">
            <v>0009000207D1</v>
          </cell>
          <cell r="S76">
            <v>22</v>
          </cell>
          <cell r="T76">
            <v>2</v>
          </cell>
          <cell r="U76" t="str">
            <v>0009000207D1</v>
          </cell>
          <cell r="V76" t="str">
            <v>Кино и сериалы</v>
          </cell>
          <cell r="W76" t="str">
            <v>epg316</v>
          </cell>
          <cell r="X76" t="str">
            <v>http://www.fox.com/</v>
          </cell>
          <cell r="Y76" t="str">
            <v>Русский</v>
          </cell>
          <cell r="Z76" t="str">
            <v>Круглосуточно</v>
          </cell>
          <cell r="AA76"/>
          <cell r="AB76" t="str">
            <v>Да</v>
          </cell>
          <cell r="AC76" t="str">
            <v>Да</v>
          </cell>
          <cell r="AD76"/>
          <cell r="AE76" t="str">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ell>
          <cell r="AF76">
            <v>0</v>
          </cell>
        </row>
        <row r="77">
          <cell r="B77">
            <v>123</v>
          </cell>
          <cell r="C77" t="str">
            <v>DVB-14</v>
          </cell>
          <cell r="D77" t="str">
            <v>Матч! Арена HD</v>
          </cell>
          <cell r="E77" t="str">
            <v>HD</v>
          </cell>
          <cell r="F77">
            <v>621</v>
          </cell>
          <cell r="H77" t="str">
            <v>Базовый</v>
          </cell>
          <cell r="I77">
            <v>28</v>
          </cell>
          <cell r="J77">
            <v>770</v>
          </cell>
          <cell r="K77" t="str">
            <v>0009000207E3</v>
          </cell>
          <cell r="L77">
            <v>31</v>
          </cell>
          <cell r="M77">
            <v>1794</v>
          </cell>
          <cell r="N77" t="str">
            <v>0009000207F4</v>
          </cell>
          <cell r="O77" t="str">
            <v>Базовый</v>
          </cell>
          <cell r="P77">
            <v>33</v>
          </cell>
          <cell r="Q77">
            <v>770</v>
          </cell>
          <cell r="R77" t="str">
            <v>0009000207E3</v>
          </cell>
          <cell r="S77">
            <v>37</v>
          </cell>
          <cell r="T77">
            <v>1794</v>
          </cell>
          <cell r="U77" t="str">
            <v>0009000207F4</v>
          </cell>
          <cell r="V77" t="str">
            <v>Спортивные</v>
          </cell>
          <cell r="W77" t="str">
            <v>epg628</v>
          </cell>
          <cell r="X77" t="str">
            <v>http://matchtv.ru/</v>
          </cell>
          <cell r="Y77" t="str">
            <v>Русский</v>
          </cell>
          <cell r="Z77" t="str">
            <v>Круглосуточно</v>
          </cell>
          <cell r="AA77"/>
          <cell r="AB77" t="str">
            <v>Да</v>
          </cell>
          <cell r="AC77" t="str">
            <v>Да</v>
          </cell>
          <cell r="AD77"/>
          <cell r="AE77" t="str">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ell>
          <cell r="AF77">
            <v>0</v>
          </cell>
        </row>
        <row r="78">
          <cell r="B78">
            <v>81</v>
          </cell>
          <cell r="C78" t="str">
            <v>DVB-11</v>
          </cell>
          <cell r="D78" t="str">
            <v>MTV Россия</v>
          </cell>
          <cell r="E78" t="str">
            <v>SD</v>
          </cell>
          <cell r="F78">
            <v>200</v>
          </cell>
          <cell r="H78" t="str">
            <v>Базовый</v>
          </cell>
          <cell r="I78">
            <v>23</v>
          </cell>
          <cell r="J78">
            <v>2</v>
          </cell>
          <cell r="K78" t="str">
            <v>0009000207D1</v>
          </cell>
          <cell r="L78">
            <v>26</v>
          </cell>
          <cell r="M78">
            <v>2</v>
          </cell>
          <cell r="N78" t="str">
            <v>0009000207D1</v>
          </cell>
          <cell r="O78" t="str">
            <v>Базовый</v>
          </cell>
          <cell r="P78">
            <v>28</v>
          </cell>
          <cell r="Q78">
            <v>2</v>
          </cell>
          <cell r="R78" t="str">
            <v>0009000207D1</v>
          </cell>
          <cell r="S78">
            <v>31</v>
          </cell>
          <cell r="T78">
            <v>2</v>
          </cell>
          <cell r="U78" t="str">
            <v>0009000207D1</v>
          </cell>
          <cell r="V78" t="str">
            <v>Развлекательные</v>
          </cell>
          <cell r="W78" t="str">
            <v>epg18</v>
          </cell>
          <cell r="X78" t="str">
            <v>http://www.mtv.ru/</v>
          </cell>
          <cell r="Y78" t="str">
            <v>Русский</v>
          </cell>
          <cell r="Z78" t="str">
            <v>Круглосуточно</v>
          </cell>
          <cell r="AA78"/>
          <cell r="AB78" t="str">
            <v>Да</v>
          </cell>
          <cell r="AC78" t="str">
            <v>Да</v>
          </cell>
          <cell r="AD78"/>
          <cell r="AE78" t="str">
            <v>Программы и оформление российского телеканала постоянно обновляются с учетом изменения зрительских потребностей. MTV Россия — это уже не только музыка, но и качественный развлекательный контент. Четкий стилистический формат легко узнаваем и отражает аудиторию канала.</v>
          </cell>
          <cell r="AF78">
            <v>1</v>
          </cell>
        </row>
        <row r="79">
          <cell r="B79">
            <v>113</v>
          </cell>
          <cell r="C79" t="str">
            <v>DVB-13</v>
          </cell>
          <cell r="D79" t="str">
            <v>Tiji</v>
          </cell>
          <cell r="E79" t="str">
            <v>SD</v>
          </cell>
          <cell r="F79">
            <v>85</v>
          </cell>
          <cell r="H79" t="str">
            <v>Базовый</v>
          </cell>
          <cell r="I79">
            <v>26</v>
          </cell>
          <cell r="J79">
            <v>2</v>
          </cell>
          <cell r="K79" t="str">
            <v>0009000207D1</v>
          </cell>
          <cell r="L79">
            <v>29</v>
          </cell>
          <cell r="M79">
            <v>2</v>
          </cell>
          <cell r="N79" t="str">
            <v>0009000207D1</v>
          </cell>
          <cell r="O79" t="str">
            <v>Базовый</v>
          </cell>
          <cell r="P79">
            <v>31</v>
          </cell>
          <cell r="Q79">
            <v>2</v>
          </cell>
          <cell r="R79" t="str">
            <v>0009000207D1</v>
          </cell>
          <cell r="S79">
            <v>35</v>
          </cell>
          <cell r="T79">
            <v>2</v>
          </cell>
          <cell r="U79" t="str">
            <v>0009000207D1</v>
          </cell>
          <cell r="V79" t="str">
            <v>Детские</v>
          </cell>
          <cell r="W79" t="str">
            <v>epg109</v>
          </cell>
          <cell r="X79" t="str">
            <v>http://www.tiji.fr/</v>
          </cell>
          <cell r="Y79" t="str">
            <v>Русский</v>
          </cell>
          <cell r="Z79" t="str">
            <v>Круглосуточно</v>
          </cell>
          <cell r="AA79"/>
          <cell r="AB79" t="str">
            <v>Да</v>
          </cell>
          <cell r="AC79" t="str">
            <v>Да</v>
          </cell>
          <cell r="AD79"/>
          <cell r="AE79" t="str">
            <v>Детский телеканал для дошкольников. Анимационные сериалы, развивающие передачи, кукольные шоу, музыкальные клипы.</v>
          </cell>
          <cell r="AF79">
            <v>0</v>
          </cell>
        </row>
        <row r="80">
          <cell r="B80">
            <v>196</v>
          </cell>
          <cell r="C80" t="str">
            <v>DVB-13</v>
          </cell>
          <cell r="D80" t="str">
            <v>Шалун SD</v>
          </cell>
          <cell r="E80" t="str">
            <v>SD</v>
          </cell>
          <cell r="F80">
            <v>925</v>
          </cell>
          <cell r="H80" t="str">
            <v>Базовый</v>
          </cell>
          <cell r="I80">
            <v>25</v>
          </cell>
          <cell r="J80">
            <v>770</v>
          </cell>
          <cell r="K80" t="str">
            <v>0009000207E3</v>
          </cell>
          <cell r="L80">
            <v>28</v>
          </cell>
          <cell r="M80">
            <v>770</v>
          </cell>
          <cell r="N80" t="str">
            <v>0009000207E3</v>
          </cell>
          <cell r="O80" t="str">
            <v>Базовый</v>
          </cell>
          <cell r="P80">
            <v>30</v>
          </cell>
          <cell r="Q80">
            <v>770</v>
          </cell>
          <cell r="R80" t="str">
            <v>0009000207E3</v>
          </cell>
          <cell r="S80">
            <v>34</v>
          </cell>
          <cell r="T80">
            <v>770</v>
          </cell>
          <cell r="U80" t="str">
            <v>0009000207E3</v>
          </cell>
          <cell r="V80" t="str">
            <v>Эротика</v>
          </cell>
          <cell r="W80" t="str">
            <v>epg654</v>
          </cell>
          <cell r="X80" t="str">
            <v>http://www.goodtime.media/</v>
          </cell>
          <cell r="Y80" t="str">
            <v>Русский</v>
          </cell>
          <cell r="Z80" t="str">
            <v>Круглосуточно</v>
          </cell>
          <cell r="AA80"/>
          <cell r="AB80" t="str">
            <v>Да</v>
          </cell>
          <cell r="AC80" t="str">
            <v>Да</v>
          </cell>
          <cell r="AD80" t="str">
            <v>Да</v>
          </cell>
          <cell r="AE80" t="str">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ell>
          <cell r="AF80">
            <v>0</v>
          </cell>
        </row>
        <row r="81">
          <cell r="B81">
            <v>40</v>
          </cell>
          <cell r="C81" t="str">
            <v>DVB-13</v>
          </cell>
          <cell r="D81" t="str">
            <v>Ретро</v>
          </cell>
          <cell r="E81" t="str">
            <v>SD</v>
          </cell>
          <cell r="F81">
            <v>204</v>
          </cell>
          <cell r="G81" t="str">
            <v>Да</v>
          </cell>
          <cell r="H81" t="str">
            <v>Базовый</v>
          </cell>
          <cell r="I81">
            <v>26</v>
          </cell>
          <cell r="J81">
            <v>2</v>
          </cell>
          <cell r="K81" t="str">
            <v>0009000207D1</v>
          </cell>
          <cell r="L81">
            <v>29</v>
          </cell>
          <cell r="M81">
            <v>2</v>
          </cell>
          <cell r="N81" t="str">
            <v>0009000207D1</v>
          </cell>
          <cell r="O81" t="str">
            <v>Базовый</v>
          </cell>
          <cell r="P81">
            <v>31</v>
          </cell>
          <cell r="Q81">
            <v>2</v>
          </cell>
          <cell r="R81" t="str">
            <v>0009000207D1</v>
          </cell>
          <cell r="S81">
            <v>35</v>
          </cell>
          <cell r="T81">
            <v>2</v>
          </cell>
          <cell r="U81" t="str">
            <v>0009000207D1</v>
          </cell>
          <cell r="V81" t="str">
            <v>Развлекательные</v>
          </cell>
          <cell r="W81" t="str">
            <v>epg39</v>
          </cell>
          <cell r="X81" t="str">
            <v>http://www.tv-stream.ru/</v>
          </cell>
          <cell r="Y81" t="str">
            <v>Русский</v>
          </cell>
          <cell r="Z81" t="str">
            <v>Круглосуточно</v>
          </cell>
          <cell r="AA81"/>
          <cell r="AB81" t="str">
            <v>Да</v>
          </cell>
          <cell r="AC81" t="str">
            <v>Да</v>
          </cell>
          <cell r="AD81"/>
          <cell r="AE81" t="str">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ell>
          <cell r="AF81">
            <v>0</v>
          </cell>
        </row>
        <row r="82">
          <cell r="B82">
            <v>134</v>
          </cell>
          <cell r="C82" t="str">
            <v>DVB-13</v>
          </cell>
          <cell r="D82" t="str">
            <v>National Geographic HD</v>
          </cell>
          <cell r="E82" t="str">
            <v>HD</v>
          </cell>
          <cell r="F82">
            <v>610</v>
          </cell>
          <cell r="H82" t="str">
            <v>Базовый</v>
          </cell>
          <cell r="I82">
            <v>26</v>
          </cell>
          <cell r="J82">
            <v>2</v>
          </cell>
          <cell r="K82" t="str">
            <v>0009000207D1</v>
          </cell>
          <cell r="L82">
            <v>29</v>
          </cell>
          <cell r="M82">
            <v>2</v>
          </cell>
          <cell r="N82" t="str">
            <v>0009000207D1</v>
          </cell>
          <cell r="O82" t="str">
            <v>Базовый</v>
          </cell>
          <cell r="P82">
            <v>31</v>
          </cell>
          <cell r="Q82">
            <v>2</v>
          </cell>
          <cell r="R82" t="str">
            <v>0009000207D1</v>
          </cell>
          <cell r="S82">
            <v>35</v>
          </cell>
          <cell r="T82">
            <v>2</v>
          </cell>
          <cell r="U82" t="str">
            <v>0009000207D1</v>
          </cell>
          <cell r="V82" t="str">
            <v>Вокруг света</v>
          </cell>
          <cell r="W82" t="str">
            <v>epg319</v>
          </cell>
          <cell r="X82" t="str">
            <v>http://natgeotv.com/ru</v>
          </cell>
          <cell r="Y82" t="str">
            <v>Русский, Английский</v>
          </cell>
          <cell r="Z82" t="str">
            <v>Круглосуточно</v>
          </cell>
          <cell r="AA82"/>
          <cell r="AB82" t="str">
            <v>Да</v>
          </cell>
          <cell r="AC82" t="str">
            <v>Да</v>
          </cell>
          <cell r="AD82"/>
          <cell r="AE82" t="str">
            <v>Канал о природе, вдохновляющий на приключения. Программы подготовлены с использованием эксклюзивных материалов географического общества США.</v>
          </cell>
          <cell r="AF82">
            <v>0</v>
          </cell>
        </row>
        <row r="83">
          <cell r="B83">
            <v>304</v>
          </cell>
          <cell r="C83" t="str">
            <v>DVB-13</v>
          </cell>
          <cell r="D83" t="str">
            <v>Food Network</v>
          </cell>
          <cell r="E83" t="str">
            <v>SD</v>
          </cell>
          <cell r="F83">
            <v>134</v>
          </cell>
          <cell r="G83" t="str">
            <v>Да</v>
          </cell>
          <cell r="H83" t="str">
            <v>Базовый</v>
          </cell>
          <cell r="I83">
            <v>26</v>
          </cell>
          <cell r="J83">
            <v>2</v>
          </cell>
          <cell r="K83" t="str">
            <v>0009000207D1</v>
          </cell>
          <cell r="L83">
            <v>29</v>
          </cell>
          <cell r="M83">
            <v>2</v>
          </cell>
          <cell r="N83" t="str">
            <v>0009000207D1</v>
          </cell>
          <cell r="O83" t="str">
            <v>Базовый</v>
          </cell>
          <cell r="P83">
            <v>31</v>
          </cell>
          <cell r="Q83">
            <v>2</v>
          </cell>
          <cell r="R83" t="str">
            <v>0009000207D1</v>
          </cell>
          <cell r="S83">
            <v>35</v>
          </cell>
          <cell r="T83">
            <v>2</v>
          </cell>
          <cell r="U83" t="str">
            <v>0009000207D1</v>
          </cell>
          <cell r="V83" t="str">
            <v>Семья и здоровье</v>
          </cell>
          <cell r="W83" t="str">
            <v>epg589</v>
          </cell>
          <cell r="X83" t="str">
            <v>http://foodnetwork.com</v>
          </cell>
          <cell r="Y83" t="str">
            <v>Русский, Английский</v>
          </cell>
          <cell r="Z83" t="str">
            <v>Круглосуточно</v>
          </cell>
          <cell r="AB83" t="str">
            <v>Да</v>
          </cell>
          <cell r="AC83" t="str">
            <v>Да</v>
          </cell>
          <cell r="AD83"/>
          <cell r="AE83" t="str">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ell>
          <cell r="AF83">
            <v>0</v>
          </cell>
        </row>
        <row r="84">
          <cell r="B84">
            <v>140</v>
          </cell>
          <cell r="C84" t="str">
            <v>DVB-13</v>
          </cell>
          <cell r="D84" t="str">
            <v>Ностальгия</v>
          </cell>
          <cell r="E84" t="str">
            <v>SD</v>
          </cell>
          <cell r="F84">
            <v>203</v>
          </cell>
          <cell r="G84" t="str">
            <v>Да</v>
          </cell>
          <cell r="H84" t="str">
            <v>Базовый</v>
          </cell>
          <cell r="I84">
            <v>26</v>
          </cell>
          <cell r="J84">
            <v>2</v>
          </cell>
          <cell r="K84" t="str">
            <v>0009000207D1</v>
          </cell>
          <cell r="L84">
            <v>29</v>
          </cell>
          <cell r="M84">
            <v>2</v>
          </cell>
          <cell r="N84" t="str">
            <v>0009000207D1</v>
          </cell>
          <cell r="O84" t="str">
            <v>Базовый</v>
          </cell>
          <cell r="P84">
            <v>31</v>
          </cell>
          <cell r="Q84">
            <v>2</v>
          </cell>
          <cell r="R84" t="str">
            <v>0009000207D1</v>
          </cell>
          <cell r="S84">
            <v>35</v>
          </cell>
          <cell r="T84">
            <v>2</v>
          </cell>
          <cell r="U84" t="str">
            <v>0009000207D1</v>
          </cell>
          <cell r="V84" t="str">
            <v>Развлекательные</v>
          </cell>
          <cell r="W84" t="str">
            <v>epg325</v>
          </cell>
          <cell r="X84" t="str">
            <v>http://www.nostalgiatv.ru/</v>
          </cell>
          <cell r="Y84" t="str">
            <v>Русский</v>
          </cell>
          <cell r="Z84" t="str">
            <v>Круглосуточно</v>
          </cell>
          <cell r="AA84"/>
          <cell r="AB84" t="str">
            <v>Да</v>
          </cell>
          <cell r="AC84" t="str">
            <v>Да</v>
          </cell>
          <cell r="AD84"/>
          <cell r="AE84" t="str">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ell>
          <cell r="AF84">
            <v>0</v>
          </cell>
        </row>
        <row r="85">
          <cell r="B85">
            <v>111</v>
          </cell>
          <cell r="C85" t="str">
            <v>DVB-13</v>
          </cell>
          <cell r="D85" t="str">
            <v>Eurosport 2</v>
          </cell>
          <cell r="E85" t="str">
            <v>SD</v>
          </cell>
          <cell r="F85">
            <v>301</v>
          </cell>
          <cell r="H85" t="str">
            <v>Базовый</v>
          </cell>
          <cell r="I85">
            <v>26</v>
          </cell>
          <cell r="J85">
            <v>2</v>
          </cell>
          <cell r="K85" t="str">
            <v>0009000207D1</v>
          </cell>
          <cell r="L85">
            <v>29</v>
          </cell>
          <cell r="M85">
            <v>2</v>
          </cell>
          <cell r="N85" t="str">
            <v>0009000207D1</v>
          </cell>
          <cell r="O85" t="str">
            <v>Базовый</v>
          </cell>
          <cell r="P85">
            <v>31</v>
          </cell>
          <cell r="Q85">
            <v>2</v>
          </cell>
          <cell r="R85" t="str">
            <v>0009000207D1</v>
          </cell>
          <cell r="S85">
            <v>35</v>
          </cell>
          <cell r="T85">
            <v>2</v>
          </cell>
          <cell r="U85" t="str">
            <v>0009000207D1</v>
          </cell>
          <cell r="V85" t="str">
            <v>Спортивные</v>
          </cell>
          <cell r="W85" t="str">
            <v>epg107</v>
          </cell>
          <cell r="X85" t="str">
            <v>http://www.eurosport.ru/</v>
          </cell>
          <cell r="Y85" t="str">
            <v>Русский, Английский</v>
          </cell>
          <cell r="Z85" t="str">
            <v>Круглосуточно</v>
          </cell>
          <cell r="AA85"/>
          <cell r="AB85" t="str">
            <v>Да</v>
          </cell>
          <cell r="AC85" t="str">
            <v>Да</v>
          </cell>
          <cell r="AD85"/>
          <cell r="AE85" t="str">
            <v>Канал предоставляет самую полную информацию о текущих событиях в мире спорта. Вещание в формате высокой четкости.</v>
          </cell>
          <cell r="AF85">
            <v>0</v>
          </cell>
        </row>
        <row r="86">
          <cell r="B86">
            <v>135</v>
          </cell>
          <cell r="C86" t="str">
            <v>DVB-14</v>
          </cell>
          <cell r="D86" t="str">
            <v>National Geographic Wild HD</v>
          </cell>
          <cell r="E86" t="str">
            <v>HD</v>
          </cell>
          <cell r="F86">
            <v>611</v>
          </cell>
          <cell r="H86" t="str">
            <v>Базовый</v>
          </cell>
          <cell r="I86">
            <v>27</v>
          </cell>
          <cell r="J86">
            <v>2</v>
          </cell>
          <cell r="K86" t="str">
            <v>0009000207D1</v>
          </cell>
          <cell r="L86">
            <v>30</v>
          </cell>
          <cell r="M86">
            <v>2</v>
          </cell>
          <cell r="N86" t="str">
            <v>0009000207D1</v>
          </cell>
          <cell r="O86" t="str">
            <v>Базовый</v>
          </cell>
          <cell r="P86">
            <v>32</v>
          </cell>
          <cell r="Q86">
            <v>2</v>
          </cell>
          <cell r="R86" t="str">
            <v>0009000207D1</v>
          </cell>
          <cell r="S86">
            <v>36</v>
          </cell>
          <cell r="T86">
            <v>2</v>
          </cell>
          <cell r="U86" t="str">
            <v>0009000207D1</v>
          </cell>
          <cell r="V86" t="str">
            <v>Вокруг света</v>
          </cell>
          <cell r="W86" t="str">
            <v>epg320</v>
          </cell>
          <cell r="X86" t="str">
            <v>http://natgeotv.com</v>
          </cell>
          <cell r="Y86" t="str">
            <v>Русский</v>
          </cell>
          <cell r="Z86" t="str">
            <v>Круглосуточно</v>
          </cell>
          <cell r="AA86"/>
          <cell r="AB86" t="str">
            <v>Да</v>
          </cell>
          <cell r="AC86" t="str">
            <v>Да</v>
          </cell>
          <cell r="AD86"/>
          <cell r="AE86" t="str">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ell>
          <cell r="AF86">
            <v>0</v>
          </cell>
        </row>
        <row r="87">
          <cell r="B87">
            <v>145</v>
          </cell>
          <cell r="C87" t="str">
            <v>DVB-15</v>
          </cell>
          <cell r="D87" t="str">
            <v>СТС Love</v>
          </cell>
          <cell r="E87" t="str">
            <v>SD</v>
          </cell>
          <cell r="F87">
            <v>75</v>
          </cell>
          <cell r="G87" t="str">
            <v>Да</v>
          </cell>
          <cell r="H87" t="str">
            <v>Базовый</v>
          </cell>
          <cell r="I87">
            <v>30</v>
          </cell>
          <cell r="J87">
            <v>770</v>
          </cell>
          <cell r="K87" t="str">
            <v>0009000207E3</v>
          </cell>
          <cell r="L87">
            <v>33</v>
          </cell>
          <cell r="M87">
            <v>770</v>
          </cell>
          <cell r="N87" t="str">
            <v>0009000207E3</v>
          </cell>
          <cell r="O87" t="str">
            <v>Базовый</v>
          </cell>
          <cell r="P87">
            <v>35</v>
          </cell>
          <cell r="Q87">
            <v>770</v>
          </cell>
          <cell r="R87" t="str">
            <v>0009000207E3</v>
          </cell>
          <cell r="S87">
            <v>39</v>
          </cell>
          <cell r="T87">
            <v>770</v>
          </cell>
          <cell r="U87" t="str">
            <v>0009000207E3</v>
          </cell>
          <cell r="V87" t="str">
            <v>Кино и сериалы</v>
          </cell>
          <cell r="W87" t="str">
            <v>epg512</v>
          </cell>
          <cell r="X87" t="str">
            <v>http://love.ctc.ru/</v>
          </cell>
          <cell r="Y87" t="str">
            <v>Русский</v>
          </cell>
          <cell r="Z87" t="str">
            <v>Круглосуточно</v>
          </cell>
          <cell r="AA87"/>
          <cell r="AB87" t="str">
            <v>Да</v>
          </cell>
          <cell r="AC87" t="str">
            <v>Да</v>
          </cell>
          <cell r="AD87"/>
          <cell r="AE87" t="str">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ell>
          <cell r="AF87">
            <v>0</v>
          </cell>
        </row>
        <row r="88">
          <cell r="B88">
            <v>999</v>
          </cell>
          <cell r="C88" t="str">
            <v>DVB-14</v>
          </cell>
          <cell r="D88" t="str">
            <v>МТС-ИНФО</v>
          </cell>
          <cell r="E88" t="str">
            <v>SD</v>
          </cell>
          <cell r="F88">
            <v>30</v>
          </cell>
          <cell r="H88" t="str">
            <v>Базовый</v>
          </cell>
          <cell r="I88" t="str">
            <v>-</v>
          </cell>
          <cell r="J88" t="str">
            <v>-</v>
          </cell>
          <cell r="K88" t="str">
            <v>-</v>
          </cell>
          <cell r="L88" t="str">
            <v>-</v>
          </cell>
          <cell r="M88" t="str">
            <v>-</v>
          </cell>
          <cell r="N88" t="str">
            <v>-</v>
          </cell>
          <cell r="O88" t="str">
            <v>Базовый</v>
          </cell>
          <cell r="P88" t="str">
            <v>-</v>
          </cell>
          <cell r="Q88" t="str">
            <v>-</v>
          </cell>
          <cell r="R88" t="str">
            <v>-</v>
          </cell>
          <cell r="S88" t="str">
            <v>-</v>
          </cell>
          <cell r="T88" t="str">
            <v>-</v>
          </cell>
          <cell r="U88" t="str">
            <v>-</v>
          </cell>
          <cell r="V88" t="str">
            <v>Новости и публицистика</v>
          </cell>
          <cell r="W88" t="str">
            <v>epg114</v>
          </cell>
          <cell r="X88" t="str">
            <v>http://dom.mts.ru</v>
          </cell>
          <cell r="Y88" t="str">
            <v>Русский</v>
          </cell>
          <cell r="Z88" t="str">
            <v>Круглосуточно</v>
          </cell>
          <cell r="AA88"/>
          <cell r="AB88" t="str">
            <v>Да</v>
          </cell>
          <cell r="AC88" t="str">
            <v>Да</v>
          </cell>
          <cell r="AD88"/>
          <cell r="AE88" t="str">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ell>
          <cell r="AF88">
            <v>0</v>
          </cell>
        </row>
        <row r="89">
          <cell r="B89">
            <v>80</v>
          </cell>
          <cell r="C89" t="str">
            <v>DVB-14</v>
          </cell>
          <cell r="D89" t="str">
            <v>Gulli Girl</v>
          </cell>
          <cell r="E89" t="str">
            <v>SD</v>
          </cell>
          <cell r="F89">
            <v>87</v>
          </cell>
          <cell r="H89" t="str">
            <v>Базовый</v>
          </cell>
          <cell r="I89">
            <v>27</v>
          </cell>
          <cell r="J89">
            <v>2</v>
          </cell>
          <cell r="K89" t="str">
            <v>0009000207D1</v>
          </cell>
          <cell r="L89">
            <v>30</v>
          </cell>
          <cell r="M89">
            <v>2</v>
          </cell>
          <cell r="N89" t="str">
            <v>0009000207D1</v>
          </cell>
          <cell r="O89" t="str">
            <v>Базовый</v>
          </cell>
          <cell r="P89">
            <v>32</v>
          </cell>
          <cell r="Q89">
            <v>2</v>
          </cell>
          <cell r="R89" t="str">
            <v>0009000207D1</v>
          </cell>
          <cell r="S89">
            <v>36</v>
          </cell>
          <cell r="T89">
            <v>2</v>
          </cell>
          <cell r="U89" t="str">
            <v>0009000207D1</v>
          </cell>
          <cell r="V89" t="str">
            <v>Детские</v>
          </cell>
          <cell r="W89" t="str">
            <v>epg76</v>
          </cell>
          <cell r="X89" t="str">
            <v>http://www.gulli.ru/</v>
          </cell>
          <cell r="Y89" t="str">
            <v>Русский</v>
          </cell>
          <cell r="Z89" t="str">
            <v>Круглосуточно</v>
          </cell>
          <cell r="AA89"/>
          <cell r="AB89" t="str">
            <v>Да</v>
          </cell>
          <cell r="AC89" t="str">
            <v>Да</v>
          </cell>
          <cell r="AD89"/>
          <cell r="AE89" t="str">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ell>
          <cell r="AF89">
            <v>0</v>
          </cell>
        </row>
        <row r="90">
          <cell r="B90">
            <v>83</v>
          </cell>
          <cell r="C90" t="str">
            <v>DVB-14</v>
          </cell>
          <cell r="D90" t="str">
            <v>Детский</v>
          </cell>
          <cell r="E90" t="str">
            <v>SD</v>
          </cell>
          <cell r="F90">
            <v>88</v>
          </cell>
          <cell r="G90" t="str">
            <v>Да</v>
          </cell>
          <cell r="H90" t="str">
            <v>Базовый</v>
          </cell>
          <cell r="I90">
            <v>27</v>
          </cell>
          <cell r="J90">
            <v>2</v>
          </cell>
          <cell r="K90" t="str">
            <v>0009000207D1</v>
          </cell>
          <cell r="L90">
            <v>30</v>
          </cell>
          <cell r="M90">
            <v>2</v>
          </cell>
          <cell r="N90" t="str">
            <v>0009000207D1</v>
          </cell>
          <cell r="O90" t="str">
            <v>Базовый</v>
          </cell>
          <cell r="P90">
            <v>32</v>
          </cell>
          <cell r="Q90">
            <v>2</v>
          </cell>
          <cell r="R90" t="str">
            <v>0009000207D1</v>
          </cell>
          <cell r="S90">
            <v>36</v>
          </cell>
          <cell r="T90">
            <v>2</v>
          </cell>
          <cell r="U90" t="str">
            <v>0009000207D1</v>
          </cell>
          <cell r="V90" t="str">
            <v>Детские</v>
          </cell>
          <cell r="W90" t="str">
            <v>epg79</v>
          </cell>
          <cell r="X90" t="str">
            <v>http://telekanaldetskiy.ru/</v>
          </cell>
          <cell r="Y90" t="str">
            <v>Русский</v>
          </cell>
          <cell r="Z90" t="str">
            <v>Круглосуточно</v>
          </cell>
          <cell r="AA90"/>
          <cell r="AB90" t="str">
            <v>Да</v>
          </cell>
          <cell r="AC90" t="str">
            <v>Да</v>
          </cell>
          <cell r="AD90"/>
          <cell r="AE90" t="str">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ell>
          <cell r="AF90">
            <v>0</v>
          </cell>
        </row>
        <row r="91">
          <cell r="B91">
            <v>118</v>
          </cell>
          <cell r="C91" t="str">
            <v>DVB-15</v>
          </cell>
          <cell r="D91" t="str">
            <v>Discovery Channel HD</v>
          </cell>
          <cell r="E91" t="str">
            <v>HD</v>
          </cell>
          <cell r="F91">
            <v>609</v>
          </cell>
          <cell r="H91" t="str">
            <v>Базовый</v>
          </cell>
          <cell r="I91">
            <v>29</v>
          </cell>
          <cell r="J91">
            <v>2</v>
          </cell>
          <cell r="K91" t="str">
            <v>0009000207D1</v>
          </cell>
          <cell r="L91">
            <v>32</v>
          </cell>
          <cell r="M91">
            <v>2</v>
          </cell>
          <cell r="N91" t="str">
            <v>0009000207D1</v>
          </cell>
          <cell r="O91" t="str">
            <v>Базовый</v>
          </cell>
          <cell r="P91">
            <v>34</v>
          </cell>
          <cell r="Q91">
            <v>2</v>
          </cell>
          <cell r="R91" t="str">
            <v>0009000207D1</v>
          </cell>
          <cell r="S91">
            <v>38</v>
          </cell>
          <cell r="T91">
            <v>2</v>
          </cell>
          <cell r="U91" t="str">
            <v>0009000207D1</v>
          </cell>
          <cell r="V91" t="str">
            <v>Вокруг света</v>
          </cell>
          <cell r="W91" t="str">
            <v>epg509</v>
          </cell>
          <cell r="X91" t="str">
            <v>http://www.discoverychannel.ru/</v>
          </cell>
          <cell r="Y91" t="str">
            <v>Русский, Английский</v>
          </cell>
          <cell r="Z91" t="str">
            <v>Круглосуточно</v>
          </cell>
          <cell r="AA91"/>
          <cell r="AB91" t="str">
            <v>Да</v>
          </cell>
          <cell r="AC91" t="str">
            <v>Да</v>
          </cell>
          <cell r="AD91"/>
          <cell r="AE91" t="str">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ell>
          <cell r="AF91">
            <v>0</v>
          </cell>
        </row>
        <row r="92">
          <cell r="B92">
            <v>162</v>
          </cell>
          <cell r="C92" t="str">
            <v>DVB-15</v>
          </cell>
          <cell r="D92" t="str">
            <v>TV1000 Comedy HD</v>
          </cell>
          <cell r="E92" t="str">
            <v>HD</v>
          </cell>
          <cell r="F92">
            <v>805</v>
          </cell>
          <cell r="H92" t="str">
            <v>VIASAT премиум HD</v>
          </cell>
          <cell r="I92">
            <v>31</v>
          </cell>
          <cell r="J92">
            <v>32</v>
          </cell>
          <cell r="K92" t="str">
            <v>0009000207E0</v>
          </cell>
          <cell r="L92">
            <v>34</v>
          </cell>
          <cell r="M92">
            <v>32</v>
          </cell>
          <cell r="N92" t="str">
            <v>0009000207E0</v>
          </cell>
          <cell r="O92" t="str">
            <v>VIASAT премиум HD</v>
          </cell>
          <cell r="P92">
            <v>36</v>
          </cell>
          <cell r="Q92">
            <v>32</v>
          </cell>
          <cell r="R92" t="str">
            <v>0009000207E0</v>
          </cell>
          <cell r="S92">
            <v>40</v>
          </cell>
          <cell r="T92">
            <v>32</v>
          </cell>
          <cell r="U92" t="str">
            <v>0009000207E0</v>
          </cell>
          <cell r="V92" t="str">
            <v>Кино и сериалы</v>
          </cell>
          <cell r="W92" t="str">
            <v>epg377</v>
          </cell>
          <cell r="X92" t="str">
            <v>http://www.viasatpremium.ru/</v>
          </cell>
          <cell r="Y92" t="str">
            <v>Русский</v>
          </cell>
          <cell r="Z92" t="str">
            <v>Круглосуточно</v>
          </cell>
          <cell r="AA92"/>
          <cell r="AB92" t="str">
            <v>Да</v>
          </cell>
          <cell r="AC92" t="str">
            <v>Да</v>
          </cell>
          <cell r="AD92"/>
          <cell r="AE92" t="str">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ell>
          <cell r="AF92">
            <v>0</v>
          </cell>
        </row>
        <row r="93">
          <cell r="B93">
            <v>13</v>
          </cell>
          <cell r="C93" t="str">
            <v>DVB-16</v>
          </cell>
          <cell r="D93" t="str">
            <v>Канал Disney</v>
          </cell>
          <cell r="E93" t="str">
            <v>SD</v>
          </cell>
          <cell r="F93">
            <v>23</v>
          </cell>
          <cell r="G93" t="str">
            <v>Да</v>
          </cell>
          <cell r="H93" t="str">
            <v>Базовый</v>
          </cell>
          <cell r="I93">
            <v>32</v>
          </cell>
          <cell r="J93">
            <v>770</v>
          </cell>
          <cell r="K93" t="str">
            <v>0009000207E3</v>
          </cell>
          <cell r="L93">
            <v>35</v>
          </cell>
          <cell r="M93">
            <v>770</v>
          </cell>
          <cell r="N93" t="str">
            <v>0009000207E3</v>
          </cell>
          <cell r="O93" t="str">
            <v>Базовый</v>
          </cell>
          <cell r="P93">
            <v>37</v>
          </cell>
          <cell r="Q93">
            <v>8962</v>
          </cell>
          <cell r="R93" t="str">
            <v>000900020BBB</v>
          </cell>
          <cell r="S93">
            <v>41</v>
          </cell>
          <cell r="T93">
            <v>8962</v>
          </cell>
          <cell r="U93" t="str">
            <v>000900020BBB</v>
          </cell>
          <cell r="V93" t="str">
            <v>Детские</v>
          </cell>
          <cell r="W93" t="str">
            <v>epg12</v>
          </cell>
          <cell r="X93" t="str">
            <v>http://www.disney.ru/</v>
          </cell>
          <cell r="Y93" t="str">
            <v>Русский</v>
          </cell>
          <cell r="Z93" t="str">
            <v>Круглосуточно</v>
          </cell>
          <cell r="AA93"/>
          <cell r="AB93" t="str">
            <v>Да</v>
          </cell>
          <cell r="AC93" t="str">
            <v>Да</v>
          </cell>
          <cell r="AD93"/>
          <cell r="AE93" t="str">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ell>
          <cell r="AF93">
            <v>0</v>
          </cell>
        </row>
        <row r="94">
          <cell r="B94">
            <v>180</v>
          </cell>
          <cell r="C94" t="str">
            <v>DVB-16</v>
          </cell>
          <cell r="D94" t="str">
            <v>Boomerang</v>
          </cell>
          <cell r="E94" t="str">
            <v>SD</v>
          </cell>
          <cell r="F94">
            <v>86</v>
          </cell>
          <cell r="H94" t="str">
            <v>Базовый</v>
          </cell>
          <cell r="I94">
            <v>33</v>
          </cell>
          <cell r="J94">
            <v>2</v>
          </cell>
          <cell r="K94" t="str">
            <v>0009000207D1</v>
          </cell>
          <cell r="L94">
            <v>36</v>
          </cell>
          <cell r="M94">
            <v>2</v>
          </cell>
          <cell r="N94" t="str">
            <v>0009000207D1</v>
          </cell>
          <cell r="O94" t="str">
            <v>Базовый</v>
          </cell>
          <cell r="P94">
            <v>38</v>
          </cell>
          <cell r="Q94">
            <v>2</v>
          </cell>
          <cell r="R94" t="str">
            <v>0009000207D1</v>
          </cell>
          <cell r="S94">
            <v>42</v>
          </cell>
          <cell r="T94">
            <v>2</v>
          </cell>
          <cell r="U94" t="str">
            <v>0009000207D1</v>
          </cell>
          <cell r="V94" t="str">
            <v>Детские</v>
          </cell>
          <cell r="W94" t="str">
            <v>epg374</v>
          </cell>
          <cell r="X94" t="str">
            <v>http://www.boomerangtv.co.uk</v>
          </cell>
          <cell r="Y94" t="str">
            <v>Русский</v>
          </cell>
          <cell r="Z94" t="str">
            <v>Круглосуточно</v>
          </cell>
          <cell r="AA94"/>
          <cell r="AB94" t="str">
            <v>Да</v>
          </cell>
          <cell r="AC94" t="str">
            <v>Да</v>
          </cell>
          <cell r="AD94"/>
          <cell r="AE94" t="str">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ell>
          <cell r="AF94">
            <v>0</v>
          </cell>
        </row>
        <row r="95">
          <cell r="B95">
            <v>126</v>
          </cell>
          <cell r="C95" t="str">
            <v>DVB-16</v>
          </cell>
          <cell r="D95" t="str">
            <v>Nickelodeon HD</v>
          </cell>
          <cell r="E95" t="str">
            <v>HD</v>
          </cell>
          <cell r="F95">
            <v>604</v>
          </cell>
          <cell r="H95" t="str">
            <v>Базовый</v>
          </cell>
          <cell r="I95">
            <v>33</v>
          </cell>
          <cell r="J95">
            <v>2</v>
          </cell>
          <cell r="K95" t="str">
            <v>0009000207D1</v>
          </cell>
          <cell r="L95">
            <v>36</v>
          </cell>
          <cell r="M95">
            <v>2</v>
          </cell>
          <cell r="N95" t="str">
            <v>0009000207D1</v>
          </cell>
          <cell r="O95" t="str">
            <v>Базовый</v>
          </cell>
          <cell r="P95">
            <v>38</v>
          </cell>
          <cell r="Q95">
            <v>2</v>
          </cell>
          <cell r="R95" t="str">
            <v>0009000207D1</v>
          </cell>
          <cell r="S95">
            <v>42</v>
          </cell>
          <cell r="T95">
            <v>2</v>
          </cell>
          <cell r="U95" t="str">
            <v>0009000207D1</v>
          </cell>
          <cell r="V95" t="str">
            <v>Детские</v>
          </cell>
          <cell r="W95" t="str">
            <v>epg311</v>
          </cell>
          <cell r="X95" t="str">
            <v>http://www.nickelodeon.ru/</v>
          </cell>
          <cell r="Y95" t="str">
            <v>Русский, Английский</v>
          </cell>
          <cell r="Z95" t="str">
            <v>Круглосуточно</v>
          </cell>
          <cell r="AA95"/>
          <cell r="AB95" t="str">
            <v>Да</v>
          </cell>
          <cell r="AC95" t="str">
            <v>Да</v>
          </cell>
          <cell r="AD95"/>
          <cell r="AE95" t="str">
            <v>Самый известный в мире канал для детей всех возрастов на русском языке. Мультфильмы, сериалы и познавательные программы.</v>
          </cell>
          <cell r="AF95">
            <v>1</v>
          </cell>
        </row>
        <row r="96">
          <cell r="B96">
            <v>171</v>
          </cell>
          <cell r="C96" t="str">
            <v>DVB-16</v>
          </cell>
          <cell r="D96" t="str">
            <v>Eurosport 2 HD</v>
          </cell>
          <cell r="E96" t="str">
            <v>HD</v>
          </cell>
          <cell r="F96">
            <v>620</v>
          </cell>
          <cell r="H96" t="str">
            <v>Базовый</v>
          </cell>
          <cell r="I96">
            <v>33</v>
          </cell>
          <cell r="J96">
            <v>2</v>
          </cell>
          <cell r="K96" t="str">
            <v>0009000207D1</v>
          </cell>
          <cell r="L96">
            <v>36</v>
          </cell>
          <cell r="M96">
            <v>2</v>
          </cell>
          <cell r="N96" t="str">
            <v>0009000207D1</v>
          </cell>
          <cell r="O96" t="str">
            <v>Базовый</v>
          </cell>
          <cell r="P96">
            <v>38</v>
          </cell>
          <cell r="Q96">
            <v>2</v>
          </cell>
          <cell r="R96" t="str">
            <v>0009000207D1</v>
          </cell>
          <cell r="S96">
            <v>42</v>
          </cell>
          <cell r="T96">
            <v>2</v>
          </cell>
          <cell r="U96" t="str">
            <v>0009000207D1</v>
          </cell>
          <cell r="V96" t="str">
            <v>Спортивные</v>
          </cell>
          <cell r="W96" t="str">
            <v>epg383</v>
          </cell>
          <cell r="X96" t="str">
            <v>http://www.eurosport.ru/</v>
          </cell>
          <cell r="Y96" t="str">
            <v>Английский</v>
          </cell>
          <cell r="Z96" t="str">
            <v>Круглосуточно</v>
          </cell>
          <cell r="AA96"/>
          <cell r="AB96" t="str">
            <v>Да</v>
          </cell>
          <cell r="AC96" t="str">
            <v>Да</v>
          </cell>
          <cell r="AD96"/>
          <cell r="AE96" t="str">
            <v>Канал предоставляет самую полную информацию о текущих событиях в мире спорта. Вещание в формате высокой четкости.</v>
          </cell>
          <cell r="AF96">
            <v>0</v>
          </cell>
        </row>
        <row r="97">
          <cell r="B97">
            <v>85</v>
          </cell>
          <cell r="C97" t="str">
            <v>DVB-17</v>
          </cell>
          <cell r="D97" t="str">
            <v>Discovery Science</v>
          </cell>
          <cell r="E97" t="str">
            <v>SD</v>
          </cell>
          <cell r="F97">
            <v>111</v>
          </cell>
          <cell r="H97" t="str">
            <v>Базовый</v>
          </cell>
          <cell r="I97">
            <v>34</v>
          </cell>
          <cell r="J97">
            <v>770</v>
          </cell>
          <cell r="K97" t="str">
            <v>0009000207E3</v>
          </cell>
          <cell r="L97">
            <v>37</v>
          </cell>
          <cell r="M97">
            <v>770</v>
          </cell>
          <cell r="N97" t="str">
            <v>0009000207E3</v>
          </cell>
          <cell r="O97" t="str">
            <v>Базовый</v>
          </cell>
          <cell r="P97">
            <v>39</v>
          </cell>
          <cell r="Q97">
            <v>770</v>
          </cell>
          <cell r="R97" t="str">
            <v>0009000207E3</v>
          </cell>
          <cell r="S97">
            <v>43</v>
          </cell>
          <cell r="T97">
            <v>770</v>
          </cell>
          <cell r="U97" t="str">
            <v>0009000207E3</v>
          </cell>
          <cell r="V97" t="str">
            <v>Познавательные</v>
          </cell>
          <cell r="W97" t="str">
            <v>epg81</v>
          </cell>
          <cell r="X97" t="str">
            <v>http://science.discovery.com/</v>
          </cell>
          <cell r="Y97" t="str">
            <v>Русский, Английский</v>
          </cell>
          <cell r="Z97" t="str">
            <v>Круглосуточно</v>
          </cell>
          <cell r="AA97"/>
          <cell r="AB97" t="str">
            <v>Да</v>
          </cell>
          <cell r="AC97" t="str">
            <v>Да</v>
          </cell>
          <cell r="AD97"/>
          <cell r="AE97" t="str">
            <v>Discovery Science – научный круглосуточный канал. Discovery Science транслирует научные и технические исследования, открытия и изобретения.</v>
          </cell>
          <cell r="AF97">
            <v>0</v>
          </cell>
        </row>
        <row r="98">
          <cell r="B98">
            <v>127</v>
          </cell>
          <cell r="C98" t="str">
            <v>DVB-17</v>
          </cell>
          <cell r="D98" t="str">
            <v>MTV Live HD</v>
          </cell>
          <cell r="E98" t="str">
            <v>HD</v>
          </cell>
          <cell r="F98">
            <v>622</v>
          </cell>
          <cell r="H98" t="str">
            <v>Базовый</v>
          </cell>
          <cell r="I98">
            <v>35</v>
          </cell>
          <cell r="J98">
            <v>2</v>
          </cell>
          <cell r="K98" t="str">
            <v>0009000207D1</v>
          </cell>
          <cell r="L98">
            <v>38</v>
          </cell>
          <cell r="M98">
            <v>2</v>
          </cell>
          <cell r="N98" t="str">
            <v>0009000207D1</v>
          </cell>
          <cell r="O98" t="str">
            <v>Базовый</v>
          </cell>
          <cell r="P98">
            <v>40</v>
          </cell>
          <cell r="Q98">
            <v>2</v>
          </cell>
          <cell r="R98" t="str">
            <v>0009000207D1</v>
          </cell>
          <cell r="S98">
            <v>44</v>
          </cell>
          <cell r="T98">
            <v>2</v>
          </cell>
          <cell r="U98" t="str">
            <v>0009000207D1</v>
          </cell>
          <cell r="V98" t="str">
            <v>Музыкальные</v>
          </cell>
          <cell r="W98" t="str">
            <v>epg312</v>
          </cell>
          <cell r="X98" t="str">
            <v>http://mtvlivehd.com/</v>
          </cell>
          <cell r="Y98" t="str">
            <v>Английский</v>
          </cell>
          <cell r="Z98" t="str">
            <v>Круглосуточно</v>
          </cell>
          <cell r="AA98"/>
          <cell r="AB98" t="str">
            <v>Да</v>
          </cell>
          <cell r="AC98" t="str">
            <v>Да</v>
          </cell>
          <cell r="AD98"/>
          <cell r="AE98" t="str">
            <v>Музыкальные видеоклипы в стилях поп, рок, хип-хоп, ритм-энд-блюз и др., а также концерты, развлекательные шоу, интервью с исполнителями, новости современной музыки, рассчитанные на зрителей 25-45 лет. Мультфильмы для детей и подростков. Впервые в формате HD!</v>
          </cell>
          <cell r="AF98">
            <v>1</v>
          </cell>
        </row>
        <row r="99">
          <cell r="B99">
            <v>170</v>
          </cell>
          <cell r="C99" t="str">
            <v>DVB-17</v>
          </cell>
          <cell r="D99" t="str">
            <v>КХЛ HD</v>
          </cell>
          <cell r="E99" t="str">
            <v>HD</v>
          </cell>
          <cell r="F99">
            <v>830</v>
          </cell>
          <cell r="H99" t="str">
            <v>КХЛ HD</v>
          </cell>
          <cell r="I99">
            <v>36</v>
          </cell>
          <cell r="J99">
            <v>16</v>
          </cell>
          <cell r="K99" t="str">
            <v>0009000207DC</v>
          </cell>
          <cell r="L99">
            <v>39</v>
          </cell>
          <cell r="M99">
            <v>1040</v>
          </cell>
          <cell r="N99" t="str">
            <v>0009000207F6</v>
          </cell>
          <cell r="O99" t="str">
            <v>КХЛ HD</v>
          </cell>
          <cell r="P99">
            <v>41</v>
          </cell>
          <cell r="Q99">
            <v>16</v>
          </cell>
          <cell r="R99" t="str">
            <v>0009000207DC</v>
          </cell>
          <cell r="S99">
            <v>45</v>
          </cell>
          <cell r="T99">
            <v>1040</v>
          </cell>
          <cell r="U99" t="str">
            <v>0009000207F6</v>
          </cell>
          <cell r="V99" t="str">
            <v>Спортивные</v>
          </cell>
          <cell r="W99" t="str">
            <v>epg382</v>
          </cell>
          <cell r="X99" t="str">
            <v>http://tv.khl.ru/</v>
          </cell>
          <cell r="Y99" t="str">
            <v>Русский</v>
          </cell>
          <cell r="Z99" t="str">
            <v>Круглосуточно</v>
          </cell>
          <cell r="AA99"/>
          <cell r="AB99" t="str">
            <v>Да</v>
          </cell>
          <cell r="AC99" t="str">
            <v>Да</v>
          </cell>
          <cell r="AD99"/>
          <cell r="AE99" t="str">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ell>
          <cell r="AF99">
            <v>0</v>
          </cell>
        </row>
        <row r="100">
          <cell r="B100">
            <v>233</v>
          </cell>
          <cell r="C100" t="str">
            <v>DVB-17</v>
          </cell>
          <cell r="D100" t="str">
            <v>History</v>
          </cell>
          <cell r="E100" t="str">
            <v>SD</v>
          </cell>
          <cell r="F100">
            <v>201</v>
          </cell>
          <cell r="G100" t="str">
            <v>Да</v>
          </cell>
          <cell r="H100" t="str">
            <v>Базовый</v>
          </cell>
          <cell r="I100">
            <v>35</v>
          </cell>
          <cell r="J100">
            <v>2</v>
          </cell>
          <cell r="K100" t="str">
            <v>0009000207D1</v>
          </cell>
          <cell r="L100">
            <v>38</v>
          </cell>
          <cell r="M100">
            <v>2</v>
          </cell>
          <cell r="N100" t="str">
            <v>0009000207D1</v>
          </cell>
          <cell r="O100" t="str">
            <v>Базовый</v>
          </cell>
          <cell r="P100">
            <v>40</v>
          </cell>
          <cell r="Q100">
            <v>2</v>
          </cell>
          <cell r="R100" t="str">
            <v>0009000207D1</v>
          </cell>
          <cell r="S100">
            <v>44</v>
          </cell>
          <cell r="T100">
            <v>2</v>
          </cell>
          <cell r="U100" t="str">
            <v>0009000207D1</v>
          </cell>
          <cell r="V100" t="str">
            <v>Развлекательные</v>
          </cell>
          <cell r="W100" t="str">
            <v>epg503</v>
          </cell>
          <cell r="X100" t="str">
            <v>http://www.history.com/</v>
          </cell>
          <cell r="Y100" t="str">
            <v>Русский, Английский</v>
          </cell>
          <cell r="Z100" t="str">
            <v>Круглосуточно</v>
          </cell>
          <cell r="AA100"/>
          <cell r="AB100" t="str">
            <v>Да</v>
          </cell>
          <cell r="AC100" t="str">
            <v>Да</v>
          </cell>
          <cell r="AD100"/>
          <cell r="AE100" t="str">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ell>
          <cell r="AF100">
            <v>0</v>
          </cell>
        </row>
        <row r="101">
          <cell r="B101">
            <v>226</v>
          </cell>
          <cell r="C101" t="str">
            <v>DVB-18</v>
          </cell>
          <cell r="D101" t="str">
            <v>Paramount Comedy</v>
          </cell>
          <cell r="E101" t="str">
            <v>SD</v>
          </cell>
          <cell r="F101">
            <v>68</v>
          </cell>
          <cell r="H101" t="str">
            <v>Базовый</v>
          </cell>
          <cell r="I101">
            <v>37</v>
          </cell>
          <cell r="J101">
            <v>2</v>
          </cell>
          <cell r="K101" t="str">
            <v>0009000207D1</v>
          </cell>
          <cell r="L101">
            <v>40</v>
          </cell>
          <cell r="M101">
            <v>2</v>
          </cell>
          <cell r="N101" t="str">
            <v>0009000207D1</v>
          </cell>
          <cell r="O101" t="str">
            <v>Базовый</v>
          </cell>
          <cell r="P101">
            <v>42</v>
          </cell>
          <cell r="Q101">
            <v>2</v>
          </cell>
          <cell r="R101" t="str">
            <v>0009000207D1</v>
          </cell>
          <cell r="S101">
            <v>46</v>
          </cell>
          <cell r="T101">
            <v>2</v>
          </cell>
          <cell r="U101" t="str">
            <v>0009000207D1</v>
          </cell>
          <cell r="V101" t="str">
            <v>Кино и сериалы</v>
          </cell>
          <cell r="W101" t="str">
            <v>epg286</v>
          </cell>
          <cell r="X101" t="str">
            <v>http://obosmeisya.ru/</v>
          </cell>
          <cell r="Y101" t="str">
            <v>Русский</v>
          </cell>
          <cell r="Z101" t="str">
            <v>Круглосуточно</v>
          </cell>
          <cell r="AA101"/>
          <cell r="AB101" t="str">
            <v>Да</v>
          </cell>
          <cell r="AC101" t="str">
            <v>Да</v>
          </cell>
          <cell r="AD101"/>
          <cell r="AE101" t="str">
            <v>Круглосуточно показывает лучшие зарубежные и российские ситкомы, комедийные сериалы, шоу, скетчи, полнометражные комедии и мультфильмы. Канал показывает свои передачи и фильмы в качественном русском переводе и дубляже.</v>
          </cell>
          <cell r="AF101">
            <v>1</v>
          </cell>
        </row>
        <row r="102">
          <cell r="B102">
            <v>69</v>
          </cell>
          <cell r="C102" t="str">
            <v>DVB-18</v>
          </cell>
          <cell r="D102" t="str">
            <v>Life</v>
          </cell>
          <cell r="E102" t="str">
            <v>SD</v>
          </cell>
          <cell r="F102">
            <v>34</v>
          </cell>
          <cell r="G102" t="str">
            <v>Да</v>
          </cell>
          <cell r="H102" t="str">
            <v>Базовый</v>
          </cell>
          <cell r="I102">
            <v>38</v>
          </cell>
          <cell r="J102">
            <v>770</v>
          </cell>
          <cell r="K102" t="str">
            <v>0009000207E3</v>
          </cell>
          <cell r="L102">
            <v>41</v>
          </cell>
          <cell r="M102">
            <v>1794</v>
          </cell>
          <cell r="N102" t="str">
            <v>0009000207F4</v>
          </cell>
          <cell r="O102" t="str">
            <v>Базовый</v>
          </cell>
          <cell r="P102">
            <v>43</v>
          </cell>
          <cell r="Q102">
            <v>770</v>
          </cell>
          <cell r="R102" t="str">
            <v>0009000207E3</v>
          </cell>
          <cell r="S102">
            <v>47</v>
          </cell>
          <cell r="T102">
            <v>1794</v>
          </cell>
          <cell r="U102" t="str">
            <v>0009000207F4</v>
          </cell>
          <cell r="V102" t="str">
            <v>Новости и публицистика</v>
          </cell>
          <cell r="W102" t="str">
            <v>epg273</v>
          </cell>
          <cell r="X102" t="str">
            <v>http://lifenews.ru/</v>
          </cell>
          <cell r="Y102" t="str">
            <v>Русский</v>
          </cell>
          <cell r="Z102" t="str">
            <v>Круглосуточно</v>
          </cell>
          <cell r="AA102"/>
          <cell r="AB102" t="str">
            <v>Да</v>
          </cell>
          <cell r="AC102" t="str">
            <v>Да</v>
          </cell>
          <cell r="AD102"/>
          <cell r="AE102" t="str">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ell>
          <cell r="AF102">
            <v>0</v>
          </cell>
        </row>
        <row r="103">
          <cell r="B103">
            <v>312</v>
          </cell>
          <cell r="C103" t="str">
            <v>DVB-18</v>
          </cell>
          <cell r="D103" t="str">
            <v>Бобёр</v>
          </cell>
          <cell r="E103" t="str">
            <v>SD</v>
          </cell>
          <cell r="F103">
            <v>112</v>
          </cell>
          <cell r="H103" t="str">
            <v>Базовый</v>
          </cell>
          <cell r="I103">
            <v>39</v>
          </cell>
          <cell r="J103">
            <v>258</v>
          </cell>
          <cell r="K103" t="str">
            <v>0009000207E5</v>
          </cell>
          <cell r="L103">
            <v>42</v>
          </cell>
          <cell r="M103">
            <v>258</v>
          </cell>
          <cell r="N103" t="str">
            <v>0009000207E5</v>
          </cell>
          <cell r="O103" t="str">
            <v>Базовый</v>
          </cell>
          <cell r="P103">
            <v>44</v>
          </cell>
          <cell r="Q103">
            <v>258</v>
          </cell>
          <cell r="R103" t="str">
            <v>0009000207E5</v>
          </cell>
          <cell r="S103">
            <v>48</v>
          </cell>
          <cell r="T103">
            <v>258</v>
          </cell>
          <cell r="U103" t="str">
            <v>0009000207E5</v>
          </cell>
          <cell r="V103" t="str">
            <v>Познавательные</v>
          </cell>
          <cell r="W103" t="str">
            <v>epg603</v>
          </cell>
          <cell r="X103" t="str">
            <v>http://www.bober-tv.ru</v>
          </cell>
          <cell r="Y103" t="str">
            <v>Русский</v>
          </cell>
          <cell r="Z103" t="str">
            <v>Круглосуточно</v>
          </cell>
          <cell r="AA103"/>
          <cell r="AB103" t="str">
            <v>Да</v>
          </cell>
          <cell r="AC103" t="str">
            <v>Да</v>
          </cell>
          <cell r="AD103"/>
          <cell r="AE103" t="str">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ell>
          <cell r="AF103">
            <v>0</v>
          </cell>
        </row>
        <row r="104">
          <cell r="B104">
            <v>130</v>
          </cell>
          <cell r="C104" t="str">
            <v>DVB-21</v>
          </cell>
          <cell r="D104" t="str">
            <v>Fox Life HD</v>
          </cell>
          <cell r="E104" t="str">
            <v>HD</v>
          </cell>
          <cell r="F104">
            <v>606</v>
          </cell>
          <cell r="H104" t="str">
            <v>Базовый</v>
          </cell>
          <cell r="I104">
            <v>44</v>
          </cell>
          <cell r="J104">
            <v>2</v>
          </cell>
          <cell r="K104" t="str">
            <v>0009000207D1</v>
          </cell>
          <cell r="L104">
            <v>47</v>
          </cell>
          <cell r="M104">
            <v>2</v>
          </cell>
          <cell r="N104" t="str">
            <v>0009000207D1</v>
          </cell>
          <cell r="O104" t="str">
            <v>Базовый</v>
          </cell>
          <cell r="P104">
            <v>49</v>
          </cell>
          <cell r="Q104">
            <v>2</v>
          </cell>
          <cell r="R104" t="str">
            <v>0009000207D1</v>
          </cell>
          <cell r="S104">
            <v>53</v>
          </cell>
          <cell r="T104">
            <v>2</v>
          </cell>
          <cell r="U104" t="str">
            <v>0009000207D1</v>
          </cell>
          <cell r="V104" t="str">
            <v>Кино и сериалы</v>
          </cell>
          <cell r="W104" t="str">
            <v>epg315</v>
          </cell>
          <cell r="X104" t="str">
            <v>http://www.foxlifetv.ru/</v>
          </cell>
          <cell r="Y104" t="str">
            <v>Русский</v>
          </cell>
          <cell r="Z104" t="str">
            <v>Круглосуточно</v>
          </cell>
          <cell r="AA104"/>
          <cell r="AB104" t="str">
            <v>Да</v>
          </cell>
          <cell r="AC104" t="str">
            <v>Да</v>
          </cell>
          <cell r="AD104"/>
          <cell r="AE104" t="str">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ell>
          <cell r="AF104">
            <v>0</v>
          </cell>
        </row>
        <row r="105">
          <cell r="B105">
            <v>146</v>
          </cell>
          <cell r="C105" t="str">
            <v>DVB-23</v>
          </cell>
          <cell r="D105" t="str">
            <v>Mezzo Live HD</v>
          </cell>
          <cell r="E105" t="str">
            <v>HD</v>
          </cell>
          <cell r="F105">
            <v>623</v>
          </cell>
          <cell r="H105" t="str">
            <v>Базовый</v>
          </cell>
          <cell r="I105">
            <v>49</v>
          </cell>
          <cell r="J105">
            <v>2</v>
          </cell>
          <cell r="K105" t="str">
            <v>0009000207D1</v>
          </cell>
          <cell r="L105">
            <v>52</v>
          </cell>
          <cell r="M105">
            <v>2</v>
          </cell>
          <cell r="N105" t="str">
            <v>0009000207D1</v>
          </cell>
          <cell r="O105" t="str">
            <v>Базовый</v>
          </cell>
          <cell r="P105">
            <v>54</v>
          </cell>
          <cell r="Q105">
            <v>2</v>
          </cell>
          <cell r="R105" t="str">
            <v>0009000207D1</v>
          </cell>
          <cell r="S105">
            <v>58</v>
          </cell>
          <cell r="T105">
            <v>2</v>
          </cell>
          <cell r="U105" t="str">
            <v>0009000207D1</v>
          </cell>
          <cell r="V105" t="str">
            <v>Музыкальные</v>
          </cell>
          <cell r="W105" t="str">
            <v>epg329</v>
          </cell>
          <cell r="X105" t="str">
            <v>http://www.mezzo.tv/</v>
          </cell>
          <cell r="Y105" t="str">
            <v>Французский</v>
          </cell>
          <cell r="Z105" t="str">
            <v>Круглосуточно</v>
          </cell>
          <cell r="AA105"/>
          <cell r="AB105" t="str">
            <v>Да</v>
          </cell>
          <cell r="AC105" t="str">
            <v>Да</v>
          </cell>
          <cell r="AD105"/>
          <cell r="AE105" t="str">
            <v>Самые прекрасные мгновения классической музыки, оперы, танца, джаза и всей музыки мира. В прямом эфире.</v>
          </cell>
          <cell r="AF105">
            <v>0</v>
          </cell>
        </row>
        <row r="106">
          <cell r="B106">
            <v>91</v>
          </cell>
          <cell r="C106" t="str">
            <v>DVB-22</v>
          </cell>
          <cell r="D106" t="str">
            <v>Viasat History</v>
          </cell>
          <cell r="E106" t="str">
            <v>SD</v>
          </cell>
          <cell r="F106">
            <v>113</v>
          </cell>
          <cell r="G106" t="str">
            <v>Да</v>
          </cell>
          <cell r="H106" t="str">
            <v>Базовый</v>
          </cell>
          <cell r="I106">
            <v>46</v>
          </cell>
          <cell r="J106">
            <v>2</v>
          </cell>
          <cell r="K106" t="str">
            <v>0009000207D1</v>
          </cell>
          <cell r="L106">
            <v>49</v>
          </cell>
          <cell r="M106">
            <v>2</v>
          </cell>
          <cell r="N106" t="str">
            <v>0009000207D1</v>
          </cell>
          <cell r="O106" t="str">
            <v>Базовый</v>
          </cell>
          <cell r="P106">
            <v>51</v>
          </cell>
          <cell r="Q106">
            <v>2</v>
          </cell>
          <cell r="R106" t="str">
            <v>0009000207D1</v>
          </cell>
          <cell r="S106">
            <v>55</v>
          </cell>
          <cell r="T106">
            <v>2</v>
          </cell>
          <cell r="U106" t="str">
            <v>0009000207D1</v>
          </cell>
          <cell r="V106" t="str">
            <v>Познавательные</v>
          </cell>
          <cell r="W106" t="str">
            <v>epg87</v>
          </cell>
          <cell r="X106" t="str">
            <v>http://www.viasat-channels.tv</v>
          </cell>
          <cell r="Y106" t="str">
            <v>Русский, Английский</v>
          </cell>
          <cell r="Z106" t="str">
            <v>Круглосуточно</v>
          </cell>
          <cell r="AA106"/>
          <cell r="AB106" t="str">
            <v>Да</v>
          </cell>
          <cell r="AC106" t="str">
            <v>Да</v>
          </cell>
          <cell r="AD106"/>
          <cell r="AE106" t="str">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ell>
          <cell r="AF106">
            <v>0</v>
          </cell>
        </row>
        <row r="107">
          <cell r="B107">
            <v>182</v>
          </cell>
          <cell r="C107" t="str">
            <v>DVB-19</v>
          </cell>
          <cell r="D107" t="str">
            <v>Life HD</v>
          </cell>
          <cell r="E107" t="str">
            <v>HD</v>
          </cell>
          <cell r="F107">
            <v>624</v>
          </cell>
          <cell r="H107" t="str">
            <v>Базовый</v>
          </cell>
          <cell r="I107">
            <v>41</v>
          </cell>
          <cell r="J107">
            <v>2</v>
          </cell>
          <cell r="K107" t="str">
            <v>0009000207D1</v>
          </cell>
          <cell r="L107">
            <v>44</v>
          </cell>
          <cell r="M107">
            <v>2</v>
          </cell>
          <cell r="N107" t="str">
            <v>0009000207D1</v>
          </cell>
          <cell r="O107" t="str">
            <v>Базовый</v>
          </cell>
          <cell r="P107">
            <v>46</v>
          </cell>
          <cell r="Q107">
            <v>2</v>
          </cell>
          <cell r="R107" t="str">
            <v>0009000207D1</v>
          </cell>
          <cell r="S107">
            <v>50</v>
          </cell>
          <cell r="T107">
            <v>2</v>
          </cell>
          <cell r="U107" t="str">
            <v>0009000207D1</v>
          </cell>
          <cell r="V107" t="str">
            <v>Новости и публицистика</v>
          </cell>
          <cell r="W107" t="str">
            <v>epg480</v>
          </cell>
          <cell r="X107" t="str">
            <v>http://lifenews.ru/</v>
          </cell>
          <cell r="Y107" t="str">
            <v>Русский</v>
          </cell>
          <cell r="Z107" t="str">
            <v>Круглосуточно</v>
          </cell>
          <cell r="AB107" t="str">
            <v>Да</v>
          </cell>
          <cell r="AC107" t="str">
            <v>Да</v>
          </cell>
          <cell r="AD107"/>
          <cell r="AE107" t="str">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ell>
          <cell r="AF107">
            <v>0</v>
          </cell>
        </row>
        <row r="108">
          <cell r="B108">
            <v>50</v>
          </cell>
          <cell r="C108" t="str">
            <v>DVB-19</v>
          </cell>
          <cell r="D108" t="str">
            <v>Матч! Арена</v>
          </cell>
          <cell r="E108" t="str">
            <v>SD</v>
          </cell>
          <cell r="F108">
            <v>302</v>
          </cell>
          <cell r="G108" t="str">
            <v>Да</v>
          </cell>
          <cell r="H108" t="str">
            <v>Базовый</v>
          </cell>
          <cell r="I108">
            <v>42</v>
          </cell>
          <cell r="J108">
            <v>770</v>
          </cell>
          <cell r="K108" t="str">
            <v>0009000207E3</v>
          </cell>
          <cell r="L108">
            <v>45</v>
          </cell>
          <cell r="M108">
            <v>1794</v>
          </cell>
          <cell r="N108" t="str">
            <v>0009000207F4</v>
          </cell>
          <cell r="O108" t="str">
            <v>Базовый</v>
          </cell>
          <cell r="P108">
            <v>47</v>
          </cell>
          <cell r="Q108">
            <v>770</v>
          </cell>
          <cell r="R108" t="str">
            <v>0009000207E3</v>
          </cell>
          <cell r="S108">
            <v>51</v>
          </cell>
          <cell r="T108">
            <v>1794</v>
          </cell>
          <cell r="U108" t="str">
            <v>0009000207F4</v>
          </cell>
          <cell r="V108" t="str">
            <v>Спортивные</v>
          </cell>
          <cell r="W108" t="str">
            <v>epg627</v>
          </cell>
          <cell r="X108" t="str">
            <v>http://matchtv.ru/</v>
          </cell>
          <cell r="Y108" t="str">
            <v>Русский</v>
          </cell>
          <cell r="Z108" t="str">
            <v>Круглосуточно</v>
          </cell>
          <cell r="AA108"/>
          <cell r="AB108" t="str">
            <v>Да</v>
          </cell>
          <cell r="AC108" t="str">
            <v>Да</v>
          </cell>
          <cell r="AD108"/>
          <cell r="AE108" t="str">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ell>
          <cell r="AF108">
            <v>0</v>
          </cell>
        </row>
        <row r="109">
          <cell r="B109">
            <v>110</v>
          </cell>
          <cell r="C109" t="str">
            <v>DVB-31</v>
          </cell>
          <cell r="D109" t="str">
            <v>Extreme Sports</v>
          </cell>
          <cell r="E109" t="str">
            <v>SD</v>
          </cell>
          <cell r="F109">
            <v>838</v>
          </cell>
          <cell r="H109" t="str">
            <v>Активный</v>
          </cell>
          <cell r="I109">
            <v>65</v>
          </cell>
          <cell r="J109">
            <v>524288</v>
          </cell>
          <cell r="K109" t="str">
            <v>000900020803</v>
          </cell>
          <cell r="L109">
            <v>68</v>
          </cell>
          <cell r="M109">
            <v>524288</v>
          </cell>
          <cell r="N109" t="str">
            <v>000900020803</v>
          </cell>
          <cell r="O109" t="str">
            <v>Активный</v>
          </cell>
          <cell r="P109">
            <v>70</v>
          </cell>
          <cell r="Q109">
            <v>524288</v>
          </cell>
          <cell r="R109" t="str">
            <v>000900020803</v>
          </cell>
          <cell r="S109">
            <v>74</v>
          </cell>
          <cell r="T109">
            <v>524288</v>
          </cell>
          <cell r="U109" t="str">
            <v>000900020803</v>
          </cell>
          <cell r="V109" t="str">
            <v>Спортивные</v>
          </cell>
          <cell r="W109" t="str">
            <v>epg106</v>
          </cell>
          <cell r="X109" t="str">
            <v>http://extreme.com/</v>
          </cell>
          <cell r="Y109" t="str">
            <v>Русский</v>
          </cell>
          <cell r="Z109" t="str">
            <v>Круглосуточно</v>
          </cell>
          <cell r="AA109"/>
          <cell r="AB109" t="str">
            <v>Да</v>
          </cell>
          <cell r="AC109" t="str">
            <v>Да</v>
          </cell>
          <cell r="AD109"/>
          <cell r="AE109" t="str">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ell>
          <cell r="AF109">
            <v>0</v>
          </cell>
        </row>
        <row r="110">
          <cell r="B110">
            <v>155</v>
          </cell>
          <cell r="C110" t="str">
            <v>DVB-19</v>
          </cell>
          <cell r="D110" t="str">
            <v>Discovery Science HD</v>
          </cell>
          <cell r="E110" t="str">
            <v>HD</v>
          </cell>
          <cell r="F110">
            <v>613</v>
          </cell>
          <cell r="H110" t="str">
            <v>Базовый</v>
          </cell>
          <cell r="I110">
            <v>41</v>
          </cell>
          <cell r="J110">
            <v>2</v>
          </cell>
          <cell r="K110" t="str">
            <v>0009000207D1</v>
          </cell>
          <cell r="L110">
            <v>44</v>
          </cell>
          <cell r="M110">
            <v>2</v>
          </cell>
          <cell r="N110" t="str">
            <v>0009000207D1</v>
          </cell>
          <cell r="O110" t="str">
            <v>Базовый</v>
          </cell>
          <cell r="P110">
            <v>46</v>
          </cell>
          <cell r="Q110">
            <v>2</v>
          </cell>
          <cell r="R110" t="str">
            <v>0009000207D1</v>
          </cell>
          <cell r="S110">
            <v>50</v>
          </cell>
          <cell r="T110">
            <v>2</v>
          </cell>
          <cell r="U110" t="str">
            <v>0009000207D1</v>
          </cell>
          <cell r="V110" t="str">
            <v>Познавательные</v>
          </cell>
          <cell r="W110" t="str">
            <v>epg523</v>
          </cell>
          <cell r="X110" t="str">
            <v>http://science.discovery.com/</v>
          </cell>
          <cell r="Y110" t="str">
            <v>Русский, Английский</v>
          </cell>
          <cell r="Z110" t="str">
            <v>Круглосуточно</v>
          </cell>
          <cell r="AA110"/>
          <cell r="AB110" t="str">
            <v>Да</v>
          </cell>
          <cell r="AC110" t="str">
            <v>Да</v>
          </cell>
          <cell r="AD110"/>
          <cell r="AE110" t="str">
            <v>Discovery Science HD – научный круглосуточный канал. Discovery Science транслирует научные и технические исследования, открытия и изобретения.</v>
          </cell>
          <cell r="AF110">
            <v>0</v>
          </cell>
        </row>
        <row r="111">
          <cell r="B111">
            <v>303</v>
          </cell>
          <cell r="C111" t="str">
            <v>DVB-20</v>
          </cell>
          <cell r="D111" t="str">
            <v>AMEDIA HIT HD</v>
          </cell>
          <cell r="E111" t="str">
            <v>HD</v>
          </cell>
          <cell r="F111">
            <v>826</v>
          </cell>
          <cell r="H111" t="str">
            <v>AMEDIA Premium HD</v>
          </cell>
          <cell r="I111">
            <v>43</v>
          </cell>
          <cell r="J111">
            <v>64</v>
          </cell>
          <cell r="K111" t="str">
            <v>0009000207EF</v>
          </cell>
          <cell r="L111">
            <v>46</v>
          </cell>
          <cell r="M111">
            <v>64</v>
          </cell>
          <cell r="N111" t="str">
            <v>0009000207EF</v>
          </cell>
          <cell r="O111" t="str">
            <v>AMEDIA Premium HD</v>
          </cell>
          <cell r="P111">
            <v>48</v>
          </cell>
          <cell r="Q111">
            <v>64</v>
          </cell>
          <cell r="R111" t="str">
            <v>0009000207EF</v>
          </cell>
          <cell r="S111">
            <v>52</v>
          </cell>
          <cell r="T111">
            <v>64</v>
          </cell>
          <cell r="U111" t="str">
            <v>0009000207EF</v>
          </cell>
          <cell r="V111" t="str">
            <v>Кино и сериалы</v>
          </cell>
          <cell r="W111" t="str">
            <v>epg585</v>
          </cell>
          <cell r="X111" t="str">
            <v>http://amediahit.ru/</v>
          </cell>
          <cell r="Y111" t="str">
            <v>Русский, Английский</v>
          </cell>
          <cell r="Z111" t="str">
            <v>Круглосуточно</v>
          </cell>
          <cell r="AB111" t="str">
            <v>Да</v>
          </cell>
          <cell r="AC111" t="str">
            <v>Да</v>
          </cell>
          <cell r="AD111"/>
          <cell r="AE111" t="str">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ell>
          <cell r="AF111">
            <v>0</v>
          </cell>
        </row>
        <row r="112">
          <cell r="B112">
            <v>79</v>
          </cell>
          <cell r="C112" t="str">
            <v>DVB-20</v>
          </cell>
          <cell r="D112" t="str">
            <v>A1</v>
          </cell>
          <cell r="E112" t="str">
            <v>SD</v>
          </cell>
          <cell r="F112">
            <v>829</v>
          </cell>
          <cell r="H112" t="str">
            <v>AMEDIA Premium HD</v>
          </cell>
          <cell r="I112">
            <v>43</v>
          </cell>
          <cell r="J112">
            <v>64</v>
          </cell>
          <cell r="K112" t="str">
            <v>0009000207EF</v>
          </cell>
          <cell r="L112">
            <v>46</v>
          </cell>
          <cell r="M112">
            <v>64</v>
          </cell>
          <cell r="N112" t="str">
            <v>0009000207EF</v>
          </cell>
          <cell r="O112" t="str">
            <v>AMEDIA Premium HD</v>
          </cell>
          <cell r="P112">
            <v>48</v>
          </cell>
          <cell r="Q112">
            <v>64</v>
          </cell>
          <cell r="R112" t="str">
            <v>0009000207EF</v>
          </cell>
          <cell r="S112">
            <v>52</v>
          </cell>
          <cell r="T112">
            <v>64</v>
          </cell>
          <cell r="U112" t="str">
            <v>0009000207EF</v>
          </cell>
          <cell r="V112" t="str">
            <v>Кино и сериалы</v>
          </cell>
          <cell r="W112" t="str">
            <v>epg265</v>
          </cell>
          <cell r="X112" t="str">
            <v>http://amedia1.ru/</v>
          </cell>
          <cell r="Y112" t="str">
            <v>Русский, Английский</v>
          </cell>
          <cell r="Z112" t="str">
            <v>Круглосуточно</v>
          </cell>
          <cell r="AA112"/>
          <cell r="AB112" t="str">
            <v>Да</v>
          </cell>
          <cell r="AC112" t="str">
            <v>Да</v>
          </cell>
          <cell r="AD112"/>
          <cell r="AE112" t="str">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ell>
          <cell r="AF112">
            <v>0</v>
          </cell>
        </row>
        <row r="113">
          <cell r="B113">
            <v>302</v>
          </cell>
          <cell r="C113" t="str">
            <v>DVB-20</v>
          </cell>
          <cell r="D113" t="str">
            <v>AMEDIA HIT SD</v>
          </cell>
          <cell r="E113" t="str">
            <v>SD</v>
          </cell>
          <cell r="F113">
            <v>827</v>
          </cell>
          <cell r="H113" t="str">
            <v>AMEDIA Premium HD</v>
          </cell>
          <cell r="I113">
            <v>43</v>
          </cell>
          <cell r="J113">
            <v>64</v>
          </cell>
          <cell r="K113" t="str">
            <v>0009000207EF</v>
          </cell>
          <cell r="L113">
            <v>46</v>
          </cell>
          <cell r="M113">
            <v>64</v>
          </cell>
          <cell r="N113" t="str">
            <v>0009000207EF</v>
          </cell>
          <cell r="O113" t="str">
            <v>AMEDIA Premium HD</v>
          </cell>
          <cell r="P113">
            <v>48</v>
          </cell>
          <cell r="Q113">
            <v>64</v>
          </cell>
          <cell r="R113" t="str">
            <v>0009000207EF</v>
          </cell>
          <cell r="S113">
            <v>52</v>
          </cell>
          <cell r="T113">
            <v>64</v>
          </cell>
          <cell r="U113" t="str">
            <v>0009000207EF</v>
          </cell>
          <cell r="V113" t="str">
            <v>Кино и сериалы</v>
          </cell>
          <cell r="W113" t="str">
            <v>epg575</v>
          </cell>
          <cell r="X113" t="str">
            <v>http://amediahit.ru/</v>
          </cell>
          <cell r="Y113" t="str">
            <v>Русский, Английский</v>
          </cell>
          <cell r="Z113" t="str">
            <v>Круглосуточно</v>
          </cell>
          <cell r="AB113" t="str">
            <v>Да</v>
          </cell>
          <cell r="AC113" t="str">
            <v>Да</v>
          </cell>
          <cell r="AD113"/>
          <cell r="AE113" t="str">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ell>
          <cell r="AF113">
            <v>0</v>
          </cell>
        </row>
        <row r="114">
          <cell r="B114">
            <v>220</v>
          </cell>
          <cell r="C114" t="str">
            <v>DVB-20</v>
          </cell>
          <cell r="D114" t="str">
            <v>AMEDIA Premium HD</v>
          </cell>
          <cell r="E114" t="str">
            <v>HD</v>
          </cell>
          <cell r="F114">
            <v>823</v>
          </cell>
          <cell r="H114" t="str">
            <v>AMEDIA Premium HD</v>
          </cell>
          <cell r="I114">
            <v>43</v>
          </cell>
          <cell r="J114">
            <v>64</v>
          </cell>
          <cell r="K114" t="str">
            <v>0009000207EF</v>
          </cell>
          <cell r="L114">
            <v>46</v>
          </cell>
          <cell r="M114">
            <v>64</v>
          </cell>
          <cell r="N114" t="str">
            <v>0009000207EF</v>
          </cell>
          <cell r="O114" t="str">
            <v>AMEDIA Premium HD</v>
          </cell>
          <cell r="P114">
            <v>48</v>
          </cell>
          <cell r="Q114">
            <v>64</v>
          </cell>
          <cell r="R114" t="str">
            <v>0009000207EF</v>
          </cell>
          <cell r="S114">
            <v>52</v>
          </cell>
          <cell r="T114">
            <v>64</v>
          </cell>
          <cell r="U114" t="str">
            <v>0009000207EF</v>
          </cell>
          <cell r="V114" t="str">
            <v>Кино и сериалы</v>
          </cell>
          <cell r="W114" t="str">
            <v>epg267</v>
          </cell>
          <cell r="X114" t="str">
            <v>http://amediahd.ru/</v>
          </cell>
          <cell r="Y114" t="str">
            <v>Русский, Английский</v>
          </cell>
          <cell r="Z114" t="str">
            <v>Круглосуточно</v>
          </cell>
          <cell r="AA114"/>
          <cell r="AB114" t="str">
            <v>Да</v>
          </cell>
          <cell r="AC114" t="str">
            <v>Да</v>
          </cell>
          <cell r="AD114"/>
          <cell r="AE114" t="str">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ell>
          <cell r="AF114">
            <v>0</v>
          </cell>
        </row>
        <row r="115">
          <cell r="B115">
            <v>90</v>
          </cell>
          <cell r="C115" t="str">
            <v>DVB-21</v>
          </cell>
          <cell r="D115" t="str">
            <v>Fox Life</v>
          </cell>
          <cell r="E115" t="str">
            <v>SD</v>
          </cell>
          <cell r="F115">
            <v>69</v>
          </cell>
          <cell r="H115" t="str">
            <v>Базовый</v>
          </cell>
          <cell r="I115">
            <v>44</v>
          </cell>
          <cell r="J115">
            <v>2</v>
          </cell>
          <cell r="K115" t="str">
            <v>0009000207D1</v>
          </cell>
          <cell r="L115">
            <v>47</v>
          </cell>
          <cell r="M115">
            <v>2</v>
          </cell>
          <cell r="N115" t="str">
            <v>0009000207D1</v>
          </cell>
          <cell r="O115" t="str">
            <v>Базовый</v>
          </cell>
          <cell r="P115">
            <v>49</v>
          </cell>
          <cell r="Q115">
            <v>2</v>
          </cell>
          <cell r="R115" t="str">
            <v>0009000207D1</v>
          </cell>
          <cell r="S115">
            <v>53</v>
          </cell>
          <cell r="T115">
            <v>2</v>
          </cell>
          <cell r="U115" t="str">
            <v>0009000207D1</v>
          </cell>
          <cell r="V115" t="str">
            <v>Кино и сериалы</v>
          </cell>
          <cell r="W115" t="str">
            <v>epg86</v>
          </cell>
          <cell r="X115" t="str">
            <v>http://www.foxlifetv.ru/</v>
          </cell>
          <cell r="Y115" t="str">
            <v>Русский, Английский</v>
          </cell>
          <cell r="Z115" t="str">
            <v>Круглосуточно</v>
          </cell>
          <cell r="AA115"/>
          <cell r="AB115" t="str">
            <v>Да</v>
          </cell>
          <cell r="AC115" t="str">
            <v>Да</v>
          </cell>
          <cell r="AD115"/>
          <cell r="AE115" t="str">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ell>
          <cell r="AF115">
            <v>0</v>
          </cell>
        </row>
        <row r="116">
          <cell r="B116">
            <v>163</v>
          </cell>
          <cell r="C116" t="str">
            <v>DVB-21</v>
          </cell>
          <cell r="D116" t="str">
            <v>Viasat History HD/Viasat Nature HD</v>
          </cell>
          <cell r="E116" t="str">
            <v>HD</v>
          </cell>
          <cell r="F116">
            <v>807</v>
          </cell>
          <cell r="H116" t="str">
            <v>VIASAT премиум HD</v>
          </cell>
          <cell r="I116">
            <v>45</v>
          </cell>
          <cell r="J116">
            <v>32</v>
          </cell>
          <cell r="K116" t="str">
            <v>0009000207E0</v>
          </cell>
          <cell r="L116">
            <v>48</v>
          </cell>
          <cell r="M116">
            <v>32</v>
          </cell>
          <cell r="N116" t="str">
            <v>0009000207E0</v>
          </cell>
          <cell r="O116" t="str">
            <v>VIASAT премиум HD</v>
          </cell>
          <cell r="P116">
            <v>50</v>
          </cell>
          <cell r="Q116">
            <v>32</v>
          </cell>
          <cell r="R116" t="str">
            <v>0009000207E0</v>
          </cell>
          <cell r="S116">
            <v>54</v>
          </cell>
          <cell r="T116">
            <v>32</v>
          </cell>
          <cell r="U116" t="str">
            <v>0009000207E0</v>
          </cell>
          <cell r="V116" t="str">
            <v>Познавательные</v>
          </cell>
          <cell r="W116" t="str">
            <v>epg378</v>
          </cell>
          <cell r="X116" t="str">
            <v>http://www.viasatpremium.ru/</v>
          </cell>
          <cell r="Y116" t="str">
            <v>Русский</v>
          </cell>
          <cell r="Z116" t="str">
            <v>Круглосуточно</v>
          </cell>
          <cell r="AA116"/>
          <cell r="AB116" t="str">
            <v>Да</v>
          </cell>
          <cell r="AC116" t="str">
            <v>Да</v>
          </cell>
          <cell r="AD116"/>
          <cell r="AE116" t="str">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ell>
          <cell r="AF116">
            <v>0</v>
          </cell>
        </row>
        <row r="117">
          <cell r="B117">
            <v>161</v>
          </cell>
          <cell r="C117" t="str">
            <v>DVB-21</v>
          </cell>
          <cell r="D117" t="str">
            <v>TV1000 Megahit HD</v>
          </cell>
          <cell r="E117" t="str">
            <v>HD</v>
          </cell>
          <cell r="F117">
            <v>803</v>
          </cell>
          <cell r="H117" t="str">
            <v>VIASAT премиум HD</v>
          </cell>
          <cell r="I117">
            <v>45</v>
          </cell>
          <cell r="J117">
            <v>32</v>
          </cell>
          <cell r="K117" t="str">
            <v>0009000207E0</v>
          </cell>
          <cell r="L117">
            <v>48</v>
          </cell>
          <cell r="M117">
            <v>32</v>
          </cell>
          <cell r="N117" t="str">
            <v>0009000207E0</v>
          </cell>
          <cell r="O117" t="str">
            <v>VIASAT премиум HD</v>
          </cell>
          <cell r="P117">
            <v>50</v>
          </cell>
          <cell r="Q117">
            <v>32</v>
          </cell>
          <cell r="R117" t="str">
            <v>0009000207E0</v>
          </cell>
          <cell r="S117">
            <v>54</v>
          </cell>
          <cell r="T117">
            <v>32</v>
          </cell>
          <cell r="U117" t="str">
            <v>0009000207E0</v>
          </cell>
          <cell r="V117" t="str">
            <v>Кино и сериалы</v>
          </cell>
          <cell r="W117" t="str">
            <v>epg376</v>
          </cell>
          <cell r="X117" t="str">
            <v>http://www.viasatpremium.ru/</v>
          </cell>
          <cell r="Y117" t="str">
            <v>Русский</v>
          </cell>
          <cell r="Z117" t="str">
            <v>Круглосуточно</v>
          </cell>
          <cell r="AA117"/>
          <cell r="AB117" t="str">
            <v>Да</v>
          </cell>
          <cell r="AC117" t="str">
            <v>Да</v>
          </cell>
          <cell r="AD117"/>
          <cell r="AE117" t="str">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ell>
          <cell r="AF117">
            <v>0</v>
          </cell>
        </row>
        <row r="118">
          <cell r="B118">
            <v>218</v>
          </cell>
          <cell r="C118" t="str">
            <v>DVB-22</v>
          </cell>
          <cell r="D118" t="str">
            <v>Travel+Adventure SD</v>
          </cell>
          <cell r="E118" t="str">
            <v>SD</v>
          </cell>
          <cell r="F118">
            <v>107</v>
          </cell>
          <cell r="G118" t="str">
            <v>Да</v>
          </cell>
          <cell r="H118" t="str">
            <v>Базовый</v>
          </cell>
          <cell r="I118">
            <v>46</v>
          </cell>
          <cell r="J118">
            <v>2</v>
          </cell>
          <cell r="K118" t="str">
            <v>0009000207D1</v>
          </cell>
          <cell r="L118">
            <v>49</v>
          </cell>
          <cell r="M118">
            <v>2</v>
          </cell>
          <cell r="N118" t="str">
            <v>0009000207D1</v>
          </cell>
          <cell r="O118" t="str">
            <v>Базовый</v>
          </cell>
          <cell r="P118">
            <v>51</v>
          </cell>
          <cell r="Q118">
            <v>2</v>
          </cell>
          <cell r="R118" t="str">
            <v>0009000207D1</v>
          </cell>
          <cell r="S118">
            <v>55</v>
          </cell>
          <cell r="T118">
            <v>2</v>
          </cell>
          <cell r="U118" t="str">
            <v>0009000207D1</v>
          </cell>
          <cell r="V118" t="str">
            <v>Вокруг света</v>
          </cell>
          <cell r="W118" t="str">
            <v>epg274</v>
          </cell>
          <cell r="X118" t="str">
            <v>http://travelplusadventure.ru/</v>
          </cell>
          <cell r="Y118" t="str">
            <v>Русский</v>
          </cell>
          <cell r="Z118" t="str">
            <v>Круглосуточно</v>
          </cell>
          <cell r="AA118"/>
          <cell r="AB118" t="str">
            <v>Да</v>
          </cell>
          <cell r="AC118" t="str">
            <v>Да</v>
          </cell>
          <cell r="AD118"/>
          <cell r="AE118" t="str">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ell>
          <cell r="AF118">
            <v>0</v>
          </cell>
        </row>
        <row r="119">
          <cell r="B119">
            <v>219</v>
          </cell>
          <cell r="C119" t="str">
            <v>DVB-22</v>
          </cell>
          <cell r="D119" t="str">
            <v>Travel+Adventure HD</v>
          </cell>
          <cell r="E119" t="str">
            <v>HD</v>
          </cell>
          <cell r="F119">
            <v>612</v>
          </cell>
          <cell r="H119" t="str">
            <v>Базовый</v>
          </cell>
          <cell r="I119">
            <v>46</v>
          </cell>
          <cell r="J119">
            <v>2</v>
          </cell>
          <cell r="K119" t="str">
            <v>0009000207D1</v>
          </cell>
          <cell r="L119">
            <v>49</v>
          </cell>
          <cell r="M119">
            <v>2</v>
          </cell>
          <cell r="N119" t="str">
            <v>0009000207D1</v>
          </cell>
          <cell r="O119" t="str">
            <v>Базовый</v>
          </cell>
          <cell r="P119">
            <v>51</v>
          </cell>
          <cell r="Q119">
            <v>2</v>
          </cell>
          <cell r="R119" t="str">
            <v>0009000207D1</v>
          </cell>
          <cell r="S119">
            <v>55</v>
          </cell>
          <cell r="T119">
            <v>2</v>
          </cell>
          <cell r="U119" t="str">
            <v>0009000207D1</v>
          </cell>
          <cell r="V119" t="str">
            <v>Вокруг света</v>
          </cell>
          <cell r="W119" t="str">
            <v>epg275</v>
          </cell>
          <cell r="X119" t="str">
            <v>http://travelplusadventure.ru/</v>
          </cell>
          <cell r="Y119" t="str">
            <v>Русский</v>
          </cell>
          <cell r="Z119" t="str">
            <v>Круглосуточно</v>
          </cell>
          <cell r="AA119"/>
          <cell r="AB119" t="str">
            <v>Да</v>
          </cell>
          <cell r="AC119" t="str">
            <v>Да</v>
          </cell>
          <cell r="AD119"/>
          <cell r="AE119" t="str">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ell>
          <cell r="AF119">
            <v>0</v>
          </cell>
        </row>
        <row r="120">
          <cell r="B120">
            <v>176</v>
          </cell>
          <cell r="C120" t="str">
            <v>DVB-22</v>
          </cell>
          <cell r="D120" t="str">
            <v>8 канал</v>
          </cell>
          <cell r="E120" t="str">
            <v>SD</v>
          </cell>
          <cell r="F120">
            <v>205</v>
          </cell>
          <cell r="H120" t="str">
            <v>Базовый</v>
          </cell>
          <cell r="I120">
            <v>48</v>
          </cell>
          <cell r="J120">
            <v>770</v>
          </cell>
          <cell r="K120" t="str">
            <v>0009000207E3</v>
          </cell>
          <cell r="L120">
            <v>51</v>
          </cell>
          <cell r="M120">
            <v>770</v>
          </cell>
          <cell r="N120" t="str">
            <v>0009000207E3</v>
          </cell>
          <cell r="O120" t="str">
            <v>Базовый</v>
          </cell>
          <cell r="P120">
            <v>53</v>
          </cell>
          <cell r="Q120">
            <v>770</v>
          </cell>
          <cell r="R120" t="str">
            <v>0009000207E3</v>
          </cell>
          <cell r="S120">
            <v>57</v>
          </cell>
          <cell r="T120">
            <v>770</v>
          </cell>
          <cell r="U120" t="str">
            <v>0009000207E3</v>
          </cell>
          <cell r="V120" t="str">
            <v>Развлекательные</v>
          </cell>
          <cell r="W120" t="str">
            <v>epg522</v>
          </cell>
          <cell r="X120" t="str">
            <v>http://www.8tv.ru/</v>
          </cell>
          <cell r="Y120" t="str">
            <v>Русский</v>
          </cell>
          <cell r="Z120" t="str">
            <v>Круглосуточно</v>
          </cell>
          <cell r="AA120"/>
          <cell r="AB120" t="str">
            <v>Да</v>
          </cell>
          <cell r="AC120" t="str">
            <v>Да</v>
          </cell>
          <cell r="AD120"/>
          <cell r="AE120" t="str">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ell>
          <cell r="AF120">
            <v>0</v>
          </cell>
        </row>
        <row r="121">
          <cell r="B121">
            <v>221</v>
          </cell>
          <cell r="C121" t="str">
            <v>DVB-22</v>
          </cell>
          <cell r="D121" t="str">
            <v>AMEDIA Premium SD</v>
          </cell>
          <cell r="E121" t="str">
            <v>SD</v>
          </cell>
          <cell r="F121">
            <v>824</v>
          </cell>
          <cell r="H121" t="str">
            <v>AMEDIA Premium HD</v>
          </cell>
          <cell r="I121">
            <v>47</v>
          </cell>
          <cell r="J121">
            <v>64</v>
          </cell>
          <cell r="K121" t="str">
            <v>0009000207EF</v>
          </cell>
          <cell r="L121">
            <v>50</v>
          </cell>
          <cell r="M121">
            <v>64</v>
          </cell>
          <cell r="N121" t="str">
            <v>0009000207EF</v>
          </cell>
          <cell r="O121" t="str">
            <v>AMEDIA Premium HD</v>
          </cell>
          <cell r="P121">
            <v>52</v>
          </cell>
          <cell r="Q121">
            <v>64</v>
          </cell>
          <cell r="R121" t="str">
            <v>0009000207EF</v>
          </cell>
          <cell r="S121">
            <v>56</v>
          </cell>
          <cell r="T121">
            <v>64</v>
          </cell>
          <cell r="U121" t="str">
            <v>0009000207EF</v>
          </cell>
          <cell r="V121" t="str">
            <v>Кино и сериалы</v>
          </cell>
          <cell r="W121" t="str">
            <v>epg277</v>
          </cell>
          <cell r="X121" t="str">
            <v>http://amediahd.ru/</v>
          </cell>
          <cell r="Y121" t="str">
            <v>Русский, Английский</v>
          </cell>
          <cell r="Z121" t="str">
            <v>Круглосуточно</v>
          </cell>
          <cell r="AA121"/>
          <cell r="AB121" t="str">
            <v>Да</v>
          </cell>
          <cell r="AC121" t="str">
            <v>Да</v>
          </cell>
          <cell r="AD121"/>
          <cell r="AE121" t="str">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ell>
          <cell r="AF121">
            <v>0</v>
          </cell>
        </row>
        <row r="122">
          <cell r="B122">
            <v>222</v>
          </cell>
          <cell r="C122" t="str">
            <v>DVB-22</v>
          </cell>
          <cell r="D122" t="str">
            <v>A1 HD</v>
          </cell>
          <cell r="E122" t="str">
            <v>HD</v>
          </cell>
          <cell r="F122">
            <v>828</v>
          </cell>
          <cell r="H122" t="str">
            <v>AMEDIA Premium HD</v>
          </cell>
          <cell r="I122">
            <v>47</v>
          </cell>
          <cell r="J122">
            <v>64</v>
          </cell>
          <cell r="K122" t="str">
            <v>0009000207EF</v>
          </cell>
          <cell r="L122">
            <v>50</v>
          </cell>
          <cell r="M122">
            <v>64</v>
          </cell>
          <cell r="N122" t="str">
            <v>0009000207EF</v>
          </cell>
          <cell r="O122" t="str">
            <v>AMEDIA Premium HD</v>
          </cell>
          <cell r="P122">
            <v>52</v>
          </cell>
          <cell r="Q122">
            <v>64</v>
          </cell>
          <cell r="R122" t="str">
            <v>0009000207EF</v>
          </cell>
          <cell r="S122">
            <v>56</v>
          </cell>
          <cell r="T122">
            <v>64</v>
          </cell>
          <cell r="U122" t="str">
            <v>0009000207EF</v>
          </cell>
          <cell r="V122" t="str">
            <v>Кино и сериалы</v>
          </cell>
          <cell r="W122" t="str">
            <v>epg598</v>
          </cell>
          <cell r="X122" t="str">
            <v>http://amedia1.ru/</v>
          </cell>
          <cell r="Y122" t="str">
            <v>Русский</v>
          </cell>
          <cell r="Z122" t="str">
            <v>Круглосуточно</v>
          </cell>
          <cell r="AA122"/>
          <cell r="AB122" t="str">
            <v>Да</v>
          </cell>
          <cell r="AC122" t="str">
            <v>Да</v>
          </cell>
          <cell r="AD122"/>
          <cell r="AE122" t="str">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ell>
          <cell r="AF122">
            <v>0</v>
          </cell>
        </row>
        <row r="123">
          <cell r="B123">
            <v>239</v>
          </cell>
          <cell r="C123" t="str">
            <v>DVB-23</v>
          </cell>
          <cell r="D123" t="str">
            <v>History HD</v>
          </cell>
          <cell r="E123" t="str">
            <v>HD</v>
          </cell>
          <cell r="F123">
            <v>617</v>
          </cell>
          <cell r="H123" t="str">
            <v>Базовый</v>
          </cell>
          <cell r="I123">
            <v>49</v>
          </cell>
          <cell r="J123">
            <v>2</v>
          </cell>
          <cell r="K123" t="str">
            <v>0009000207D1</v>
          </cell>
          <cell r="L123">
            <v>52</v>
          </cell>
          <cell r="M123">
            <v>2</v>
          </cell>
          <cell r="N123" t="str">
            <v>0009000207D1</v>
          </cell>
          <cell r="O123" t="str">
            <v>Базовый</v>
          </cell>
          <cell r="P123">
            <v>54</v>
          </cell>
          <cell r="Q123">
            <v>2</v>
          </cell>
          <cell r="R123" t="str">
            <v>0009000207D1</v>
          </cell>
          <cell r="S123">
            <v>58</v>
          </cell>
          <cell r="T123">
            <v>2</v>
          </cell>
          <cell r="U123" t="str">
            <v>0009000207D1</v>
          </cell>
          <cell r="V123" t="str">
            <v>Развлекательные</v>
          </cell>
          <cell r="W123" t="str">
            <v>epg599</v>
          </cell>
          <cell r="X123" t="str">
            <v>http://www.history.com/</v>
          </cell>
          <cell r="Y123" t="str">
            <v>Русский</v>
          </cell>
          <cell r="Z123" t="str">
            <v>Круглосуточно</v>
          </cell>
          <cell r="AB123" t="str">
            <v>Да</v>
          </cell>
          <cell r="AC123" t="str">
            <v>Да</v>
          </cell>
          <cell r="AD123"/>
          <cell r="AE123" t="str">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ell>
          <cell r="AF123">
            <v>0</v>
          </cell>
        </row>
        <row r="124">
          <cell r="B124">
            <v>99</v>
          </cell>
          <cell r="C124" t="str">
            <v>DVB-25</v>
          </cell>
          <cell r="D124" t="str">
            <v>Музыка первого</v>
          </cell>
          <cell r="E124" t="str">
            <v>SD</v>
          </cell>
          <cell r="F124">
            <v>502</v>
          </cell>
          <cell r="G124" t="str">
            <v>Да</v>
          </cell>
          <cell r="H124" t="str">
            <v>Базовый</v>
          </cell>
          <cell r="I124">
            <v>54</v>
          </cell>
          <cell r="J124">
            <v>770</v>
          </cell>
          <cell r="K124" t="str">
            <v>0009000207E3</v>
          </cell>
          <cell r="L124">
            <v>57</v>
          </cell>
          <cell r="M124">
            <v>770</v>
          </cell>
          <cell r="N124" t="str">
            <v>0009000207E3</v>
          </cell>
          <cell r="O124" t="str">
            <v>Базовый</v>
          </cell>
          <cell r="P124">
            <v>59</v>
          </cell>
          <cell r="Q124">
            <v>770</v>
          </cell>
          <cell r="R124" t="str">
            <v>0009000207E3</v>
          </cell>
          <cell r="S124">
            <v>63</v>
          </cell>
          <cell r="T124">
            <v>770</v>
          </cell>
          <cell r="U124" t="str">
            <v>0009000207E3</v>
          </cell>
          <cell r="V124" t="str">
            <v>Музыкальные</v>
          </cell>
          <cell r="W124" t="str">
            <v>epg95</v>
          </cell>
          <cell r="X124" t="str">
            <v>http://www.muz1.tv/</v>
          </cell>
          <cell r="Y124" t="str">
            <v>Русский</v>
          </cell>
          <cell r="Z124" t="str">
            <v>Круглосуточно</v>
          </cell>
          <cell r="AB124" t="str">
            <v>Да</v>
          </cell>
          <cell r="AC124" t="str">
            <v>Да</v>
          </cell>
          <cell r="AD124"/>
          <cell r="AE124" t="str">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ell>
          <cell r="AF124">
            <v>0</v>
          </cell>
        </row>
        <row r="125">
          <cell r="B125">
            <v>100</v>
          </cell>
          <cell r="C125" t="str">
            <v>DVB-31</v>
          </cell>
          <cell r="D125" t="str">
            <v>Europa Plus TV</v>
          </cell>
          <cell r="E125" t="str">
            <v>SD</v>
          </cell>
          <cell r="F125">
            <v>840</v>
          </cell>
          <cell r="G125" t="str">
            <v>Да</v>
          </cell>
          <cell r="H125" t="str">
            <v>Активный</v>
          </cell>
          <cell r="I125">
            <v>65</v>
          </cell>
          <cell r="J125">
            <v>524288</v>
          </cell>
          <cell r="K125" t="str">
            <v>000900020803</v>
          </cell>
          <cell r="L125">
            <v>68</v>
          </cell>
          <cell r="M125">
            <v>524288</v>
          </cell>
          <cell r="N125" t="str">
            <v>000900020803</v>
          </cell>
          <cell r="O125" t="str">
            <v>Активный</v>
          </cell>
          <cell r="P125">
            <v>70</v>
          </cell>
          <cell r="Q125">
            <v>524288</v>
          </cell>
          <cell r="R125" t="str">
            <v>000900020803</v>
          </cell>
          <cell r="S125">
            <v>74</v>
          </cell>
          <cell r="T125">
            <v>524288</v>
          </cell>
          <cell r="U125" t="str">
            <v>000900020803</v>
          </cell>
          <cell r="V125" t="str">
            <v>Музыкальные</v>
          </cell>
          <cell r="W125" t="str">
            <v>epg96</v>
          </cell>
          <cell r="X125" t="str">
            <v>http://www.europaplustv.com/</v>
          </cell>
          <cell r="Y125" t="str">
            <v>Русский</v>
          </cell>
          <cell r="Z125" t="str">
            <v>Круглосуточно</v>
          </cell>
          <cell r="AB125" t="str">
            <v>Да</v>
          </cell>
          <cell r="AC125" t="str">
            <v>Да</v>
          </cell>
          <cell r="AD125"/>
          <cell r="AE125" t="str">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ell>
          <cell r="AF125">
            <v>0</v>
          </cell>
        </row>
        <row r="126">
          <cell r="B126">
            <v>306</v>
          </cell>
          <cell r="C126" t="str">
            <v>DVB-23</v>
          </cell>
          <cell r="D126" t="str">
            <v>Food Network HD</v>
          </cell>
          <cell r="E126" t="str">
            <v>HD</v>
          </cell>
          <cell r="F126">
            <v>603</v>
          </cell>
          <cell r="H126" t="str">
            <v>Базовый</v>
          </cell>
          <cell r="I126">
            <v>49</v>
          </cell>
          <cell r="J126">
            <v>2</v>
          </cell>
          <cell r="K126" t="str">
            <v>0009000207D1</v>
          </cell>
          <cell r="L126">
            <v>52</v>
          </cell>
          <cell r="M126">
            <v>2</v>
          </cell>
          <cell r="N126" t="str">
            <v>0009000207D1</v>
          </cell>
          <cell r="O126" t="str">
            <v>Базовый</v>
          </cell>
          <cell r="P126">
            <v>54</v>
          </cell>
          <cell r="Q126">
            <v>2</v>
          </cell>
          <cell r="R126" t="str">
            <v>0009000207D1</v>
          </cell>
          <cell r="S126">
            <v>58</v>
          </cell>
          <cell r="T126">
            <v>2</v>
          </cell>
          <cell r="U126" t="str">
            <v>0009000207D1</v>
          </cell>
          <cell r="V126" t="str">
            <v>Семья и здоровье</v>
          </cell>
          <cell r="W126" t="str">
            <v>epg541</v>
          </cell>
          <cell r="X126" t="str">
            <v>http://foodnetwork.com</v>
          </cell>
          <cell r="Y126" t="str">
            <v>Русский, Английский</v>
          </cell>
          <cell r="Z126" t="str">
            <v>Круглосуточно</v>
          </cell>
          <cell r="AB126" t="str">
            <v>Да</v>
          </cell>
          <cell r="AC126" t="str">
            <v>Да</v>
          </cell>
          <cell r="AD126"/>
          <cell r="AE126" t="str">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ell>
          <cell r="AF126">
            <v>0</v>
          </cell>
        </row>
        <row r="127">
          <cell r="B127">
            <v>217</v>
          </cell>
          <cell r="C127" t="str">
            <v>DVB-23</v>
          </cell>
          <cell r="D127" t="str">
            <v>Fox</v>
          </cell>
          <cell r="E127" t="str">
            <v>SD</v>
          </cell>
          <cell r="F127">
            <v>70</v>
          </cell>
          <cell r="H127" t="str">
            <v>Базовый</v>
          </cell>
          <cell r="I127">
            <v>49</v>
          </cell>
          <cell r="J127">
            <v>2</v>
          </cell>
          <cell r="K127" t="str">
            <v>0009000207D1</v>
          </cell>
          <cell r="L127">
            <v>52</v>
          </cell>
          <cell r="M127">
            <v>2</v>
          </cell>
          <cell r="N127" t="str">
            <v>0009000207D1</v>
          </cell>
          <cell r="O127" t="str">
            <v>Базовый</v>
          </cell>
          <cell r="P127">
            <v>54</v>
          </cell>
          <cell r="Q127">
            <v>2</v>
          </cell>
          <cell r="R127" t="str">
            <v>0009000207D1</v>
          </cell>
          <cell r="S127">
            <v>58</v>
          </cell>
          <cell r="T127">
            <v>2</v>
          </cell>
          <cell r="U127" t="str">
            <v>0009000207D1</v>
          </cell>
          <cell r="V127" t="str">
            <v>Кино и сериалы</v>
          </cell>
          <cell r="W127" t="str">
            <v>epg75</v>
          </cell>
          <cell r="X127" t="str">
            <v>http://www.foxtv.ru/</v>
          </cell>
          <cell r="Y127" t="str">
            <v>Русский</v>
          </cell>
          <cell r="Z127" t="str">
            <v>Круглосуточно</v>
          </cell>
          <cell r="AB127" t="str">
            <v>Да</v>
          </cell>
          <cell r="AC127" t="str">
            <v>Да</v>
          </cell>
          <cell r="AD127"/>
          <cell r="AE127" t="str">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ell>
          <cell r="AF127">
            <v>0</v>
          </cell>
        </row>
        <row r="128">
          <cell r="B128">
            <v>142</v>
          </cell>
          <cell r="C128" t="str">
            <v>DVB-24</v>
          </cell>
          <cell r="D128" t="str">
            <v>MGM HD</v>
          </cell>
          <cell r="E128" t="str">
            <v>HD</v>
          </cell>
          <cell r="F128">
            <v>605</v>
          </cell>
          <cell r="H128" t="str">
            <v>Базовый</v>
          </cell>
          <cell r="I128">
            <v>50</v>
          </cell>
          <cell r="J128">
            <v>2</v>
          </cell>
          <cell r="K128" t="str">
            <v>0009000207D1</v>
          </cell>
          <cell r="L128">
            <v>53</v>
          </cell>
          <cell r="M128">
            <v>2</v>
          </cell>
          <cell r="N128" t="str">
            <v>0009000207D1</v>
          </cell>
          <cell r="O128" t="str">
            <v>Базовый</v>
          </cell>
          <cell r="P128">
            <v>55</v>
          </cell>
          <cell r="Q128">
            <v>2</v>
          </cell>
          <cell r="R128" t="str">
            <v>0009000207D1</v>
          </cell>
          <cell r="S128">
            <v>59</v>
          </cell>
          <cell r="T128">
            <v>2</v>
          </cell>
          <cell r="U128" t="str">
            <v>0009000207D1</v>
          </cell>
          <cell r="V128" t="str">
            <v>Кино и сериалы</v>
          </cell>
          <cell r="W128" t="str">
            <v>epg327</v>
          </cell>
          <cell r="X128" t="str">
            <v>http://www.mgmhd.com/</v>
          </cell>
          <cell r="Y128" t="str">
            <v>Русский, Английский</v>
          </cell>
          <cell r="Z128" t="str">
            <v>Круглосуточно</v>
          </cell>
          <cell r="AB128" t="str">
            <v>Да</v>
          </cell>
          <cell r="AC128" t="str">
            <v>Да</v>
          </cell>
          <cell r="AD128"/>
          <cell r="AE128"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128">
            <v>0</v>
          </cell>
        </row>
        <row r="129">
          <cell r="B129">
            <v>109</v>
          </cell>
          <cell r="C129" t="str">
            <v>DVB-24</v>
          </cell>
          <cell r="D129" t="str">
            <v>КХЛ</v>
          </cell>
          <cell r="E129" t="str">
            <v>SD</v>
          </cell>
          <cell r="F129">
            <v>307</v>
          </cell>
          <cell r="G129" t="str">
            <v>Да</v>
          </cell>
          <cell r="H129" t="str">
            <v>Базовый</v>
          </cell>
          <cell r="I129">
            <v>51</v>
          </cell>
          <cell r="J129">
            <v>770</v>
          </cell>
          <cell r="K129" t="str">
            <v>0009000207E3</v>
          </cell>
          <cell r="L129">
            <v>54</v>
          </cell>
          <cell r="M129">
            <v>1794</v>
          </cell>
          <cell r="N129" t="str">
            <v>0009000207F4</v>
          </cell>
          <cell r="O129" t="str">
            <v>Базовый</v>
          </cell>
          <cell r="P129">
            <v>56</v>
          </cell>
          <cell r="Q129">
            <v>770</v>
          </cell>
          <cell r="R129" t="str">
            <v>0009000207E3</v>
          </cell>
          <cell r="S129">
            <v>60</v>
          </cell>
          <cell r="T129">
            <v>1794</v>
          </cell>
          <cell r="U129" t="str">
            <v>0009000207F4</v>
          </cell>
          <cell r="V129" t="str">
            <v>Спортивные</v>
          </cell>
          <cell r="W129" t="str">
            <v>epg105</v>
          </cell>
          <cell r="X129" t="str">
            <v>http://tv.khl.ru/</v>
          </cell>
          <cell r="Y129" t="str">
            <v>Русский</v>
          </cell>
          <cell r="Z129" t="str">
            <v>Круглосуточно</v>
          </cell>
          <cell r="AA129"/>
          <cell r="AB129" t="str">
            <v>Да</v>
          </cell>
          <cell r="AC129" t="str">
            <v>Да</v>
          </cell>
          <cell r="AD129"/>
          <cell r="AE129" t="str">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ell>
          <cell r="AF129">
            <v>0</v>
          </cell>
        </row>
        <row r="130">
          <cell r="B130">
            <v>201</v>
          </cell>
          <cell r="C130" t="str">
            <v>DVB-4</v>
          </cell>
          <cell r="D130" t="str">
            <v>Региональный канал 1</v>
          </cell>
          <cell r="E130" t="str">
            <v>SD</v>
          </cell>
          <cell r="F130">
            <v>21</v>
          </cell>
          <cell r="H130" t="str">
            <v>Федеральный</v>
          </cell>
          <cell r="I130">
            <v>4</v>
          </cell>
          <cell r="J130">
            <v>769</v>
          </cell>
          <cell r="K130" t="str">
            <v>0009000207E2</v>
          </cell>
          <cell r="L130">
            <v>4</v>
          </cell>
          <cell r="M130">
            <v>1793</v>
          </cell>
          <cell r="N130" t="str">
            <v>0009000207F3</v>
          </cell>
          <cell r="O130" t="str">
            <v>Федеральный</v>
          </cell>
          <cell r="P130">
            <v>4</v>
          </cell>
          <cell r="Q130">
            <v>769</v>
          </cell>
          <cell r="R130" t="str">
            <v>0009000207E2</v>
          </cell>
          <cell r="S130">
            <v>4</v>
          </cell>
          <cell r="T130">
            <v>1793</v>
          </cell>
          <cell r="U130" t="str">
            <v>0009000207F3</v>
          </cell>
          <cell r="V130" t="str">
            <v>Региональные</v>
          </cell>
          <cell r="W130" t="str">
            <v>-</v>
          </cell>
          <cell r="X130" t="str">
            <v>-</v>
          </cell>
          <cell r="Y130" t="str">
            <v>Русский</v>
          </cell>
          <cell r="Z130" t="str">
            <v>Круглосуточно</v>
          </cell>
          <cell r="AA130"/>
          <cell r="AB130" t="str">
            <v>Да</v>
          </cell>
          <cell r="AC130" t="str">
            <v>Да</v>
          </cell>
          <cell r="AD130"/>
          <cell r="AE130" t="str">
            <v>-</v>
          </cell>
          <cell r="AF130">
            <v>0</v>
          </cell>
        </row>
        <row r="131">
          <cell r="B131">
            <v>174</v>
          </cell>
          <cell r="C131" t="str">
            <v>DVB-26</v>
          </cell>
          <cell r="D131" t="str">
            <v>Candy TV HD</v>
          </cell>
          <cell r="E131" t="str">
            <v>HD</v>
          </cell>
          <cell r="F131">
            <v>923</v>
          </cell>
          <cell r="H131" t="str">
            <v>Взрослый</v>
          </cell>
          <cell r="I131">
            <v>57</v>
          </cell>
          <cell r="J131">
            <v>8</v>
          </cell>
          <cell r="K131" t="str">
            <v>0009000207DB</v>
          </cell>
          <cell r="L131">
            <v>60</v>
          </cell>
          <cell r="M131">
            <v>8</v>
          </cell>
          <cell r="N131" t="str">
            <v>0009000207DB</v>
          </cell>
          <cell r="O131" t="str">
            <v>Взрослый</v>
          </cell>
          <cell r="P131">
            <v>62</v>
          </cell>
          <cell r="Q131">
            <v>8</v>
          </cell>
          <cell r="R131" t="str">
            <v>0009000207DB</v>
          </cell>
          <cell r="S131">
            <v>66</v>
          </cell>
          <cell r="T131">
            <v>8</v>
          </cell>
          <cell r="U131" t="str">
            <v>0009000207DB</v>
          </cell>
          <cell r="V131" t="str">
            <v>Эротика</v>
          </cell>
          <cell r="W131" t="str">
            <v>epg385</v>
          </cell>
          <cell r="X131" t="str">
            <v>http://candytv.eu/</v>
          </cell>
          <cell r="Y131" t="str">
            <v>Русский</v>
          </cell>
          <cell r="Z131" t="str">
            <v>Круглосуточно</v>
          </cell>
          <cell r="AA131"/>
          <cell r="AB131" t="str">
            <v>Да</v>
          </cell>
          <cell r="AC131" t="str">
            <v>Да</v>
          </cell>
          <cell r="AD131" t="str">
            <v>Да</v>
          </cell>
          <cell r="AE131" t="str">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ell>
          <cell r="AF131">
            <v>0</v>
          </cell>
        </row>
        <row r="132">
          <cell r="B132">
            <v>41</v>
          </cell>
          <cell r="C132" t="str">
            <v>DVB-25</v>
          </cell>
          <cell r="D132" t="str">
            <v>Русский иллюзион</v>
          </cell>
          <cell r="E132" t="str">
            <v>SD</v>
          </cell>
          <cell r="F132">
            <v>62</v>
          </cell>
          <cell r="G132" t="str">
            <v>Да</v>
          </cell>
          <cell r="H132" t="str">
            <v>Базовый</v>
          </cell>
          <cell r="I132">
            <v>53</v>
          </cell>
          <cell r="J132">
            <v>2</v>
          </cell>
          <cell r="K132" t="str">
            <v>0009000207D1</v>
          </cell>
          <cell r="L132">
            <v>56</v>
          </cell>
          <cell r="M132">
            <v>2</v>
          </cell>
          <cell r="N132" t="str">
            <v>0009000207D1</v>
          </cell>
          <cell r="O132" t="str">
            <v>Базовый</v>
          </cell>
          <cell r="P132">
            <v>58</v>
          </cell>
          <cell r="Q132">
            <v>2</v>
          </cell>
          <cell r="R132" t="str">
            <v>0009000207D1</v>
          </cell>
          <cell r="S132">
            <v>62</v>
          </cell>
          <cell r="T132">
            <v>2</v>
          </cell>
          <cell r="U132" t="str">
            <v>0009000207D1</v>
          </cell>
          <cell r="V132" t="str">
            <v>Русское кино</v>
          </cell>
          <cell r="W132" t="str">
            <v>epg40</v>
          </cell>
          <cell r="X132" t="str">
            <v>http://russkiyillusion.ru/</v>
          </cell>
          <cell r="Y132" t="str">
            <v>Русский</v>
          </cell>
          <cell r="Z132" t="str">
            <v>Круглосуточно</v>
          </cell>
          <cell r="AA132"/>
          <cell r="AB132" t="str">
            <v>Да</v>
          </cell>
          <cell r="AC132" t="str">
            <v>Да</v>
          </cell>
          <cell r="AD132"/>
          <cell r="AE132" t="str">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ell>
          <cell r="AF132">
            <v>0</v>
          </cell>
        </row>
        <row r="133">
          <cell r="B133">
            <v>159</v>
          </cell>
          <cell r="C133" t="str">
            <v>DVB-25</v>
          </cell>
          <cell r="D133" t="str">
            <v>Настоящее Страшное Телевидение</v>
          </cell>
          <cell r="E133" t="str">
            <v>SD</v>
          </cell>
          <cell r="F133">
            <v>73</v>
          </cell>
          <cell r="G133" t="str">
            <v>Да</v>
          </cell>
          <cell r="H133" t="str">
            <v>Базовый</v>
          </cell>
          <cell r="I133">
            <v>53</v>
          </cell>
          <cell r="J133">
            <v>2</v>
          </cell>
          <cell r="K133" t="str">
            <v>0009000207D1</v>
          </cell>
          <cell r="L133">
            <v>56</v>
          </cell>
          <cell r="M133">
            <v>2</v>
          </cell>
          <cell r="N133" t="str">
            <v>0009000207D1</v>
          </cell>
          <cell r="O133" t="str">
            <v>Базовый</v>
          </cell>
          <cell r="P133">
            <v>58</v>
          </cell>
          <cell r="Q133">
            <v>2</v>
          </cell>
          <cell r="R133" t="str">
            <v>0009000207D1</v>
          </cell>
          <cell r="S133">
            <v>62</v>
          </cell>
          <cell r="T133">
            <v>2</v>
          </cell>
          <cell r="U133" t="str">
            <v>0009000207D1</v>
          </cell>
          <cell r="V133" t="str">
            <v>Кино и сериалы</v>
          </cell>
          <cell r="W133" t="str">
            <v>epg352</v>
          </cell>
          <cell r="X133" t="str">
            <v>http://strashnoe.tv/</v>
          </cell>
          <cell r="Y133" t="str">
            <v>Русский</v>
          </cell>
          <cell r="Z133" t="str">
            <v>Круглосуточно</v>
          </cell>
          <cell r="AA133"/>
          <cell r="AB133" t="str">
            <v>Да</v>
          </cell>
          <cell r="AC133" t="str">
            <v>Да</v>
          </cell>
          <cell r="AD133"/>
          <cell r="AE133" t="str">
            <v>Все самое смешное в страшном и самое страшное в смешном.</v>
          </cell>
          <cell r="AF133">
            <v>0</v>
          </cell>
        </row>
        <row r="134">
          <cell r="B134">
            <v>128</v>
          </cell>
          <cell r="C134" t="str">
            <v>DVB-25</v>
          </cell>
          <cell r="D134" t="str">
            <v>Наш футбол</v>
          </cell>
          <cell r="E134" t="str">
            <v>SD</v>
          </cell>
          <cell r="F134">
            <v>821</v>
          </cell>
          <cell r="H134" t="str">
            <v>Наш Футбол</v>
          </cell>
          <cell r="I134">
            <v>55</v>
          </cell>
          <cell r="J134">
            <v>4</v>
          </cell>
          <cell r="K134" t="str">
            <v>0009000207D6</v>
          </cell>
          <cell r="L134">
            <v>58</v>
          </cell>
          <cell r="M134">
            <v>4</v>
          </cell>
          <cell r="N134" t="str">
            <v>0009000207D6</v>
          </cell>
          <cell r="O134" t="str">
            <v>Наш Футбол</v>
          </cell>
          <cell r="P134">
            <v>60</v>
          </cell>
          <cell r="Q134">
            <v>4</v>
          </cell>
          <cell r="R134" t="str">
            <v>0009000207D6</v>
          </cell>
          <cell r="S134">
            <v>64</v>
          </cell>
          <cell r="T134">
            <v>4</v>
          </cell>
          <cell r="U134" t="str">
            <v>0009000207D6</v>
          </cell>
          <cell r="V134" t="str">
            <v>Спортивные</v>
          </cell>
          <cell r="W134" t="str">
            <v>epg313</v>
          </cell>
          <cell r="X134" t="str">
            <v>http://www.rfpl.tv/</v>
          </cell>
          <cell r="Y134" t="str">
            <v>Русский</v>
          </cell>
          <cell r="Z134" t="str">
            <v>Круглосуточно</v>
          </cell>
          <cell r="AA134"/>
          <cell r="AB134" t="str">
            <v>Да</v>
          </cell>
          <cell r="AC134" t="str">
            <v>Да</v>
          </cell>
          <cell r="AD134"/>
          <cell r="AE134" t="str">
            <v>Телеканал о российском футболе</v>
          </cell>
          <cell r="AF134">
            <v>0</v>
          </cell>
        </row>
        <row r="135">
          <cell r="B135">
            <v>223</v>
          </cell>
          <cell r="C135" t="str">
            <v>DVB-25</v>
          </cell>
          <cell r="D135" t="str">
            <v>Наш футбол HD</v>
          </cell>
          <cell r="E135" t="str">
            <v>HD</v>
          </cell>
          <cell r="F135">
            <v>822</v>
          </cell>
          <cell r="H135" t="str">
            <v>Наш Футбол</v>
          </cell>
          <cell r="I135">
            <v>55</v>
          </cell>
          <cell r="J135">
            <v>4</v>
          </cell>
          <cell r="K135" t="str">
            <v>0009000207D6</v>
          </cell>
          <cell r="L135">
            <v>58</v>
          </cell>
          <cell r="M135">
            <v>4</v>
          </cell>
          <cell r="N135" t="str">
            <v>0009000207D6</v>
          </cell>
          <cell r="O135" t="str">
            <v>Наш Футбол</v>
          </cell>
          <cell r="P135">
            <v>60</v>
          </cell>
          <cell r="Q135">
            <v>4</v>
          </cell>
          <cell r="R135" t="str">
            <v>0009000207D6</v>
          </cell>
          <cell r="S135">
            <v>64</v>
          </cell>
          <cell r="T135">
            <v>4</v>
          </cell>
          <cell r="U135" t="str">
            <v>0009000207D6</v>
          </cell>
          <cell r="V135" t="str">
            <v>Спортивные</v>
          </cell>
          <cell r="W135" t="str">
            <v>epg272</v>
          </cell>
          <cell r="X135" t="str">
            <v>http://www.rfpl.tv/</v>
          </cell>
          <cell r="Y135" t="str">
            <v>Русский</v>
          </cell>
          <cell r="Z135" t="str">
            <v>Круглосуточно</v>
          </cell>
          <cell r="AA135"/>
          <cell r="AB135" t="str">
            <v>Да</v>
          </cell>
          <cell r="AC135" t="str">
            <v>Да</v>
          </cell>
          <cell r="AD135"/>
          <cell r="AE135" t="str">
            <v>Телеканал о российском футболе</v>
          </cell>
          <cell r="AF135">
            <v>0</v>
          </cell>
        </row>
        <row r="136">
          <cell r="B136">
            <v>42</v>
          </cell>
          <cell r="C136" t="str">
            <v>DVB-26</v>
          </cell>
          <cell r="D136" t="str">
            <v>Иллюзион +</v>
          </cell>
          <cell r="E136" t="str">
            <v>SD</v>
          </cell>
          <cell r="F136">
            <v>64</v>
          </cell>
          <cell r="G136" t="str">
            <v>Да</v>
          </cell>
          <cell r="H136" t="str">
            <v>Базовый</v>
          </cell>
          <cell r="I136">
            <v>56</v>
          </cell>
          <cell r="J136">
            <v>2</v>
          </cell>
          <cell r="K136" t="str">
            <v>0009000207D1</v>
          </cell>
          <cell r="L136">
            <v>59</v>
          </cell>
          <cell r="M136">
            <v>2</v>
          </cell>
          <cell r="N136" t="str">
            <v>0009000207D1</v>
          </cell>
          <cell r="O136" t="str">
            <v>Базовый</v>
          </cell>
          <cell r="P136">
            <v>61</v>
          </cell>
          <cell r="Q136">
            <v>2</v>
          </cell>
          <cell r="R136" t="str">
            <v>0009000207D1</v>
          </cell>
          <cell r="S136">
            <v>65</v>
          </cell>
          <cell r="T136">
            <v>2</v>
          </cell>
          <cell r="U136" t="str">
            <v>0009000207D1</v>
          </cell>
          <cell r="V136" t="str">
            <v>Иностранное кино</v>
          </cell>
          <cell r="W136" t="str">
            <v>epg41</v>
          </cell>
          <cell r="X136" t="str">
            <v>http://www.klub100.ru/</v>
          </cell>
          <cell r="Y136" t="str">
            <v>Русский</v>
          </cell>
          <cell r="Z136" t="str">
            <v>Круглосуточно</v>
          </cell>
          <cell r="AA136"/>
          <cell r="AB136" t="str">
            <v>Да</v>
          </cell>
          <cell r="AC136" t="str">
            <v>Да</v>
          </cell>
          <cell r="AD136"/>
          <cell r="AE136" t="str">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ell>
          <cell r="AF136">
            <v>0</v>
          </cell>
        </row>
        <row r="137">
          <cell r="B137">
            <v>149</v>
          </cell>
          <cell r="C137" t="str">
            <v>DVB-26</v>
          </cell>
          <cell r="D137" t="str">
            <v>Русская ночь</v>
          </cell>
          <cell r="E137" t="str">
            <v>SD</v>
          </cell>
          <cell r="F137">
            <v>922</v>
          </cell>
          <cell r="H137" t="str">
            <v>Взрослый</v>
          </cell>
          <cell r="I137">
            <v>57</v>
          </cell>
          <cell r="J137">
            <v>8</v>
          </cell>
          <cell r="K137" t="str">
            <v>0009000207DB</v>
          </cell>
          <cell r="L137">
            <v>60</v>
          </cell>
          <cell r="M137">
            <v>8</v>
          </cell>
          <cell r="N137" t="str">
            <v>0009000207DB</v>
          </cell>
          <cell r="O137" t="str">
            <v>Взрослый</v>
          </cell>
          <cell r="P137">
            <v>62</v>
          </cell>
          <cell r="Q137">
            <v>8</v>
          </cell>
          <cell r="R137" t="str">
            <v>0009000207DB</v>
          </cell>
          <cell r="S137">
            <v>66</v>
          </cell>
          <cell r="T137">
            <v>8</v>
          </cell>
          <cell r="U137" t="str">
            <v>0009000207DB</v>
          </cell>
          <cell r="V137" t="str">
            <v>Эротика</v>
          </cell>
          <cell r="W137" t="str">
            <v>epg331</v>
          </cell>
          <cell r="X137" t="str">
            <v>http://www.rusnight.ru/</v>
          </cell>
          <cell r="Y137" t="str">
            <v>Русский</v>
          </cell>
          <cell r="Z137" t="str">
            <v>Круглосуточно</v>
          </cell>
          <cell r="AA137"/>
          <cell r="AB137" t="str">
            <v>Да</v>
          </cell>
          <cell r="AC137" t="str">
            <v>Да</v>
          </cell>
          <cell r="AD137" t="str">
            <v>Да</v>
          </cell>
          <cell r="AE137" t="str">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ell>
          <cell r="AF137">
            <v>0</v>
          </cell>
        </row>
        <row r="138">
          <cell r="B138">
            <v>132</v>
          </cell>
          <cell r="C138" t="str">
            <v>DVB-20</v>
          </cell>
          <cell r="D138" t="str">
            <v>A2</v>
          </cell>
          <cell r="E138" t="str">
            <v>SD</v>
          </cell>
          <cell r="F138">
            <v>825</v>
          </cell>
          <cell r="H138" t="str">
            <v>AMEDIA Premium HD</v>
          </cell>
          <cell r="I138">
            <v>43</v>
          </cell>
          <cell r="J138">
            <v>64</v>
          </cell>
          <cell r="K138" t="str">
            <v>0009000207EF</v>
          </cell>
          <cell r="L138">
            <v>46</v>
          </cell>
          <cell r="M138">
            <v>64</v>
          </cell>
          <cell r="N138" t="str">
            <v>0009000207EF</v>
          </cell>
          <cell r="O138" t="str">
            <v>AMEDIA Premium HD</v>
          </cell>
          <cell r="P138">
            <v>48</v>
          </cell>
          <cell r="Q138">
            <v>64</v>
          </cell>
          <cell r="R138" t="str">
            <v>0009000207EF</v>
          </cell>
          <cell r="S138">
            <v>52</v>
          </cell>
          <cell r="T138">
            <v>64</v>
          </cell>
          <cell r="U138" t="str">
            <v>0009000207EF</v>
          </cell>
          <cell r="V138" t="str">
            <v>Кино и сериалы</v>
          </cell>
          <cell r="W138" t="str">
            <v>epg317</v>
          </cell>
          <cell r="X138" t="str">
            <v>http://www.amediafilm.com/</v>
          </cell>
          <cell r="Y138" t="str">
            <v>Русский, Английский</v>
          </cell>
          <cell r="Z138" t="str">
            <v>Круглосуточно</v>
          </cell>
          <cell r="AA138"/>
          <cell r="AB138" t="str">
            <v>Да</v>
          </cell>
          <cell r="AC138" t="str">
            <v>Да</v>
          </cell>
          <cell r="AD138"/>
          <cell r="AE138" t="str">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ell>
          <cell r="AF138">
            <v>0</v>
          </cell>
        </row>
        <row r="139">
          <cell r="B139">
            <v>133</v>
          </cell>
          <cell r="C139" t="str">
            <v>DVB-26</v>
          </cell>
          <cell r="D139" t="str">
            <v>French Lover TV</v>
          </cell>
          <cell r="E139" t="str">
            <v>SD</v>
          </cell>
          <cell r="F139">
            <v>921</v>
          </cell>
          <cell r="H139" t="str">
            <v>Взрослый</v>
          </cell>
          <cell r="I139">
            <v>57</v>
          </cell>
          <cell r="J139">
            <v>8</v>
          </cell>
          <cell r="K139" t="str">
            <v>0009000207DB</v>
          </cell>
          <cell r="L139">
            <v>60</v>
          </cell>
          <cell r="M139">
            <v>8</v>
          </cell>
          <cell r="N139" t="str">
            <v>0009000207DB</v>
          </cell>
          <cell r="O139" t="str">
            <v>Взрослый</v>
          </cell>
          <cell r="P139">
            <v>62</v>
          </cell>
          <cell r="Q139">
            <v>8</v>
          </cell>
          <cell r="R139" t="str">
            <v>0009000207DB</v>
          </cell>
          <cell r="S139">
            <v>66</v>
          </cell>
          <cell r="T139">
            <v>8</v>
          </cell>
          <cell r="U139" t="str">
            <v>0009000207DB</v>
          </cell>
          <cell r="V139" t="str">
            <v>Эротика</v>
          </cell>
          <cell r="W139" t="str">
            <v>epg318</v>
          </cell>
          <cell r="X139" t="str">
            <v>http://www.frenchlover.tv</v>
          </cell>
          <cell r="Y139" t="str">
            <v>Французский</v>
          </cell>
          <cell r="Z139" t="str">
            <v>Круглосуточно</v>
          </cell>
          <cell r="AA139"/>
          <cell r="AB139" t="str">
            <v>Да</v>
          </cell>
          <cell r="AC139" t="str">
            <v>Да</v>
          </cell>
          <cell r="AD139" t="str">
            <v>Да</v>
          </cell>
          <cell r="AE139" t="str">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ell>
          <cell r="AF139">
            <v>0</v>
          </cell>
        </row>
        <row r="140">
          <cell r="B140">
            <v>195</v>
          </cell>
          <cell r="C140" t="str">
            <v>DVB-26</v>
          </cell>
          <cell r="D140" t="str">
            <v>Brazzers TV</v>
          </cell>
          <cell r="E140" t="str">
            <v>SD</v>
          </cell>
          <cell r="F140">
            <v>920</v>
          </cell>
          <cell r="H140" t="str">
            <v>Взрослый</v>
          </cell>
          <cell r="I140">
            <v>57</v>
          </cell>
          <cell r="J140">
            <v>8</v>
          </cell>
          <cell r="K140" t="str">
            <v>0009000207DB</v>
          </cell>
          <cell r="L140">
            <v>60</v>
          </cell>
          <cell r="M140">
            <v>8</v>
          </cell>
          <cell r="N140" t="str">
            <v>0009000207DB</v>
          </cell>
          <cell r="O140" t="str">
            <v>Взрослый</v>
          </cell>
          <cell r="P140">
            <v>62</v>
          </cell>
          <cell r="Q140">
            <v>8</v>
          </cell>
          <cell r="R140" t="str">
            <v>0009000207DB</v>
          </cell>
          <cell r="S140">
            <v>66</v>
          </cell>
          <cell r="T140">
            <v>8</v>
          </cell>
          <cell r="U140" t="str">
            <v>0009000207DB</v>
          </cell>
          <cell r="V140" t="str">
            <v>Эротика</v>
          </cell>
          <cell r="W140" t="str">
            <v>epg500</v>
          </cell>
          <cell r="X140" t="str">
            <v>http://www.brazzerstveurope.com</v>
          </cell>
          <cell r="Y140" t="str">
            <v>Английский</v>
          </cell>
          <cell r="Z140" t="str">
            <v>Круглосуточно</v>
          </cell>
          <cell r="AA140"/>
          <cell r="AB140" t="str">
            <v>Да</v>
          </cell>
          <cell r="AC140" t="str">
            <v>Да</v>
          </cell>
          <cell r="AD140" t="str">
            <v>Да</v>
          </cell>
          <cell r="AE140" t="str">
            <v>Самый откровенный эротический канал от известного эротического сайта представляющий лучший европейский и американский контент.</v>
          </cell>
          <cell r="AF140">
            <v>0</v>
          </cell>
        </row>
        <row r="141">
          <cell r="B141">
            <v>191</v>
          </cell>
          <cell r="C141" t="str">
            <v>DVB-26</v>
          </cell>
          <cell r="D141" t="str">
            <v>CANDYMAN</v>
          </cell>
          <cell r="E141" t="str">
            <v>SD</v>
          </cell>
          <cell r="F141">
            <v>924</v>
          </cell>
          <cell r="H141" t="str">
            <v>Взрослый</v>
          </cell>
          <cell r="I141">
            <v>57</v>
          </cell>
          <cell r="J141">
            <v>8</v>
          </cell>
          <cell r="K141" t="str">
            <v>0009000207DB</v>
          </cell>
          <cell r="L141">
            <v>60</v>
          </cell>
          <cell r="M141">
            <v>8</v>
          </cell>
          <cell r="N141" t="str">
            <v>0009000207DB</v>
          </cell>
          <cell r="O141" t="str">
            <v>Взрослый</v>
          </cell>
          <cell r="P141">
            <v>62</v>
          </cell>
          <cell r="Q141">
            <v>8</v>
          </cell>
          <cell r="R141" t="str">
            <v>0009000207DB</v>
          </cell>
          <cell r="S141">
            <v>66</v>
          </cell>
          <cell r="T141">
            <v>8</v>
          </cell>
          <cell r="U141" t="str">
            <v>0009000207DB</v>
          </cell>
          <cell r="V141" t="str">
            <v>Эротика</v>
          </cell>
          <cell r="W141" t="str">
            <v>epg511</v>
          </cell>
          <cell r="X141" t="str">
            <v>http://www.candymantv.com/</v>
          </cell>
          <cell r="Y141" t="str">
            <v>Русский</v>
          </cell>
          <cell r="Z141" t="str">
            <v>Круглосуточно</v>
          </cell>
          <cell r="AA141"/>
          <cell r="AB141" t="str">
            <v>Да</v>
          </cell>
          <cell r="AC141" t="str">
            <v>Да</v>
          </cell>
          <cell r="AD141" t="str">
            <v>Да</v>
          </cell>
          <cell r="AE141" t="str">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ell>
          <cell r="AF141">
            <v>0</v>
          </cell>
        </row>
        <row r="142">
          <cell r="B142">
            <v>147</v>
          </cell>
          <cell r="C142" t="str">
            <v>DVB-27</v>
          </cell>
          <cell r="D142" t="str">
            <v>Fashion One HD</v>
          </cell>
          <cell r="E142" t="str">
            <v>HD</v>
          </cell>
          <cell r="F142">
            <v>616</v>
          </cell>
          <cell r="H142" t="str">
            <v>Базовый</v>
          </cell>
          <cell r="I142">
            <v>58</v>
          </cell>
          <cell r="J142">
            <v>2</v>
          </cell>
          <cell r="K142" t="str">
            <v>0009000207D1</v>
          </cell>
          <cell r="L142">
            <v>61</v>
          </cell>
          <cell r="M142">
            <v>2</v>
          </cell>
          <cell r="N142" t="str">
            <v>0009000207D1</v>
          </cell>
          <cell r="O142" t="str">
            <v>Базовый</v>
          </cell>
          <cell r="P142">
            <v>63</v>
          </cell>
          <cell r="Q142">
            <v>2</v>
          </cell>
          <cell r="R142" t="str">
            <v>0009000207D1</v>
          </cell>
          <cell r="S142">
            <v>67</v>
          </cell>
          <cell r="T142">
            <v>2</v>
          </cell>
          <cell r="U142" t="str">
            <v>0009000207D1</v>
          </cell>
          <cell r="V142" t="str">
            <v>Развлекательные</v>
          </cell>
          <cell r="W142" t="str">
            <v>epg330</v>
          </cell>
          <cell r="X142" t="str">
            <v>http://www.fashionone.com/</v>
          </cell>
          <cell r="Y142" t="str">
            <v>Русский</v>
          </cell>
          <cell r="Z142" t="str">
            <v>Круглосуточно</v>
          </cell>
          <cell r="AA142"/>
          <cell r="AB142" t="str">
            <v>Да</v>
          </cell>
          <cell r="AC142" t="str">
            <v>Да</v>
          </cell>
          <cell r="AD142"/>
          <cell r="AE142" t="str">
            <v>Мода, стиль, красота, гламур, роскошь в формате HD</v>
          </cell>
          <cell r="AF142">
            <v>0</v>
          </cell>
        </row>
        <row r="143">
          <cell r="B143">
            <v>307</v>
          </cell>
          <cell r="C143" t="str">
            <v>DVB-28</v>
          </cell>
          <cell r="D143" t="str">
            <v>Viasat Golf HD</v>
          </cell>
          <cell r="E143" t="str">
            <v>HD</v>
          </cell>
          <cell r="F143">
            <v>809</v>
          </cell>
          <cell r="H143" t="str">
            <v>VIASAT премиум HD</v>
          </cell>
          <cell r="I143">
            <v>59</v>
          </cell>
          <cell r="J143">
            <v>32</v>
          </cell>
          <cell r="K143" t="str">
            <v>0009000207E0</v>
          </cell>
          <cell r="L143">
            <v>62</v>
          </cell>
          <cell r="M143">
            <v>32</v>
          </cell>
          <cell r="N143" t="str">
            <v>0009000207E0</v>
          </cell>
          <cell r="O143" t="str">
            <v>VIASAT премиум HD</v>
          </cell>
          <cell r="P143">
            <v>64</v>
          </cell>
          <cell r="Q143">
            <v>32</v>
          </cell>
          <cell r="R143" t="str">
            <v>0009000207E0</v>
          </cell>
          <cell r="S143">
            <v>68</v>
          </cell>
          <cell r="T143">
            <v>32</v>
          </cell>
          <cell r="U143" t="str">
            <v>0009000207E0</v>
          </cell>
          <cell r="V143" t="str">
            <v>Спортивные</v>
          </cell>
          <cell r="W143" t="str">
            <v>epg594</v>
          </cell>
          <cell r="X143" t="str">
            <v>http://www.myviasat.ru/</v>
          </cell>
          <cell r="Y143" t="str">
            <v>Русский, Английский</v>
          </cell>
          <cell r="Z143" t="str">
            <v>Круглосуточно</v>
          </cell>
          <cell r="AB143" t="str">
            <v>Да</v>
          </cell>
          <cell r="AC143" t="str">
            <v>Да</v>
          </cell>
          <cell r="AD143"/>
          <cell r="AE143" t="str">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ell>
          <cell r="AF143">
            <v>0</v>
          </cell>
        </row>
        <row r="144">
          <cell r="B144">
            <v>120</v>
          </cell>
          <cell r="C144" t="str">
            <v>DVB-27</v>
          </cell>
          <cell r="D144" t="str">
            <v>Русский роман</v>
          </cell>
          <cell r="E144" t="str">
            <v>SD</v>
          </cell>
          <cell r="F144">
            <v>72</v>
          </cell>
          <cell r="G144" t="str">
            <v>Да</v>
          </cell>
          <cell r="H144" t="str">
            <v>Базовый</v>
          </cell>
          <cell r="I144">
            <v>58</v>
          </cell>
          <cell r="J144">
            <v>2</v>
          </cell>
          <cell r="K144" t="str">
            <v>0009000207D1</v>
          </cell>
          <cell r="L144">
            <v>61</v>
          </cell>
          <cell r="M144">
            <v>2</v>
          </cell>
          <cell r="N144" t="str">
            <v>0009000207D1</v>
          </cell>
          <cell r="O144" t="str">
            <v>Базовый</v>
          </cell>
          <cell r="P144">
            <v>63</v>
          </cell>
          <cell r="Q144">
            <v>2</v>
          </cell>
          <cell r="R144" t="str">
            <v>0009000207D1</v>
          </cell>
          <cell r="S144">
            <v>67</v>
          </cell>
          <cell r="T144">
            <v>2</v>
          </cell>
          <cell r="U144" t="str">
            <v>0009000207D1</v>
          </cell>
          <cell r="V144" t="str">
            <v>Кино и сериалы</v>
          </cell>
          <cell r="W144" t="str">
            <v>epg307</v>
          </cell>
          <cell r="X144" t="str">
            <v>http://rusroman.ru/</v>
          </cell>
          <cell r="Y144" t="str">
            <v>Русский</v>
          </cell>
          <cell r="Z144" t="str">
            <v>Круглосуточно</v>
          </cell>
          <cell r="AA144"/>
          <cell r="AB144" t="str">
            <v>Да</v>
          </cell>
          <cell r="AC144" t="str">
            <v>Да</v>
          </cell>
          <cell r="AD144"/>
          <cell r="AE144" t="str">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ell>
          <cell r="AF144">
            <v>0</v>
          </cell>
        </row>
        <row r="145">
          <cell r="B145">
            <v>160</v>
          </cell>
          <cell r="C145" t="str">
            <v>DVB-28</v>
          </cell>
          <cell r="D145" t="str">
            <v>TV1000 Premium HD</v>
          </cell>
          <cell r="E145" t="str">
            <v>HD</v>
          </cell>
          <cell r="F145">
            <v>801</v>
          </cell>
          <cell r="H145" t="str">
            <v>VIASAT премиум HD</v>
          </cell>
          <cell r="I145">
            <v>59</v>
          </cell>
          <cell r="J145">
            <v>32</v>
          </cell>
          <cell r="K145" t="str">
            <v>0009000207E0</v>
          </cell>
          <cell r="L145">
            <v>62</v>
          </cell>
          <cell r="M145">
            <v>32</v>
          </cell>
          <cell r="N145" t="str">
            <v>0009000207E0</v>
          </cell>
          <cell r="O145" t="str">
            <v>VIASAT премиум HD</v>
          </cell>
          <cell r="P145">
            <v>64</v>
          </cell>
          <cell r="Q145">
            <v>32</v>
          </cell>
          <cell r="R145" t="str">
            <v>0009000207E0</v>
          </cell>
          <cell r="S145">
            <v>68</v>
          </cell>
          <cell r="T145">
            <v>32</v>
          </cell>
          <cell r="U145" t="str">
            <v>0009000207E0</v>
          </cell>
          <cell r="V145" t="str">
            <v>Кино и сериалы</v>
          </cell>
          <cell r="W145" t="str">
            <v>epg375</v>
          </cell>
          <cell r="X145" t="str">
            <v>http://www.viasatpremium.ru/</v>
          </cell>
          <cell r="Y145" t="str">
            <v>Русский</v>
          </cell>
          <cell r="Z145" t="str">
            <v>Круглосуточно</v>
          </cell>
          <cell r="AA145"/>
          <cell r="AB145" t="str">
            <v>Да</v>
          </cell>
          <cell r="AC145" t="str">
            <v>Да</v>
          </cell>
          <cell r="AD145"/>
          <cell r="AE145" t="str">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ell>
          <cell r="AF145">
            <v>0</v>
          </cell>
        </row>
        <row r="146">
          <cell r="B146">
            <v>309</v>
          </cell>
          <cell r="C146" t="str">
            <v>DVB-28</v>
          </cell>
          <cell r="D146" t="str">
            <v>Viasat Sport</v>
          </cell>
          <cell r="E146" t="str">
            <v>HD</v>
          </cell>
          <cell r="F146">
            <v>810</v>
          </cell>
          <cell r="H146" t="str">
            <v>VIASAT премиум HD</v>
          </cell>
          <cell r="I146">
            <v>59</v>
          </cell>
          <cell r="J146">
            <v>32</v>
          </cell>
          <cell r="K146" t="str">
            <v>0009000207E0</v>
          </cell>
          <cell r="L146">
            <v>62</v>
          </cell>
          <cell r="M146">
            <v>32</v>
          </cell>
          <cell r="N146" t="str">
            <v>0009000207E0</v>
          </cell>
          <cell r="O146" t="str">
            <v>VIASAT премиум HD</v>
          </cell>
          <cell r="P146">
            <v>64</v>
          </cell>
          <cell r="Q146">
            <v>32</v>
          </cell>
          <cell r="R146" t="str">
            <v>0009000207E0</v>
          </cell>
          <cell r="S146">
            <v>68</v>
          </cell>
          <cell r="T146">
            <v>32</v>
          </cell>
          <cell r="U146" t="str">
            <v>0009000207E0</v>
          </cell>
          <cell r="V146" t="str">
            <v>Спортивные</v>
          </cell>
          <cell r="W146" t="str">
            <v>epg593</v>
          </cell>
          <cell r="X146" t="str">
            <v>http://www.myviasat.ru/</v>
          </cell>
          <cell r="Y146" t="str">
            <v>Русский, Английский</v>
          </cell>
          <cell r="Z146" t="str">
            <v>Круглосуточно</v>
          </cell>
          <cell r="AB146" t="str">
            <v>Да</v>
          </cell>
          <cell r="AC146" t="str">
            <v>Да</v>
          </cell>
          <cell r="AD146"/>
          <cell r="AE146" t="str">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ell>
          <cell r="AF146">
            <v>0</v>
          </cell>
        </row>
        <row r="147">
          <cell r="B147">
            <v>143</v>
          </cell>
          <cell r="C147" t="str">
            <v>DVB-27</v>
          </cell>
          <cell r="D147" t="str">
            <v>Travel Channel HD</v>
          </cell>
          <cell r="E147" t="str">
            <v>HD</v>
          </cell>
          <cell r="F147">
            <v>608</v>
          </cell>
          <cell r="H147" t="str">
            <v>Базовый</v>
          </cell>
          <cell r="I147">
            <v>58</v>
          </cell>
          <cell r="J147">
            <v>2</v>
          </cell>
          <cell r="K147" t="str">
            <v>0009000207D1</v>
          </cell>
          <cell r="L147">
            <v>61</v>
          </cell>
          <cell r="M147">
            <v>2</v>
          </cell>
          <cell r="N147" t="str">
            <v>0009000207D1</v>
          </cell>
          <cell r="O147" t="str">
            <v>Базовый</v>
          </cell>
          <cell r="P147">
            <v>63</v>
          </cell>
          <cell r="Q147">
            <v>2</v>
          </cell>
          <cell r="R147" t="str">
            <v>0009000207D1</v>
          </cell>
          <cell r="S147">
            <v>67</v>
          </cell>
          <cell r="T147">
            <v>2</v>
          </cell>
          <cell r="U147" t="str">
            <v>0009000207D1</v>
          </cell>
          <cell r="V147" t="str">
            <v>Вокруг света</v>
          </cell>
          <cell r="W147" t="str">
            <v>epg328</v>
          </cell>
          <cell r="X147" t="str">
            <v>http://www.mgmhd.com/</v>
          </cell>
          <cell r="Y147" t="str">
            <v>Русский</v>
          </cell>
          <cell r="Z147" t="str">
            <v>Круглосуточно</v>
          </cell>
          <cell r="AA147"/>
          <cell r="AB147" t="str">
            <v>Да</v>
          </cell>
          <cell r="AC147" t="str">
            <v>Да</v>
          </cell>
          <cell r="AD147"/>
          <cell r="AE147"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147">
            <v>0</v>
          </cell>
        </row>
        <row r="148">
          <cell r="B148">
            <v>316</v>
          </cell>
          <cell r="C148" t="str">
            <v>DVB-29</v>
          </cell>
          <cell r="D148" t="str">
            <v>Fine Living HD</v>
          </cell>
          <cell r="E148" t="str">
            <v>HD</v>
          </cell>
          <cell r="F148">
            <v>618</v>
          </cell>
          <cell r="H148" t="str">
            <v>Базовый</v>
          </cell>
          <cell r="I148">
            <v>61</v>
          </cell>
          <cell r="J148">
            <v>2</v>
          </cell>
          <cell r="K148" t="str">
            <v>0009000207D1</v>
          </cell>
          <cell r="L148">
            <v>64</v>
          </cell>
          <cell r="M148">
            <v>2</v>
          </cell>
          <cell r="N148" t="str">
            <v>0009000207D1</v>
          </cell>
          <cell r="O148" t="str">
            <v>Базовый</v>
          </cell>
          <cell r="P148">
            <v>66</v>
          </cell>
          <cell r="Q148">
            <v>2</v>
          </cell>
          <cell r="R148" t="str">
            <v>0009000207D1</v>
          </cell>
          <cell r="S148">
            <v>70</v>
          </cell>
          <cell r="T148">
            <v>2</v>
          </cell>
          <cell r="U148" t="str">
            <v>0009000207D1</v>
          </cell>
          <cell r="V148" t="str">
            <v>Развлекательные</v>
          </cell>
          <cell r="W148" t="str">
            <v>epg625</v>
          </cell>
          <cell r="X148" t="str">
            <v>http://www.finelivingnetwork.com/</v>
          </cell>
          <cell r="Y148" t="str">
            <v>Русский, Английский</v>
          </cell>
          <cell r="Z148" t="str">
            <v>Круглосуточно</v>
          </cell>
          <cell r="AA148"/>
          <cell r="AB148" t="str">
            <v>Да</v>
          </cell>
          <cell r="AC148" t="str">
            <v>Да</v>
          </cell>
          <cell r="AD148"/>
          <cell r="AE148" t="str">
            <v>Канал Fine Living демонстрирует всемирно известных шеф-поваров, прогрессивных дизайнеров, законодателей моды и экспертов по здоровому образу жизни. Fine Living — это удачное сочетание развлекательных программ о дизайне и современном образе жизни, представленных в пяти рубриках: «Кухня», «Путешествия», «Дом», «Стиль» и «Здоровье». Канал Fine Living дарит хорошее настроение и вдохновляет на новые идеи.</v>
          </cell>
          <cell r="AF148">
            <v>1</v>
          </cell>
        </row>
        <row r="149">
          <cell r="B149">
            <v>97</v>
          </cell>
          <cell r="C149" t="str">
            <v>DVB-29</v>
          </cell>
          <cell r="D149" t="str">
            <v>Zee TV</v>
          </cell>
          <cell r="E149" t="str">
            <v>SD</v>
          </cell>
          <cell r="F149">
            <v>102</v>
          </cell>
          <cell r="H149" t="str">
            <v>Базовый</v>
          </cell>
          <cell r="I149">
            <v>61</v>
          </cell>
          <cell r="J149">
            <v>2</v>
          </cell>
          <cell r="K149" t="str">
            <v>0009000207D1</v>
          </cell>
          <cell r="L149">
            <v>64</v>
          </cell>
          <cell r="M149">
            <v>2</v>
          </cell>
          <cell r="N149" t="str">
            <v>0009000207D1</v>
          </cell>
          <cell r="O149" t="str">
            <v>Базовый</v>
          </cell>
          <cell r="P149">
            <v>66</v>
          </cell>
          <cell r="Q149">
            <v>2</v>
          </cell>
          <cell r="R149" t="str">
            <v>0009000207D1</v>
          </cell>
          <cell r="S149">
            <v>70</v>
          </cell>
          <cell r="T149">
            <v>2</v>
          </cell>
          <cell r="U149" t="str">
            <v>0009000207D1</v>
          </cell>
          <cell r="V149" t="str">
            <v>Вокруг света</v>
          </cell>
          <cell r="W149" t="str">
            <v>epg93</v>
          </cell>
          <cell r="X149" t="str">
            <v>http://www.zeerussia.ru</v>
          </cell>
          <cell r="Y149" t="str">
            <v>Русский</v>
          </cell>
          <cell r="Z149" t="str">
            <v>Круглосуточно</v>
          </cell>
          <cell r="AA149"/>
          <cell r="AB149" t="str">
            <v>Да</v>
          </cell>
          <cell r="AC149" t="str">
            <v>Да</v>
          </cell>
          <cell r="AD149"/>
          <cell r="AE149" t="str">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ell>
          <cell r="AF149">
            <v>0</v>
          </cell>
        </row>
        <row r="150">
          <cell r="B150">
            <v>144</v>
          </cell>
          <cell r="C150" t="str">
            <v>DVB-29</v>
          </cell>
          <cell r="D150" t="str">
            <v>Travel Channel</v>
          </cell>
          <cell r="E150" t="str">
            <v>SD</v>
          </cell>
          <cell r="F150">
            <v>104</v>
          </cell>
          <cell r="G150" t="str">
            <v>Да</v>
          </cell>
          <cell r="H150" t="str">
            <v>Базовый</v>
          </cell>
          <cell r="I150">
            <v>61</v>
          </cell>
          <cell r="J150">
            <v>2</v>
          </cell>
          <cell r="K150" t="str">
            <v>0009000207D1</v>
          </cell>
          <cell r="L150">
            <v>64</v>
          </cell>
          <cell r="M150">
            <v>2</v>
          </cell>
          <cell r="N150" t="str">
            <v>0009000207D1</v>
          </cell>
          <cell r="O150" t="str">
            <v>Базовый</v>
          </cell>
          <cell r="P150">
            <v>66</v>
          </cell>
          <cell r="Q150">
            <v>2</v>
          </cell>
          <cell r="R150" t="str">
            <v>0009000207D1</v>
          </cell>
          <cell r="S150">
            <v>70</v>
          </cell>
          <cell r="T150">
            <v>2</v>
          </cell>
          <cell r="U150" t="str">
            <v>0009000207D1</v>
          </cell>
          <cell r="V150" t="str">
            <v>Вокруг света</v>
          </cell>
          <cell r="W150" t="str">
            <v>epg302</v>
          </cell>
          <cell r="X150" t="str">
            <v>http://www.travelchanneltv.ru/</v>
          </cell>
          <cell r="Y150" t="str">
            <v>Русский</v>
          </cell>
          <cell r="Z150" t="str">
            <v>Круглосуточно</v>
          </cell>
          <cell r="AA150"/>
          <cell r="AB150" t="str">
            <v>Да</v>
          </cell>
          <cell r="AC150" t="str">
            <v>Да</v>
          </cell>
          <cell r="AD150"/>
          <cell r="AE150" t="str">
            <v>Созданный  в 1994 году, Travel Channel вещает на 21 языке в 125 странах Европы, Ближнего Востока, Африки и Азиатско-Тихоокеанского региона.</v>
          </cell>
          <cell r="AF150">
            <v>0</v>
          </cell>
        </row>
        <row r="151">
          <cell r="B151">
            <v>112</v>
          </cell>
          <cell r="C151" t="str">
            <v>DVB-29</v>
          </cell>
          <cell r="D151" t="str">
            <v>ЖИВИ!</v>
          </cell>
          <cell r="E151" t="str">
            <v>SD</v>
          </cell>
          <cell r="F151">
            <v>132</v>
          </cell>
          <cell r="H151" t="str">
            <v>Базовый</v>
          </cell>
          <cell r="I151">
            <v>62</v>
          </cell>
          <cell r="J151">
            <v>770</v>
          </cell>
          <cell r="K151" t="str">
            <v>0009000207E3</v>
          </cell>
          <cell r="L151">
            <v>65</v>
          </cell>
          <cell r="M151">
            <v>770</v>
          </cell>
          <cell r="N151" t="str">
            <v>0009000207E3</v>
          </cell>
          <cell r="O151" t="str">
            <v>Базовый</v>
          </cell>
          <cell r="P151">
            <v>67</v>
          </cell>
          <cell r="Q151">
            <v>770</v>
          </cell>
          <cell r="R151" t="str">
            <v>0009000207E3</v>
          </cell>
          <cell r="S151">
            <v>71</v>
          </cell>
          <cell r="T151">
            <v>770</v>
          </cell>
          <cell r="U151" t="str">
            <v>0009000207E3</v>
          </cell>
          <cell r="V151" t="str">
            <v>Семья и здоровье</v>
          </cell>
          <cell r="W151" t="str">
            <v>epg108</v>
          </cell>
          <cell r="X151" t="str">
            <v>http://www.jv.ru/</v>
          </cell>
          <cell r="Y151" t="str">
            <v>Русский</v>
          </cell>
          <cell r="Z151" t="str">
            <v>Круглосуточно</v>
          </cell>
          <cell r="AA151"/>
          <cell r="AB151" t="str">
            <v>Да</v>
          </cell>
          <cell r="AC151" t="str">
            <v>Да</v>
          </cell>
          <cell r="AD151"/>
          <cell r="AE151" t="str">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ell>
          <cell r="AF151">
            <v>0</v>
          </cell>
        </row>
        <row r="152">
          <cell r="B152">
            <v>164</v>
          </cell>
          <cell r="C152" t="str">
            <v>DVB-3</v>
          </cell>
          <cell r="D152" t="str">
            <v>МУЗ-ТВ</v>
          </cell>
          <cell r="E152" t="str">
            <v>SD</v>
          </cell>
          <cell r="F152">
            <v>20</v>
          </cell>
          <cell r="H152" t="str">
            <v>Федеральный</v>
          </cell>
          <cell r="I152">
            <v>3</v>
          </cell>
          <cell r="J152">
            <v>769</v>
          </cell>
          <cell r="K152" t="str">
            <v>0009000207E2</v>
          </cell>
          <cell r="L152">
            <v>3</v>
          </cell>
          <cell r="M152">
            <v>1793</v>
          </cell>
          <cell r="N152" t="str">
            <v>0009000207F3</v>
          </cell>
          <cell r="O152" t="str">
            <v>Федеральный</v>
          </cell>
          <cell r="P152">
            <v>3</v>
          </cell>
          <cell r="Q152">
            <v>769</v>
          </cell>
          <cell r="R152" t="str">
            <v>0009000207E2</v>
          </cell>
          <cell r="S152">
            <v>3</v>
          </cell>
          <cell r="T152">
            <v>1793</v>
          </cell>
          <cell r="U152" t="str">
            <v>0009000207F3</v>
          </cell>
          <cell r="V152" t="str">
            <v>Развлекательные</v>
          </cell>
          <cell r="W152" t="str">
            <v>epg380</v>
          </cell>
          <cell r="X152" t="str">
            <v>http://muz-tv.ru/</v>
          </cell>
          <cell r="Y152" t="str">
            <v>Русский</v>
          </cell>
          <cell r="Z152" t="str">
            <v>Круглосуточно</v>
          </cell>
          <cell r="AA152"/>
          <cell r="AB152" t="str">
            <v>Да</v>
          </cell>
          <cell r="AC152" t="str">
            <v>Да</v>
          </cell>
          <cell r="AD152"/>
          <cell r="AE152" t="str">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ell>
          <cell r="AF152">
            <v>0</v>
          </cell>
        </row>
        <row r="153">
          <cell r="B153">
            <v>154</v>
          </cell>
          <cell r="C153" t="str">
            <v>DVB-30</v>
          </cell>
          <cell r="D153" t="str">
            <v>TLC HD</v>
          </cell>
          <cell r="E153" t="str">
            <v>HD</v>
          </cell>
          <cell r="F153">
            <v>615</v>
          </cell>
          <cell r="H153" t="str">
            <v>Базовый</v>
          </cell>
          <cell r="I153">
            <v>63</v>
          </cell>
          <cell r="J153">
            <v>2</v>
          </cell>
          <cell r="K153" t="str">
            <v>0009000207D1</v>
          </cell>
          <cell r="L153">
            <v>66</v>
          </cell>
          <cell r="M153">
            <v>2</v>
          </cell>
          <cell r="N153" t="str">
            <v>0009000207D1</v>
          </cell>
          <cell r="O153" t="str">
            <v>Базовый</v>
          </cell>
          <cell r="P153">
            <v>68</v>
          </cell>
          <cell r="Q153">
            <v>2</v>
          </cell>
          <cell r="R153" t="str">
            <v>0009000207D1</v>
          </cell>
          <cell r="S153">
            <v>72</v>
          </cell>
          <cell r="T153">
            <v>2</v>
          </cell>
          <cell r="U153" t="str">
            <v>0009000207D1</v>
          </cell>
          <cell r="V153" t="str">
            <v>Вокруг света</v>
          </cell>
          <cell r="W153" t="str">
            <v>epg516</v>
          </cell>
          <cell r="X153" t="str">
            <v>http://www.tlc-tv.ru/</v>
          </cell>
          <cell r="Y153" t="str">
            <v>Русский, Английский</v>
          </cell>
          <cell r="Z153" t="str">
            <v>Круглосуточно</v>
          </cell>
          <cell r="AA153"/>
          <cell r="AB153" t="str">
            <v>Да</v>
          </cell>
          <cell r="AC153" t="str">
            <v>Да</v>
          </cell>
          <cell r="AD153"/>
          <cell r="AE153" t="str">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ell>
          <cell r="AF153">
            <v>0</v>
          </cell>
        </row>
        <row r="154">
          <cell r="B154">
            <v>193</v>
          </cell>
          <cell r="C154" t="str">
            <v>DVB-30</v>
          </cell>
          <cell r="D154" t="str">
            <v>NuArt.TV</v>
          </cell>
          <cell r="E154" t="str">
            <v>SD</v>
          </cell>
          <cell r="F154">
            <v>918</v>
          </cell>
          <cell r="H154" t="str">
            <v>Эгоист</v>
          </cell>
          <cell r="I154">
            <v>64</v>
          </cell>
          <cell r="J154">
            <v>128</v>
          </cell>
          <cell r="K154" t="str">
            <v>0009000207F0</v>
          </cell>
          <cell r="L154">
            <v>67</v>
          </cell>
          <cell r="M154">
            <v>128</v>
          </cell>
          <cell r="N154" t="str">
            <v>0009000207F0</v>
          </cell>
          <cell r="O154" t="str">
            <v>Эгоист</v>
          </cell>
          <cell r="P154">
            <v>69</v>
          </cell>
          <cell r="Q154">
            <v>128</v>
          </cell>
          <cell r="R154" t="str">
            <v>0009000207F0</v>
          </cell>
          <cell r="S154">
            <v>73</v>
          </cell>
          <cell r="T154">
            <v>128</v>
          </cell>
          <cell r="U154" t="str">
            <v>0009000207F0</v>
          </cell>
          <cell r="V154" t="str">
            <v>Эротика</v>
          </cell>
          <cell r="W154" t="str">
            <v>epg271</v>
          </cell>
          <cell r="X154" t="str">
            <v>http://tv.nuart.tv</v>
          </cell>
          <cell r="Y154" t="str">
            <v>Русский</v>
          </cell>
          <cell r="Z154" t="str">
            <v>Круглосуточно</v>
          </cell>
          <cell r="AA154"/>
          <cell r="AB154" t="str">
            <v>Да</v>
          </cell>
          <cell r="AC154" t="str">
            <v>Да</v>
          </cell>
          <cell r="AD154" t="str">
            <v>Да</v>
          </cell>
          <cell r="AE154" t="str">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ell>
          <cell r="AF154">
            <v>0</v>
          </cell>
        </row>
        <row r="155">
          <cell r="B155">
            <v>192</v>
          </cell>
          <cell r="C155" t="str">
            <v>DVB-30</v>
          </cell>
          <cell r="D155" t="str">
            <v>Эгоист ТВ</v>
          </cell>
          <cell r="E155" t="str">
            <v>SD</v>
          </cell>
          <cell r="F155">
            <v>917</v>
          </cell>
          <cell r="H155" t="str">
            <v>Эгоист</v>
          </cell>
          <cell r="I155">
            <v>64</v>
          </cell>
          <cell r="J155">
            <v>128</v>
          </cell>
          <cell r="K155" t="str">
            <v>0009000207F0</v>
          </cell>
          <cell r="L155">
            <v>67</v>
          </cell>
          <cell r="M155">
            <v>128</v>
          </cell>
          <cell r="N155" t="str">
            <v>0009000207F0</v>
          </cell>
          <cell r="O155" t="str">
            <v>Эгоист</v>
          </cell>
          <cell r="P155">
            <v>69</v>
          </cell>
          <cell r="Q155">
            <v>128</v>
          </cell>
          <cell r="R155" t="str">
            <v>0009000207F0</v>
          </cell>
          <cell r="S155">
            <v>73</v>
          </cell>
          <cell r="T155">
            <v>128</v>
          </cell>
          <cell r="U155" t="str">
            <v>0009000207F0</v>
          </cell>
          <cell r="V155" t="str">
            <v>Эротика</v>
          </cell>
          <cell r="W155" t="str">
            <v>epg296</v>
          </cell>
          <cell r="X155" t="str">
            <v>http://www.egoist.tv/</v>
          </cell>
          <cell r="Y155" t="str">
            <v>Русский</v>
          </cell>
          <cell r="Z155" t="str">
            <v>Круглосуточно</v>
          </cell>
          <cell r="AA155"/>
          <cell r="AB155" t="str">
            <v>Да</v>
          </cell>
          <cell r="AC155" t="str">
            <v>Да</v>
          </cell>
          <cell r="AD155" t="str">
            <v>Да</v>
          </cell>
          <cell r="AE155" t="str">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ell>
          <cell r="AF155">
            <v>0</v>
          </cell>
        </row>
        <row r="156">
          <cell r="B156">
            <v>119</v>
          </cell>
          <cell r="C156" t="str">
            <v>DVB-30</v>
          </cell>
          <cell r="D156" t="str">
            <v>Animal Planet HD</v>
          </cell>
          <cell r="E156" t="str">
            <v>HD</v>
          </cell>
          <cell r="F156">
            <v>602</v>
          </cell>
          <cell r="H156" t="str">
            <v>Базовый</v>
          </cell>
          <cell r="I156">
            <v>63</v>
          </cell>
          <cell r="J156">
            <v>2</v>
          </cell>
          <cell r="K156" t="str">
            <v>0009000207D1</v>
          </cell>
          <cell r="L156">
            <v>66</v>
          </cell>
          <cell r="M156">
            <v>2</v>
          </cell>
          <cell r="N156" t="str">
            <v>0009000207D1</v>
          </cell>
          <cell r="O156" t="str">
            <v>Базовый</v>
          </cell>
          <cell r="P156">
            <v>68</v>
          </cell>
          <cell r="Q156">
            <v>2</v>
          </cell>
          <cell r="R156" t="str">
            <v>0009000207D1</v>
          </cell>
          <cell r="S156">
            <v>72</v>
          </cell>
          <cell r="T156">
            <v>2</v>
          </cell>
          <cell r="U156" t="str">
            <v>0009000207D1</v>
          </cell>
          <cell r="V156" t="str">
            <v>В мире животных</v>
          </cell>
          <cell r="W156" t="str">
            <v>epg306</v>
          </cell>
          <cell r="X156" t="str">
            <v>http://animal.discovery.com/</v>
          </cell>
          <cell r="Y156" t="str">
            <v>Русский, Английский</v>
          </cell>
          <cell r="Z156" t="str">
            <v>Круглосуточно</v>
          </cell>
          <cell r="AA156"/>
          <cell r="AB156" t="str">
            <v>Да</v>
          </cell>
          <cell r="AC156" t="str">
            <v>Да</v>
          </cell>
          <cell r="AD156"/>
          <cell r="AE156" t="str">
            <v>Крокодилы, слоны, термиты, канарейки, рыбы, собаки, ленивцы, жирафы, кошки, бабочки и все-все-все — главные действующие лица увлекательных передач Animal Planet.</v>
          </cell>
          <cell r="AF156">
            <v>0</v>
          </cell>
        </row>
        <row r="157">
          <cell r="B157">
            <v>320</v>
          </cell>
          <cell r="C157" t="str">
            <v>DVB-12</v>
          </cell>
          <cell r="D157" t="str">
            <v>Матч! Футбол 1</v>
          </cell>
          <cell r="E157" t="str">
            <v>SD</v>
          </cell>
          <cell r="F157">
            <v>831</v>
          </cell>
          <cell r="H157" t="str">
            <v>МАТЧ! ФУТБОЛ</v>
          </cell>
          <cell r="I157">
            <v>24</v>
          </cell>
          <cell r="J157">
            <v>32768</v>
          </cell>
          <cell r="K157" t="str">
            <v>000900020802</v>
          </cell>
          <cell r="L157">
            <v>27</v>
          </cell>
          <cell r="M157">
            <v>32768</v>
          </cell>
          <cell r="N157" t="str">
            <v>000900020802</v>
          </cell>
          <cell r="O157" t="str">
            <v>МАТЧ! ФУТБОЛ</v>
          </cell>
          <cell r="P157">
            <v>29</v>
          </cell>
          <cell r="Q157">
            <v>98304</v>
          </cell>
          <cell r="R157" t="str">
            <v>0009000207D7</v>
          </cell>
          <cell r="S157">
            <v>33</v>
          </cell>
          <cell r="T157">
            <v>98304</v>
          </cell>
          <cell r="U157" t="str">
            <v>0009000207D7</v>
          </cell>
          <cell r="V157" t="str">
            <v>Спортивные</v>
          </cell>
          <cell r="W157" t="str">
            <v>epg340</v>
          </cell>
          <cell r="X157" t="str">
            <v>http://matchtv.ru/</v>
          </cell>
          <cell r="Y157" t="str">
            <v>Русский</v>
          </cell>
          <cell r="Z157" t="str">
            <v>Круглосуточно</v>
          </cell>
          <cell r="AA157"/>
          <cell r="AB157" t="str">
            <v>Да</v>
          </cell>
          <cell r="AC157" t="str">
            <v>Да</v>
          </cell>
          <cell r="AD157"/>
          <cell r="AE157" t="str">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ell>
          <cell r="AF157">
            <v>0</v>
          </cell>
        </row>
        <row r="158">
          <cell r="B158">
            <v>321</v>
          </cell>
          <cell r="C158" t="str">
            <v>DVB-12</v>
          </cell>
          <cell r="D158" t="str">
            <v>Матч! Футбол 2</v>
          </cell>
          <cell r="E158" t="str">
            <v>SD</v>
          </cell>
          <cell r="F158">
            <v>833</v>
          </cell>
          <cell r="H158" t="str">
            <v>МАТЧ! ФУТБОЛ</v>
          </cell>
          <cell r="I158">
            <v>24</v>
          </cell>
          <cell r="J158">
            <v>32768</v>
          </cell>
          <cell r="K158" t="str">
            <v>000900020802</v>
          </cell>
          <cell r="L158">
            <v>27</v>
          </cell>
          <cell r="M158">
            <v>32768</v>
          </cell>
          <cell r="N158" t="str">
            <v>000900020802</v>
          </cell>
          <cell r="O158" t="str">
            <v>МАТЧ! ФУТБОЛ</v>
          </cell>
          <cell r="P158">
            <v>29</v>
          </cell>
          <cell r="Q158">
            <v>98304</v>
          </cell>
          <cell r="R158" t="str">
            <v>0009000207D7</v>
          </cell>
          <cell r="S158">
            <v>33</v>
          </cell>
          <cell r="T158">
            <v>98304</v>
          </cell>
          <cell r="U158" t="str">
            <v>0009000207D7</v>
          </cell>
          <cell r="V158" t="str">
            <v>Спортивные</v>
          </cell>
          <cell r="W158" t="str">
            <v>epg571</v>
          </cell>
          <cell r="X158" t="str">
            <v>http://matchtv.ru/</v>
          </cell>
          <cell r="Y158" t="str">
            <v>Русский</v>
          </cell>
          <cell r="Z158" t="str">
            <v>Круглосуточно</v>
          </cell>
          <cell r="AA158"/>
          <cell r="AB158" t="str">
            <v>Да</v>
          </cell>
          <cell r="AC158" t="str">
            <v>Да</v>
          </cell>
          <cell r="AD158"/>
          <cell r="AE158" t="str">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ell>
          <cell r="AF158">
            <v>0</v>
          </cell>
        </row>
        <row r="159">
          <cell r="B159">
            <v>322</v>
          </cell>
          <cell r="C159" t="str">
            <v>DVB-24</v>
          </cell>
          <cell r="D159" t="str">
            <v>Матч! Футбол 3</v>
          </cell>
          <cell r="E159" t="str">
            <v>SD</v>
          </cell>
          <cell r="F159">
            <v>835</v>
          </cell>
          <cell r="H159" t="str">
            <v>МАТЧ! ФУТБОЛ</v>
          </cell>
          <cell r="I159">
            <v>52</v>
          </cell>
          <cell r="J159">
            <v>32768</v>
          </cell>
          <cell r="K159" t="str">
            <v>000900020802</v>
          </cell>
          <cell r="L159">
            <v>55</v>
          </cell>
          <cell r="M159">
            <v>32768</v>
          </cell>
          <cell r="N159" t="str">
            <v>000900020802</v>
          </cell>
          <cell r="O159" t="str">
            <v>МАТЧ! ФУТБОЛ</v>
          </cell>
          <cell r="P159">
            <v>57</v>
          </cell>
          <cell r="Q159">
            <v>98304</v>
          </cell>
          <cell r="R159" t="str">
            <v>0009000207D7</v>
          </cell>
          <cell r="S159">
            <v>61</v>
          </cell>
          <cell r="T159">
            <v>98304</v>
          </cell>
          <cell r="U159" t="str">
            <v>0009000207D7</v>
          </cell>
          <cell r="V159" t="str">
            <v>Спортивные</v>
          </cell>
          <cell r="W159" t="str">
            <v>epg577</v>
          </cell>
          <cell r="X159" t="str">
            <v>http://matchtv.ru/</v>
          </cell>
          <cell r="Y159" t="str">
            <v>Русский</v>
          </cell>
          <cell r="Z159" t="str">
            <v>Круглосуточно</v>
          </cell>
          <cell r="AA159"/>
          <cell r="AB159" t="str">
            <v>Да</v>
          </cell>
          <cell r="AC159" t="str">
            <v>Да</v>
          </cell>
          <cell r="AD159"/>
          <cell r="AE159" t="str">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ell>
          <cell r="AF159">
            <v>0</v>
          </cell>
        </row>
        <row r="160">
          <cell r="B160">
            <v>317</v>
          </cell>
          <cell r="C160" t="str">
            <v>DVB-12</v>
          </cell>
          <cell r="D160" t="str">
            <v>Матч! Футбол 1 HD</v>
          </cell>
          <cell r="E160" t="str">
            <v>HD</v>
          </cell>
          <cell r="F160">
            <v>832</v>
          </cell>
          <cell r="H160" t="str">
            <v>МАТЧ! ФУТБОЛ</v>
          </cell>
          <cell r="I160">
            <v>24</v>
          </cell>
          <cell r="J160">
            <v>32768</v>
          </cell>
          <cell r="K160" t="str">
            <v>000900020802</v>
          </cell>
          <cell r="L160">
            <v>27</v>
          </cell>
          <cell r="M160">
            <v>32768</v>
          </cell>
          <cell r="N160" t="str">
            <v>000900020802</v>
          </cell>
          <cell r="O160" t="str">
            <v>МАТЧ! ФУТБОЛ</v>
          </cell>
          <cell r="P160">
            <v>29</v>
          </cell>
          <cell r="Q160">
            <v>98304</v>
          </cell>
          <cell r="R160" t="str">
            <v>0009000207D7</v>
          </cell>
          <cell r="S160">
            <v>33</v>
          </cell>
          <cell r="T160">
            <v>98304</v>
          </cell>
          <cell r="U160" t="str">
            <v>0009000207D7</v>
          </cell>
          <cell r="V160" t="str">
            <v>Спортивные</v>
          </cell>
          <cell r="W160" t="str">
            <v>epg616</v>
          </cell>
          <cell r="X160" t="str">
            <v>http://matchtv.ru/</v>
          </cell>
          <cell r="Y160" t="str">
            <v>Русский</v>
          </cell>
          <cell r="Z160" t="str">
            <v>Круглосуточно</v>
          </cell>
          <cell r="AA160"/>
          <cell r="AB160" t="str">
            <v>Да</v>
          </cell>
          <cell r="AC160" t="str">
            <v>Да</v>
          </cell>
          <cell r="AD160"/>
          <cell r="AE160" t="str">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ell>
          <cell r="AF160">
            <v>0</v>
          </cell>
        </row>
        <row r="161">
          <cell r="B161">
            <v>318</v>
          </cell>
          <cell r="C161" t="str">
            <v>DVB-12</v>
          </cell>
          <cell r="D161" t="str">
            <v>Матч! Футбол 2 HD</v>
          </cell>
          <cell r="E161" t="str">
            <v>HD</v>
          </cell>
          <cell r="F161">
            <v>834</v>
          </cell>
          <cell r="H161" t="str">
            <v>МАТЧ! ФУТБОЛ</v>
          </cell>
          <cell r="I161">
            <v>24</v>
          </cell>
          <cell r="J161">
            <v>32768</v>
          </cell>
          <cell r="K161" t="str">
            <v>000900020802</v>
          </cell>
          <cell r="L161">
            <v>27</v>
          </cell>
          <cell r="M161">
            <v>32768</v>
          </cell>
          <cell r="N161" t="str">
            <v>000900020802</v>
          </cell>
          <cell r="O161" t="str">
            <v>МАТЧ! ФУТБОЛ</v>
          </cell>
          <cell r="P161">
            <v>29</v>
          </cell>
          <cell r="Q161">
            <v>98304</v>
          </cell>
          <cell r="R161" t="str">
            <v>0009000207D7</v>
          </cell>
          <cell r="S161">
            <v>33</v>
          </cell>
          <cell r="T161">
            <v>98304</v>
          </cell>
          <cell r="U161" t="str">
            <v>0009000207D7</v>
          </cell>
          <cell r="V161" t="str">
            <v>Спортивные</v>
          </cell>
          <cell r="W161" t="str">
            <v>epg617</v>
          </cell>
          <cell r="X161" t="str">
            <v>http://matchtv.ru/</v>
          </cell>
          <cell r="Y161" t="str">
            <v>Русский</v>
          </cell>
          <cell r="Z161" t="str">
            <v>Круглосуточно</v>
          </cell>
          <cell r="AA161"/>
          <cell r="AB161" t="str">
            <v>Да</v>
          </cell>
          <cell r="AC161" t="str">
            <v>Да</v>
          </cell>
          <cell r="AD161"/>
          <cell r="AE161" t="str">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ell>
          <cell r="AF161">
            <v>0</v>
          </cell>
        </row>
        <row r="162">
          <cell r="B162">
            <v>319</v>
          </cell>
          <cell r="C162" t="str">
            <v>DVB-24</v>
          </cell>
          <cell r="D162" t="str">
            <v>Матч! Футбол 3 HD</v>
          </cell>
          <cell r="E162" t="str">
            <v>HD</v>
          </cell>
          <cell r="F162">
            <v>836</v>
          </cell>
          <cell r="H162" t="str">
            <v>МАТЧ! ФУТБОЛ</v>
          </cell>
          <cell r="I162">
            <v>52</v>
          </cell>
          <cell r="J162">
            <v>32768</v>
          </cell>
          <cell r="K162" t="str">
            <v>000900020802</v>
          </cell>
          <cell r="L162">
            <v>55</v>
          </cell>
          <cell r="M162">
            <v>32768</v>
          </cell>
          <cell r="N162" t="str">
            <v>000900020802</v>
          </cell>
          <cell r="O162" t="str">
            <v>МАТЧ! ФУТБОЛ</v>
          </cell>
          <cell r="P162">
            <v>57</v>
          </cell>
          <cell r="Q162">
            <v>98304</v>
          </cell>
          <cell r="R162" t="str">
            <v>0009000207D7</v>
          </cell>
          <cell r="S162">
            <v>61</v>
          </cell>
          <cell r="T162">
            <v>98304</v>
          </cell>
          <cell r="U162" t="str">
            <v>0009000207D7</v>
          </cell>
          <cell r="V162" t="str">
            <v>Спортивные</v>
          </cell>
          <cell r="W162" t="str">
            <v>epg618</v>
          </cell>
          <cell r="X162" t="str">
            <v>http://matchtv.ru/</v>
          </cell>
          <cell r="Y162" t="str">
            <v>Русский</v>
          </cell>
          <cell r="Z162" t="str">
            <v>Круглосуточно</v>
          </cell>
          <cell r="AA162"/>
          <cell r="AB162" t="str">
            <v>Да</v>
          </cell>
          <cell r="AC162" t="str">
            <v>Да</v>
          </cell>
          <cell r="AD162"/>
          <cell r="AE162" t="str">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ell>
          <cell r="AF162">
            <v>0</v>
          </cell>
        </row>
        <row r="163">
          <cell r="B163">
            <v>66</v>
          </cell>
          <cell r="C163" t="str">
            <v>DVB-18</v>
          </cell>
          <cell r="D163" t="str">
            <v>Deutsche Welle</v>
          </cell>
          <cell r="E163" t="str">
            <v>SD</v>
          </cell>
          <cell r="F163">
            <v>814</v>
          </cell>
          <cell r="H163" t="str">
            <v>Новостной</v>
          </cell>
          <cell r="I163">
            <v>40</v>
          </cell>
          <cell r="J163">
            <v>262144</v>
          </cell>
          <cell r="K163" t="str">
            <v>000900020801</v>
          </cell>
          <cell r="L163">
            <v>43</v>
          </cell>
          <cell r="M163">
            <v>262144</v>
          </cell>
          <cell r="N163" t="str">
            <v>000900020801</v>
          </cell>
          <cell r="O163" t="str">
            <v>Новостной</v>
          </cell>
          <cell r="P163">
            <v>45</v>
          </cell>
          <cell r="Q163">
            <v>262144</v>
          </cell>
          <cell r="R163" t="str">
            <v>000900020801</v>
          </cell>
          <cell r="S163">
            <v>49</v>
          </cell>
          <cell r="T163">
            <v>262144</v>
          </cell>
          <cell r="U163" t="str">
            <v>000900020801</v>
          </cell>
          <cell r="V163" t="str">
            <v>Новости и публицистика</v>
          </cell>
          <cell r="W163" t="str">
            <v>epg65</v>
          </cell>
          <cell r="X163" t="str">
            <v>http://www.dw.de/</v>
          </cell>
          <cell r="Y163" t="str">
            <v>Английский, Немецкий</v>
          </cell>
          <cell r="Z163" t="str">
            <v>Круглосуточно</v>
          </cell>
          <cell r="AA163"/>
          <cell r="AB163" t="str">
            <v>Да</v>
          </cell>
          <cell r="AC163" t="str">
            <v>Да</v>
          </cell>
          <cell r="AD163"/>
          <cell r="AE163" t="str">
            <v>Немецкий общественно-правовой канал В эфире – новостные передачи, программы о европейской культуре и моде, спорте, финансах, автомобилях и путешествиях.</v>
          </cell>
          <cell r="AF163">
            <v>0</v>
          </cell>
        </row>
        <row r="164">
          <cell r="B164">
            <v>232</v>
          </cell>
          <cell r="C164" t="str">
            <v>DVB-18</v>
          </cell>
          <cell r="D164" t="str">
            <v>France 24</v>
          </cell>
          <cell r="E164" t="str">
            <v>SD</v>
          </cell>
          <cell r="F164">
            <v>815</v>
          </cell>
          <cell r="H164" t="str">
            <v>Новостной</v>
          </cell>
          <cell r="I164">
            <v>40</v>
          </cell>
          <cell r="J164">
            <v>262144</v>
          </cell>
          <cell r="K164" t="str">
            <v>000900020801</v>
          </cell>
          <cell r="L164">
            <v>43</v>
          </cell>
          <cell r="M164">
            <v>262144</v>
          </cell>
          <cell r="N164" t="str">
            <v>000900020801</v>
          </cell>
          <cell r="O164" t="str">
            <v>Новостной</v>
          </cell>
          <cell r="P164">
            <v>45</v>
          </cell>
          <cell r="Q164">
            <v>262144</v>
          </cell>
          <cell r="R164" t="str">
            <v>000900020801</v>
          </cell>
          <cell r="S164">
            <v>49</v>
          </cell>
          <cell r="T164">
            <v>262144</v>
          </cell>
          <cell r="U164" t="str">
            <v>000900020801</v>
          </cell>
          <cell r="V164" t="str">
            <v>Новости и публицистика</v>
          </cell>
          <cell r="W164" t="str">
            <v>epg298</v>
          </cell>
          <cell r="X164" t="str">
            <v>http://www.france24.com/</v>
          </cell>
          <cell r="Y164" t="str">
            <v>Французский</v>
          </cell>
          <cell r="Z164" t="str">
            <v>Круглосуточно</v>
          </cell>
          <cell r="AA164"/>
          <cell r="AB164" t="str">
            <v>Да</v>
          </cell>
          <cell r="AC164" t="str">
            <v>Да</v>
          </cell>
          <cell r="AD164"/>
          <cell r="AE164" t="str">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ell>
          <cell r="AF164">
            <v>0</v>
          </cell>
        </row>
        <row r="165">
          <cell r="B165">
            <v>236</v>
          </cell>
          <cell r="C165" t="str">
            <v>DVB-18</v>
          </cell>
          <cell r="D165" t="str">
            <v>CNN</v>
          </cell>
          <cell r="E165" t="str">
            <v>SD</v>
          </cell>
          <cell r="F165">
            <v>812</v>
          </cell>
          <cell r="H165" t="str">
            <v>Новостной</v>
          </cell>
          <cell r="I165">
            <v>40</v>
          </cell>
          <cell r="J165">
            <v>262144</v>
          </cell>
          <cell r="K165" t="str">
            <v>000900020801</v>
          </cell>
          <cell r="L165">
            <v>43</v>
          </cell>
          <cell r="M165">
            <v>262144</v>
          </cell>
          <cell r="N165" t="str">
            <v>000900020801</v>
          </cell>
          <cell r="O165" t="str">
            <v>Новостной</v>
          </cell>
          <cell r="P165">
            <v>45</v>
          </cell>
          <cell r="Q165">
            <v>262144</v>
          </cell>
          <cell r="R165" t="str">
            <v>000900020801</v>
          </cell>
          <cell r="S165">
            <v>49</v>
          </cell>
          <cell r="T165">
            <v>262144</v>
          </cell>
          <cell r="U165" t="str">
            <v>000900020801</v>
          </cell>
          <cell r="V165" t="str">
            <v>Новости и публицистика</v>
          </cell>
          <cell r="W165" t="str">
            <v>epg290</v>
          </cell>
          <cell r="X165" t="str">
            <v xml:space="preserve">http://www.cnn.com </v>
          </cell>
          <cell r="Y165" t="str">
            <v>Английский</v>
          </cell>
          <cell r="Z165" t="str">
            <v>Круглосуточно</v>
          </cell>
          <cell r="AA165"/>
          <cell r="AB165" t="str">
            <v>Да</v>
          </cell>
          <cell r="AC165" t="str">
            <v>Да</v>
          </cell>
          <cell r="AD165"/>
          <cell r="AE165" t="str">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ell>
          <cell r="AF165">
            <v>0</v>
          </cell>
        </row>
        <row r="166">
          <cell r="B166">
            <v>237</v>
          </cell>
          <cell r="C166" t="str">
            <v>DVB-18</v>
          </cell>
          <cell r="D166" t="str">
            <v>BBC World News</v>
          </cell>
          <cell r="E166" t="str">
            <v>SD</v>
          </cell>
          <cell r="F166">
            <v>813</v>
          </cell>
          <cell r="H166" t="str">
            <v>Новостной</v>
          </cell>
          <cell r="I166">
            <v>40</v>
          </cell>
          <cell r="J166">
            <v>262144</v>
          </cell>
          <cell r="K166" t="str">
            <v>000900020801</v>
          </cell>
          <cell r="L166">
            <v>43</v>
          </cell>
          <cell r="M166">
            <v>262144</v>
          </cell>
          <cell r="N166" t="str">
            <v>000900020801</v>
          </cell>
          <cell r="O166" t="str">
            <v>Новостной</v>
          </cell>
          <cell r="P166">
            <v>45</v>
          </cell>
          <cell r="Q166">
            <v>262144</v>
          </cell>
          <cell r="R166" t="str">
            <v>000900020801</v>
          </cell>
          <cell r="S166">
            <v>49</v>
          </cell>
          <cell r="T166">
            <v>262144</v>
          </cell>
          <cell r="U166" t="str">
            <v>000900020801</v>
          </cell>
          <cell r="V166" t="str">
            <v>Новости и публицистика</v>
          </cell>
          <cell r="W166" t="str">
            <v>epg293</v>
          </cell>
          <cell r="X166" t="str">
            <v xml:space="preserve">http://news.bbc.co.uk/ </v>
          </cell>
          <cell r="Y166" t="str">
            <v>Английский</v>
          </cell>
          <cell r="Z166" t="str">
            <v>Круглосуточно</v>
          </cell>
          <cell r="AA166"/>
          <cell r="AB166" t="str">
            <v>Да</v>
          </cell>
          <cell r="AC166" t="str">
            <v>Да</v>
          </cell>
          <cell r="AD166"/>
          <cell r="AE166" t="str">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ell>
          <cell r="AF166">
            <v>0</v>
          </cell>
        </row>
        <row r="167">
          <cell r="B167">
            <v>250</v>
          </cell>
          <cell r="C167" t="str">
            <v>DVB-18</v>
          </cell>
          <cell r="D167" t="str">
            <v>Евроновости</v>
          </cell>
          <cell r="E167" t="str">
            <v>SD</v>
          </cell>
          <cell r="F167">
            <v>811</v>
          </cell>
          <cell r="H167" t="str">
            <v>Новостной</v>
          </cell>
          <cell r="I167">
            <v>40</v>
          </cell>
          <cell r="J167">
            <v>262144</v>
          </cell>
          <cell r="K167" t="str">
            <v>000900020801</v>
          </cell>
          <cell r="L167">
            <v>43</v>
          </cell>
          <cell r="M167">
            <v>262144</v>
          </cell>
          <cell r="N167" t="str">
            <v>000900020801</v>
          </cell>
          <cell r="O167" t="str">
            <v>Новостной</v>
          </cell>
          <cell r="P167">
            <v>45</v>
          </cell>
          <cell r="Q167">
            <v>262144</v>
          </cell>
          <cell r="R167" t="str">
            <v>000900020801</v>
          </cell>
          <cell r="S167">
            <v>49</v>
          </cell>
          <cell r="T167">
            <v>262144</v>
          </cell>
          <cell r="U167" t="str">
            <v>000900020801</v>
          </cell>
          <cell r="V167" t="str">
            <v>Новости и публицистика</v>
          </cell>
          <cell r="W167" t="str">
            <v>epg353</v>
          </cell>
          <cell r="X167" t="str">
            <v xml:space="preserve">http://ru.euronews.com/ </v>
          </cell>
          <cell r="Y167" t="str">
            <v>Русский</v>
          </cell>
          <cell r="Z167" t="str">
            <v>Круглосуточно</v>
          </cell>
          <cell r="AA167"/>
          <cell r="AB167" t="str">
            <v>Да</v>
          </cell>
          <cell r="AC167" t="str">
            <v>Да</v>
          </cell>
          <cell r="AD167"/>
          <cell r="AE167" t="str">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ell>
          <cell r="AF167">
            <v>0</v>
          </cell>
        </row>
        <row r="168">
          <cell r="B168">
            <v>107</v>
          </cell>
          <cell r="C168" t="str">
            <v>DVB-19</v>
          </cell>
          <cell r="D168" t="str">
            <v>Матч! Боец</v>
          </cell>
          <cell r="E168" t="str">
            <v>SD</v>
          </cell>
          <cell r="F168">
            <v>304</v>
          </cell>
          <cell r="H168" t="str">
            <v>Базовый</v>
          </cell>
          <cell r="I168">
            <v>41</v>
          </cell>
          <cell r="J168">
            <v>2</v>
          </cell>
          <cell r="K168" t="str">
            <v>0009000207D1</v>
          </cell>
          <cell r="L168">
            <v>44</v>
          </cell>
          <cell r="M168">
            <v>2</v>
          </cell>
          <cell r="N168" t="str">
            <v>0009000207D1</v>
          </cell>
          <cell r="O168" t="str">
            <v>Базовый</v>
          </cell>
          <cell r="P168">
            <v>46</v>
          </cell>
          <cell r="Q168">
            <v>2</v>
          </cell>
          <cell r="R168" t="str">
            <v>0009000207D1</v>
          </cell>
          <cell r="S168">
            <v>50</v>
          </cell>
          <cell r="T168">
            <v>2</v>
          </cell>
          <cell r="U168" t="str">
            <v>0009000207D1</v>
          </cell>
          <cell r="V168" t="str">
            <v>Спортивные</v>
          </cell>
          <cell r="W168" t="str">
            <v>epg103</v>
          </cell>
          <cell r="X168" t="str">
            <v>http://www.boets.ru/</v>
          </cell>
          <cell r="Y168" t="str">
            <v>Русский</v>
          </cell>
          <cell r="Z168" t="str">
            <v>Круглосуточно</v>
          </cell>
          <cell r="AA168"/>
          <cell r="AB168" t="str">
            <v>Да</v>
          </cell>
          <cell r="AC168" t="str">
            <v>Да</v>
          </cell>
          <cell r="AD168"/>
          <cell r="AE168" t="str">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ell>
          <cell r="AF168">
            <v>0</v>
          </cell>
        </row>
        <row r="169">
          <cell r="B169">
            <v>324</v>
          </cell>
          <cell r="C169" t="str">
            <v>DVB-23</v>
          </cell>
          <cell r="D169" t="str">
            <v>ТНТ Music</v>
          </cell>
          <cell r="E169" t="str">
            <v>SD</v>
          </cell>
          <cell r="F169">
            <v>503</v>
          </cell>
          <cell r="H169" t="str">
            <v>Базовый</v>
          </cell>
          <cell r="I169">
            <v>49</v>
          </cell>
          <cell r="J169">
            <v>2</v>
          </cell>
          <cell r="K169" t="str">
            <v>0009000207D1</v>
          </cell>
          <cell r="L169">
            <v>52</v>
          </cell>
          <cell r="M169">
            <v>2</v>
          </cell>
          <cell r="N169" t="str">
            <v>0009000207D1</v>
          </cell>
          <cell r="O169" t="str">
            <v>Базовый</v>
          </cell>
          <cell r="P169">
            <v>54</v>
          </cell>
          <cell r="Q169">
            <v>2</v>
          </cell>
          <cell r="R169" t="str">
            <v>0009000207D1</v>
          </cell>
          <cell r="S169">
            <v>58</v>
          </cell>
          <cell r="T169">
            <v>2</v>
          </cell>
          <cell r="U169" t="str">
            <v>0009000207D1</v>
          </cell>
          <cell r="V169" t="str">
            <v>Музыкальные</v>
          </cell>
          <cell r="W169" t="str">
            <v>epg638</v>
          </cell>
          <cell r="X169" t="str">
            <v>http://www.tntmusic.ru/</v>
          </cell>
          <cell r="Y169" t="str">
            <v>Русский</v>
          </cell>
          <cell r="Z169" t="str">
            <v>Круглосуточно</v>
          </cell>
          <cell r="AA169"/>
          <cell r="AB169" t="str">
            <v>Да</v>
          </cell>
          <cell r="AC169" t="str">
            <v>Да</v>
          </cell>
          <cell r="AD169"/>
          <cell r="AE169" t="str">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ell>
          <cell r="AF169">
            <v>0</v>
          </cell>
        </row>
        <row r="170">
          <cell r="B170">
            <v>89</v>
          </cell>
          <cell r="C170" t="str">
            <v>DVB-27</v>
          </cell>
          <cell r="D170" t="str">
            <v>Viasat Explore</v>
          </cell>
          <cell r="E170" t="str">
            <v>SD</v>
          </cell>
          <cell r="F170">
            <v>118</v>
          </cell>
          <cell r="H170" t="str">
            <v>Базовый</v>
          </cell>
          <cell r="I170">
            <v>58</v>
          </cell>
          <cell r="J170">
            <v>2</v>
          </cell>
          <cell r="K170" t="str">
            <v>0009000207D1</v>
          </cell>
          <cell r="L170">
            <v>61</v>
          </cell>
          <cell r="M170">
            <v>2</v>
          </cell>
          <cell r="N170" t="str">
            <v>0009000207D1</v>
          </cell>
          <cell r="O170" t="str">
            <v>Базовый</v>
          </cell>
          <cell r="P170">
            <v>63</v>
          </cell>
          <cell r="Q170">
            <v>2</v>
          </cell>
          <cell r="R170" t="str">
            <v>0009000207D1</v>
          </cell>
          <cell r="S170">
            <v>67</v>
          </cell>
          <cell r="T170">
            <v>2</v>
          </cell>
          <cell r="U170" t="str">
            <v>0009000207D1</v>
          </cell>
          <cell r="V170" t="str">
            <v>Познавательные</v>
          </cell>
          <cell r="W170" t="str">
            <v>epg85</v>
          </cell>
          <cell r="X170" t="str">
            <v>http://www.viasat-channels.tv/</v>
          </cell>
          <cell r="Y170" t="str">
            <v>Русский, Английский</v>
          </cell>
          <cell r="Z170" t="str">
            <v>Круглосуточно</v>
          </cell>
          <cell r="AA170"/>
          <cell r="AB170" t="str">
            <v>Да</v>
          </cell>
          <cell r="AC170" t="str">
            <v>Да</v>
          </cell>
          <cell r="AD170"/>
          <cell r="AE170" t="str">
            <v>Канал приключений, экстрима, загадок природы и человека. Прекрасное сочетание фильмов от лучших мировых производителей.</v>
          </cell>
          <cell r="AF170">
            <v>0</v>
          </cell>
        </row>
        <row r="171">
          <cell r="B171">
            <v>116</v>
          </cell>
          <cell r="C171" t="str">
            <v>DVB-27</v>
          </cell>
          <cell r="D171" t="str">
            <v>КИНОКОМЕДИЯ</v>
          </cell>
          <cell r="E171" t="str">
            <v>SD</v>
          </cell>
          <cell r="F171">
            <v>76</v>
          </cell>
          <cell r="H171" t="str">
            <v>Базовый</v>
          </cell>
          <cell r="I171">
            <v>58</v>
          </cell>
          <cell r="J171">
            <v>2</v>
          </cell>
          <cell r="K171" t="str">
            <v>0009000207D1</v>
          </cell>
          <cell r="L171">
            <v>61</v>
          </cell>
          <cell r="M171">
            <v>2</v>
          </cell>
          <cell r="N171" t="str">
            <v>0009000207D1</v>
          </cell>
          <cell r="O171" t="str">
            <v>Базовый</v>
          </cell>
          <cell r="P171">
            <v>63</v>
          </cell>
          <cell r="Q171">
            <v>2</v>
          </cell>
          <cell r="R171" t="str">
            <v>0009000207D1</v>
          </cell>
          <cell r="S171">
            <v>67</v>
          </cell>
          <cell r="T171">
            <v>2</v>
          </cell>
          <cell r="U171" t="str">
            <v>0009000207D1</v>
          </cell>
          <cell r="V171" t="str">
            <v>Кино и сериалы</v>
          </cell>
          <cell r="W171" t="str">
            <v>epg112</v>
          </cell>
          <cell r="X171" t="str">
            <v>http://www.nastroykino.ru/kinokomedija/</v>
          </cell>
          <cell r="Y171" t="str">
            <v>Русский</v>
          </cell>
          <cell r="Z171" t="str">
            <v>Круглосуточно</v>
          </cell>
          <cell r="AA171"/>
          <cell r="AB171" t="str">
            <v>Да</v>
          </cell>
          <cell r="AC171" t="str">
            <v>Да</v>
          </cell>
          <cell r="AD171"/>
          <cell r="AE171" t="str">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ell>
          <cell r="AF171">
            <v>0</v>
          </cell>
        </row>
        <row r="172">
          <cell r="B172">
            <v>88</v>
          </cell>
          <cell r="C172" t="str">
            <v>DVB-28</v>
          </cell>
          <cell r="D172" t="str">
            <v>Viasat Nature</v>
          </cell>
          <cell r="E172" t="str">
            <v>SD</v>
          </cell>
          <cell r="F172">
            <v>119</v>
          </cell>
          <cell r="H172" t="str">
            <v>Базовый</v>
          </cell>
          <cell r="I172">
            <v>60</v>
          </cell>
          <cell r="J172">
            <v>2</v>
          </cell>
          <cell r="K172" t="str">
            <v>0009000207D1</v>
          </cell>
          <cell r="L172">
            <v>63</v>
          </cell>
          <cell r="M172">
            <v>2</v>
          </cell>
          <cell r="N172" t="str">
            <v>0009000207D1</v>
          </cell>
          <cell r="O172" t="str">
            <v>Базовый</v>
          </cell>
          <cell r="P172">
            <v>65</v>
          </cell>
          <cell r="Q172">
            <v>2</v>
          </cell>
          <cell r="R172" t="str">
            <v>0009000207D1</v>
          </cell>
          <cell r="S172">
            <v>69</v>
          </cell>
          <cell r="T172">
            <v>2</v>
          </cell>
          <cell r="U172" t="str">
            <v>0009000207D1</v>
          </cell>
          <cell r="V172" t="str">
            <v>Познавательные</v>
          </cell>
          <cell r="W172" t="str">
            <v>epg84</v>
          </cell>
          <cell r="X172" t="str">
            <v>http://www.viasat-channels.tv/</v>
          </cell>
          <cell r="Y172" t="str">
            <v>Русский, Английский</v>
          </cell>
          <cell r="Z172" t="str">
            <v>Круглосуточно</v>
          </cell>
          <cell r="AA172"/>
          <cell r="AB172" t="str">
            <v>Да</v>
          </cell>
          <cell r="AC172" t="str">
            <v>Да</v>
          </cell>
          <cell r="AD172"/>
          <cell r="AE172" t="str">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ell>
          <cell r="AF172">
            <v>0</v>
          </cell>
        </row>
        <row r="173">
          <cell r="B173">
            <v>326</v>
          </cell>
          <cell r="C173" t="str">
            <v>DVB-29</v>
          </cell>
          <cell r="D173" t="str">
            <v>H2</v>
          </cell>
          <cell r="E173" t="str">
            <v>SD</v>
          </cell>
          <cell r="F173">
            <v>208</v>
          </cell>
          <cell r="H173" t="str">
            <v>Базовый</v>
          </cell>
          <cell r="I173">
            <v>61</v>
          </cell>
          <cell r="J173">
            <v>2</v>
          </cell>
          <cell r="K173" t="str">
            <v>0009000207D1</v>
          </cell>
          <cell r="L173">
            <v>64</v>
          </cell>
          <cell r="M173">
            <v>2</v>
          </cell>
          <cell r="N173" t="str">
            <v>0009000207D1</v>
          </cell>
          <cell r="O173" t="str">
            <v>Базовый</v>
          </cell>
          <cell r="P173">
            <v>66</v>
          </cell>
          <cell r="Q173">
            <v>2</v>
          </cell>
          <cell r="R173" t="str">
            <v>0009000207D1</v>
          </cell>
          <cell r="S173">
            <v>70</v>
          </cell>
          <cell r="T173">
            <v>2</v>
          </cell>
          <cell r="U173" t="str">
            <v>0009000207D1</v>
          </cell>
          <cell r="V173" t="str">
            <v>Познавательные</v>
          </cell>
          <cell r="W173" t="str">
            <v>epg640</v>
          </cell>
          <cell r="X173" t="str">
            <v>http://www.history.com/</v>
          </cell>
          <cell r="Y173" t="str">
            <v>Русский, Английский</v>
          </cell>
          <cell r="Z173" t="str">
            <v>Круглосуточно</v>
          </cell>
          <cell r="AA173"/>
          <cell r="AB173" t="str">
            <v>Да</v>
          </cell>
          <cell r="AC173" t="str">
            <v>Да</v>
          </cell>
          <cell r="AD173"/>
          <cell r="AE173" t="str">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ell>
          <cell r="AF173">
            <v>0</v>
          </cell>
        </row>
        <row r="174">
          <cell r="B174">
            <v>325</v>
          </cell>
          <cell r="C174" t="str">
            <v>DVB-31</v>
          </cell>
          <cell r="D174" t="str">
            <v>Game Show</v>
          </cell>
          <cell r="E174" t="str">
            <v>SD</v>
          </cell>
          <cell r="F174">
            <v>837</v>
          </cell>
          <cell r="H174" t="str">
            <v>Активный</v>
          </cell>
          <cell r="I174">
            <v>65</v>
          </cell>
          <cell r="J174">
            <v>524288</v>
          </cell>
          <cell r="K174" t="str">
            <v>000900020803</v>
          </cell>
          <cell r="L174">
            <v>68</v>
          </cell>
          <cell r="M174">
            <v>524288</v>
          </cell>
          <cell r="N174" t="str">
            <v>000900020803</v>
          </cell>
          <cell r="O174" t="str">
            <v>Активный</v>
          </cell>
          <cell r="P174">
            <v>70</v>
          </cell>
          <cell r="Q174">
            <v>524288</v>
          </cell>
          <cell r="R174" t="str">
            <v>000900020803</v>
          </cell>
          <cell r="S174">
            <v>74</v>
          </cell>
          <cell r="T174">
            <v>524288</v>
          </cell>
          <cell r="U174" t="str">
            <v>000900020803</v>
          </cell>
          <cell r="V174" t="str">
            <v>Развлекательные</v>
          </cell>
          <cell r="W174" t="str">
            <v>epg642</v>
          </cell>
          <cell r="X174" t="str">
            <v>http://gameshow.ru/</v>
          </cell>
          <cell r="Y174" t="str">
            <v>Русский</v>
          </cell>
          <cell r="Z174" t="str">
            <v>Круглосуточно</v>
          </cell>
          <cell r="AA174"/>
          <cell r="AB174" t="str">
            <v>Да</v>
          </cell>
          <cell r="AC174" t="str">
            <v>Да</v>
          </cell>
          <cell r="AD174"/>
          <cell r="AE174" t="str">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ell>
          <cell r="AF174">
            <v>0</v>
          </cell>
        </row>
        <row r="175">
          <cell r="B175">
            <v>327</v>
          </cell>
          <cell r="C175" t="str">
            <v>DVB-31</v>
          </cell>
          <cell r="D175" t="str">
            <v>CBS Reality</v>
          </cell>
          <cell r="E175" t="str">
            <v>SD</v>
          </cell>
          <cell r="F175">
            <v>839</v>
          </cell>
          <cell r="H175" t="str">
            <v>Активный</v>
          </cell>
          <cell r="I175">
            <v>65</v>
          </cell>
          <cell r="J175">
            <v>524288</v>
          </cell>
          <cell r="K175" t="str">
            <v>000900020803</v>
          </cell>
          <cell r="L175">
            <v>68</v>
          </cell>
          <cell r="M175">
            <v>524288</v>
          </cell>
          <cell r="N175" t="str">
            <v>000900020803</v>
          </cell>
          <cell r="O175" t="str">
            <v>Активный</v>
          </cell>
          <cell r="P175">
            <v>70</v>
          </cell>
          <cell r="Q175">
            <v>524288</v>
          </cell>
          <cell r="R175" t="str">
            <v>000900020803</v>
          </cell>
          <cell r="S175">
            <v>74</v>
          </cell>
          <cell r="T175">
            <v>524288</v>
          </cell>
          <cell r="U175" t="str">
            <v>000900020803</v>
          </cell>
          <cell r="V175" t="str">
            <v>Развлекательные</v>
          </cell>
          <cell r="W175" t="str">
            <v>epg366</v>
          </cell>
          <cell r="X175" t="str">
            <v>http://www.cbsreality.tv/eu/</v>
          </cell>
          <cell r="Y175" t="str">
            <v>Русский</v>
          </cell>
          <cell r="Z175" t="str">
            <v>Круглосуточно</v>
          </cell>
          <cell r="AA175"/>
          <cell r="AB175" t="str">
            <v>Да</v>
          </cell>
          <cell r="AC175" t="str">
            <v>Да</v>
          </cell>
          <cell r="AD175"/>
          <cell r="AE175" t="str">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ell>
          <cell r="AF175">
            <v>0</v>
          </cell>
        </row>
        <row r="176">
          <cell r="B176">
            <v>328</v>
          </cell>
          <cell r="C176" t="str">
            <v>DVB-31</v>
          </cell>
          <cell r="D176" t="str">
            <v>Морской</v>
          </cell>
          <cell r="E176" t="str">
            <v>SD</v>
          </cell>
          <cell r="F176">
            <v>841</v>
          </cell>
          <cell r="H176" t="str">
            <v>Активный</v>
          </cell>
          <cell r="I176">
            <v>65</v>
          </cell>
          <cell r="J176">
            <v>524288</v>
          </cell>
          <cell r="K176" t="str">
            <v>000900020803</v>
          </cell>
          <cell r="L176">
            <v>68</v>
          </cell>
          <cell r="M176">
            <v>524288</v>
          </cell>
          <cell r="N176" t="str">
            <v>000900020803</v>
          </cell>
          <cell r="O176" t="str">
            <v>Активный</v>
          </cell>
          <cell r="P176">
            <v>70</v>
          </cell>
          <cell r="Q176">
            <v>524288</v>
          </cell>
          <cell r="R176" t="str">
            <v>000900020803</v>
          </cell>
          <cell r="S176">
            <v>74</v>
          </cell>
          <cell r="T176">
            <v>524288</v>
          </cell>
          <cell r="U176" t="str">
            <v>000900020803</v>
          </cell>
          <cell r="V176" t="str">
            <v>Познавательные</v>
          </cell>
          <cell r="W176" t="str">
            <v>epg568</v>
          </cell>
          <cell r="X176" t="str">
            <v>http://www.nauticalchannel.ru/</v>
          </cell>
          <cell r="Y176" t="str">
            <v>Русский</v>
          </cell>
          <cell r="Z176" t="str">
            <v>Круглосуточно</v>
          </cell>
          <cell r="AA176"/>
          <cell r="AB176" t="str">
            <v>Да</v>
          </cell>
          <cell r="AC176" t="str">
            <v>Да</v>
          </cell>
          <cell r="AD176"/>
          <cell r="AE176" t="str">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ell>
          <cell r="AF176">
            <v>0</v>
          </cell>
        </row>
        <row r="177">
          <cell r="B177">
            <v>331</v>
          </cell>
          <cell r="C177" t="str">
            <v>DVB-31</v>
          </cell>
          <cell r="D177" t="str">
            <v>Ювелирочка</v>
          </cell>
          <cell r="E177" t="str">
            <v>SD</v>
          </cell>
          <cell r="F177">
            <v>38</v>
          </cell>
          <cell r="H177" t="str">
            <v>Базовый</v>
          </cell>
          <cell r="I177">
            <v>66</v>
          </cell>
          <cell r="J177">
            <v>770</v>
          </cell>
          <cell r="K177" t="str">
            <v>0009000207E3</v>
          </cell>
          <cell r="L177">
            <v>69</v>
          </cell>
          <cell r="M177">
            <v>770</v>
          </cell>
          <cell r="N177" t="str">
            <v>0009000207E3</v>
          </cell>
          <cell r="O177" t="str">
            <v>Активный</v>
          </cell>
          <cell r="P177">
            <v>71</v>
          </cell>
          <cell r="Q177">
            <v>770</v>
          </cell>
          <cell r="R177" t="str">
            <v>0009000207E3</v>
          </cell>
          <cell r="S177">
            <v>75</v>
          </cell>
          <cell r="T177">
            <v>770</v>
          </cell>
          <cell r="U177" t="str">
            <v>0009000207E3</v>
          </cell>
          <cell r="V177" t="str">
            <v>Развлекательные</v>
          </cell>
          <cell r="W177" t="str">
            <v>epg653</v>
          </cell>
          <cell r="X177" t="str">
            <v>http://www.ves-media.com/</v>
          </cell>
          <cell r="Y177" t="str">
            <v>Русский</v>
          </cell>
          <cell r="Z177" t="str">
            <v>Круглосуточно</v>
          </cell>
          <cell r="AA177"/>
          <cell r="AB177" t="str">
            <v>Да</v>
          </cell>
          <cell r="AC177" t="str">
            <v>Да</v>
          </cell>
          <cell r="AD177"/>
          <cell r="AE177" t="str">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ell>
          <cell r="AF177">
            <v>0</v>
          </cell>
        </row>
        <row r="178">
          <cell r="B178">
            <v>400</v>
          </cell>
          <cell r="C178" t="str">
            <v>DVB-32</v>
          </cell>
          <cell r="D178" t="str">
            <v>Russian Extreme TV Ultra HD (тест)</v>
          </cell>
          <cell r="E178" t="str">
            <v>HD</v>
          </cell>
          <cell r="F178">
            <v>842</v>
          </cell>
          <cell r="H178" t="str">
            <v>Базовый</v>
          </cell>
          <cell r="I178">
            <v>67</v>
          </cell>
          <cell r="J178">
            <v>2</v>
          </cell>
          <cell r="K178" t="str">
            <v>0009000207D1</v>
          </cell>
          <cell r="L178">
            <v>70</v>
          </cell>
          <cell r="M178">
            <v>2</v>
          </cell>
          <cell r="N178" t="str">
            <v>0009000207D1</v>
          </cell>
          <cell r="O178" t="str">
            <v>Базовый</v>
          </cell>
          <cell r="P178">
            <v>72</v>
          </cell>
          <cell r="Q178">
            <v>2</v>
          </cell>
          <cell r="R178" t="str">
            <v>0009000207D1</v>
          </cell>
          <cell r="S178">
            <v>76</v>
          </cell>
          <cell r="T178">
            <v>2</v>
          </cell>
          <cell r="U178" t="str">
            <v>0009000207D1</v>
          </cell>
          <cell r="V178" t="str">
            <v>Спортивные</v>
          </cell>
          <cell r="W178" t="str">
            <v>epg665</v>
          </cell>
          <cell r="X178" t="str">
            <v>http://www.extremtv.ru/</v>
          </cell>
          <cell r="Y178" t="str">
            <v>Русский</v>
          </cell>
          <cell r="Z178" t="str">
            <v>Круглосуточно</v>
          </cell>
          <cell r="AA178"/>
          <cell r="AB178" t="str">
            <v>Да</v>
          </cell>
          <cell r="AC178" t="str">
            <v>Да</v>
          </cell>
          <cell r="AD178"/>
          <cell r="AE178" t="str">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ell>
          <cell r="AF178">
            <v>0</v>
          </cell>
        </row>
        <row r="179">
          <cell r="B179">
            <v>401</v>
          </cell>
          <cell r="C179" t="str">
            <v>DVB-33</v>
          </cell>
          <cell r="D179" t="str">
            <v>Russian Extreme TV Ultra HD (тест)</v>
          </cell>
          <cell r="E179" t="str">
            <v>HD</v>
          </cell>
          <cell r="F179">
            <v>843</v>
          </cell>
          <cell r="H179" t="str">
            <v>Базовый</v>
          </cell>
          <cell r="I179">
            <v>68</v>
          </cell>
          <cell r="J179">
            <v>2</v>
          </cell>
          <cell r="K179" t="str">
            <v>0009000207D1</v>
          </cell>
          <cell r="L179">
            <v>71</v>
          </cell>
          <cell r="M179">
            <v>2</v>
          </cell>
          <cell r="N179" t="str">
            <v>0009000207D1</v>
          </cell>
          <cell r="O179" t="str">
            <v>Базовый</v>
          </cell>
          <cell r="P179">
            <v>73</v>
          </cell>
          <cell r="Q179">
            <v>2</v>
          </cell>
          <cell r="R179" t="str">
            <v>0009000207D1</v>
          </cell>
          <cell r="S179">
            <v>77</v>
          </cell>
          <cell r="T179">
            <v>2</v>
          </cell>
          <cell r="U179" t="str">
            <v>0009000207D1</v>
          </cell>
          <cell r="V179" t="str">
            <v>Спортивные</v>
          </cell>
          <cell r="W179" t="str">
            <v>epg665</v>
          </cell>
          <cell r="X179" t="str">
            <v>http://www.extremtv.ru/</v>
          </cell>
          <cell r="Y179" t="str">
            <v>Русский</v>
          </cell>
          <cell r="Z179" t="str">
            <v>Круглосуточно</v>
          </cell>
          <cell r="AA179"/>
          <cell r="AB179" t="str">
            <v>Да</v>
          </cell>
          <cell r="AC179" t="str">
            <v>Да</v>
          </cell>
          <cell r="AD179"/>
          <cell r="AE179" t="str">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ell>
          <cell r="AF179">
            <v>0</v>
          </cell>
        </row>
        <row r="180">
          <cell r="B180">
            <v>206</v>
          </cell>
          <cell r="C180" t="str">
            <v>DVB-32</v>
          </cell>
          <cell r="D180" t="str">
            <v>КИНОПРЕМЬЕРА HD</v>
          </cell>
          <cell r="E180" t="str">
            <v>HD</v>
          </cell>
          <cell r="F180">
            <v>851</v>
          </cell>
          <cell r="H180" t="str">
            <v>-</v>
          </cell>
          <cell r="I180" t="str">
            <v>-</v>
          </cell>
          <cell r="J180" t="str">
            <v>-</v>
          </cell>
          <cell r="K180" t="str">
            <v>-</v>
          </cell>
          <cell r="L180" t="str">
            <v>-</v>
          </cell>
          <cell r="M180" t="str">
            <v>-</v>
          </cell>
          <cell r="N180" t="str">
            <v>-</v>
          </cell>
          <cell r="O180" t="str">
            <v>НАСТРОЙ КИНО!</v>
          </cell>
          <cell r="P180">
            <v>74</v>
          </cell>
          <cell r="Q180">
            <v>81920</v>
          </cell>
          <cell r="R180" t="str">
            <v>0009000207D5</v>
          </cell>
          <cell r="S180">
            <v>78</v>
          </cell>
          <cell r="T180">
            <v>81920</v>
          </cell>
          <cell r="U180" t="str">
            <v>0009000207D5</v>
          </cell>
          <cell r="V180" t="str">
            <v>Кино и сериалы</v>
          </cell>
          <cell r="W180" t="str">
            <v>epg662</v>
          </cell>
          <cell r="X180" t="str">
            <v>http://www.nastroykino.ru/kinopremyera/</v>
          </cell>
          <cell r="Y180" t="str">
            <v>Русский</v>
          </cell>
          <cell r="Z180" t="str">
            <v>Круглосуточно</v>
          </cell>
          <cell r="AA180"/>
          <cell r="AB180" t="str">
            <v>Да</v>
          </cell>
          <cell r="AC180" t="str">
            <v>Да</v>
          </cell>
          <cell r="AD180"/>
          <cell r="AE180" t="str">
            <v>Телеканал премьер и новинок мирового кинематографа. Все самое лучшее, все самое новое в мире отечественного и зарубежного кинопроката последних двух лет. То, что вы не успели посмотреть в кинотеатре – теперь доступно в удобное время у вас дома! Круглосуточное вещание без рекламы.</v>
          </cell>
          <cell r="AF180">
            <v>0</v>
          </cell>
        </row>
        <row r="181">
          <cell r="B181">
            <v>207</v>
          </cell>
          <cell r="C181" t="str">
            <v>DVB-33</v>
          </cell>
          <cell r="D181" t="str">
            <v>КИНОСВИДАНИЕ</v>
          </cell>
          <cell r="E181" t="str">
            <v>SD</v>
          </cell>
          <cell r="F181">
            <v>850</v>
          </cell>
          <cell r="H181" t="str">
            <v>-</v>
          </cell>
          <cell r="I181" t="str">
            <v>-</v>
          </cell>
          <cell r="J181" t="str">
            <v>-</v>
          </cell>
          <cell r="K181" t="str">
            <v>-</v>
          </cell>
          <cell r="L181" t="str">
            <v>-</v>
          </cell>
          <cell r="M181" t="str">
            <v>-</v>
          </cell>
          <cell r="N181" t="str">
            <v>-</v>
          </cell>
          <cell r="O181" t="str">
            <v>НАСТРОЙ КИНО!</v>
          </cell>
          <cell r="P181">
            <v>75</v>
          </cell>
          <cell r="Q181">
            <v>81920</v>
          </cell>
          <cell r="R181" t="str">
            <v>0009000207D5</v>
          </cell>
          <cell r="S181">
            <v>79</v>
          </cell>
          <cell r="T181">
            <v>81920</v>
          </cell>
          <cell r="U181" t="str">
            <v>0009000207D5</v>
          </cell>
          <cell r="V181" t="str">
            <v>Кино и сериалы</v>
          </cell>
          <cell r="W181" t="str">
            <v>epg341</v>
          </cell>
          <cell r="X181" t="str">
            <v>http://www.nastroykino.ru/kinosvidanie/</v>
          </cell>
          <cell r="Y181" t="str">
            <v>Русский</v>
          </cell>
          <cell r="Z181" t="str">
            <v>Круглосуточно</v>
          </cell>
          <cell r="AA181"/>
          <cell r="AB181" t="str">
            <v>Да</v>
          </cell>
          <cell r="AC181" t="str">
            <v>Да</v>
          </cell>
          <cell r="AD181"/>
          <cell r="AE181" t="str">
            <v>Телеканал об отношениях мужчины и женщины. Вдохновляющие истории любви, романтические комедии и психология отношений в пронзительных драмах. Фильмы, которые хочется смотреть вдвоем. Круглосуточное вещание без рекламы.</v>
          </cell>
          <cell r="AF181">
            <v>0</v>
          </cell>
        </row>
        <row r="182">
          <cell r="B182">
            <v>235</v>
          </cell>
          <cell r="C182" t="str">
            <v>DVB-33</v>
          </cell>
          <cell r="D182" t="str">
            <v>КИНОХИТ</v>
          </cell>
          <cell r="E182" t="str">
            <v>SD</v>
          </cell>
          <cell r="F182">
            <v>852</v>
          </cell>
          <cell r="H182" t="str">
            <v>-</v>
          </cell>
          <cell r="I182" t="str">
            <v>-</v>
          </cell>
          <cell r="J182" t="str">
            <v>-</v>
          </cell>
          <cell r="K182" t="str">
            <v>-</v>
          </cell>
          <cell r="L182" t="str">
            <v>-</v>
          </cell>
          <cell r="M182" t="str">
            <v>-</v>
          </cell>
          <cell r="N182" t="str">
            <v>-</v>
          </cell>
          <cell r="O182" t="str">
            <v>НАСТРОЙ КИНО!</v>
          </cell>
          <cell r="P182">
            <v>75</v>
          </cell>
          <cell r="Q182">
            <v>81920</v>
          </cell>
          <cell r="R182" t="str">
            <v>0009000207D5</v>
          </cell>
          <cell r="S182">
            <v>79</v>
          </cell>
          <cell r="T182">
            <v>81920</v>
          </cell>
          <cell r="U182" t="str">
            <v>0009000207D5</v>
          </cell>
          <cell r="V182" t="str">
            <v>Кино и сериалы</v>
          </cell>
          <cell r="W182" t="str">
            <v>epg582</v>
          </cell>
          <cell r="X182" t="str">
            <v>http://www.nastroykino.ru/kinohit/</v>
          </cell>
          <cell r="Y182" t="str">
            <v>Русский</v>
          </cell>
          <cell r="Z182" t="str">
            <v>Круглосуточно</v>
          </cell>
          <cell r="AA182"/>
          <cell r="AB182" t="str">
            <v>Да</v>
          </cell>
          <cell r="AC182" t="str">
            <v>Да</v>
          </cell>
          <cell r="AD182"/>
          <cell r="AE182" t="str">
            <v>Телеканал мировых кинохитов разных лет. Популярное зарубежное кино с самыми высокими рейтингами среди зрителей. Культовые кинокартины, знаменитые актеры и режиссеры, эталоны жанра. Круглосуточное вещание без рекламы.</v>
          </cell>
          <cell r="AF182">
            <v>0</v>
          </cell>
        </row>
        <row r="183">
          <cell r="B183">
            <v>329</v>
          </cell>
          <cell r="C183" t="str">
            <v>DVB-32</v>
          </cell>
          <cell r="D183" t="str">
            <v>КИНОСЕМЬЯ</v>
          </cell>
          <cell r="E183" t="str">
            <v>SD</v>
          </cell>
          <cell r="F183">
            <v>853</v>
          </cell>
          <cell r="H183" t="str">
            <v>-</v>
          </cell>
          <cell r="I183" t="str">
            <v>-</v>
          </cell>
          <cell r="J183" t="str">
            <v>-</v>
          </cell>
          <cell r="K183" t="str">
            <v>-</v>
          </cell>
          <cell r="L183" t="str">
            <v>-</v>
          </cell>
          <cell r="M183" t="str">
            <v>-</v>
          </cell>
          <cell r="N183" t="str">
            <v>-</v>
          </cell>
          <cell r="O183" t="str">
            <v>НАСТРОЙ КИНО!</v>
          </cell>
          <cell r="P183">
            <v>74</v>
          </cell>
          <cell r="Q183">
            <v>81920</v>
          </cell>
          <cell r="R183" t="str">
            <v>0009000207D5</v>
          </cell>
          <cell r="S183">
            <v>78</v>
          </cell>
          <cell r="T183">
            <v>81920</v>
          </cell>
          <cell r="U183" t="str">
            <v>0009000207D5</v>
          </cell>
          <cell r="V183" t="str">
            <v>Кино и сериалы</v>
          </cell>
          <cell r="W183" t="str">
            <v>epg580</v>
          </cell>
          <cell r="X183" t="str">
            <v>http://www.nastroykino.ru/kinosemja/</v>
          </cell>
          <cell r="Y183" t="str">
            <v>Русский</v>
          </cell>
          <cell r="Z183" t="str">
            <v>Круглосуточно</v>
          </cell>
          <cell r="AA183"/>
          <cell r="AB183" t="str">
            <v>Да</v>
          </cell>
          <cell r="AC183" t="str">
            <v>Да</v>
          </cell>
          <cell r="AD183"/>
          <cell r="AE183" t="str">
            <v>Телеканал для всей семьи. Максимально безопасные фильмы, которые понравятся и детям, и взрослым. Детское кино и полнометражные мультфильмы, фильмы о дружбе и семейных ценностях. 100% позитивных эмоций. Круглосуточное вещание без рекламы.</v>
          </cell>
          <cell r="AF183">
            <v>0</v>
          </cell>
        </row>
        <row r="184">
          <cell r="B184">
            <v>75</v>
          </cell>
          <cell r="C184" t="str">
            <v>DVB-4</v>
          </cell>
          <cell r="D184" t="str">
            <v>Региональный канал 4</v>
          </cell>
          <cell r="E184" t="str">
            <v>SD</v>
          </cell>
          <cell r="F184">
            <v>550</v>
          </cell>
          <cell r="H184" t="str">
            <v>Базовый</v>
          </cell>
          <cell r="I184" t="str">
            <v>-</v>
          </cell>
          <cell r="J184">
            <v>2</v>
          </cell>
          <cell r="K184" t="str">
            <v>0009000207D1</v>
          </cell>
          <cell r="L184" t="str">
            <v>-</v>
          </cell>
          <cell r="M184">
            <v>2</v>
          </cell>
          <cell r="N184" t="str">
            <v>0009000207D1</v>
          </cell>
          <cell r="O184" t="str">
            <v>Базовый</v>
          </cell>
          <cell r="P184">
            <v>7</v>
          </cell>
          <cell r="Q184">
            <v>8194</v>
          </cell>
          <cell r="R184" t="str">
            <v>000900020BB9</v>
          </cell>
          <cell r="S184">
            <v>7</v>
          </cell>
          <cell r="T184">
            <v>8194</v>
          </cell>
          <cell r="U184" t="str">
            <v>000900020BB9</v>
          </cell>
          <cell r="V184" t="str">
            <v>Региональные</v>
          </cell>
          <cell r="W184" t="str">
            <v>-</v>
          </cell>
          <cell r="X184" t="str">
            <v>-</v>
          </cell>
          <cell r="Y184" t="str">
            <v>Русский</v>
          </cell>
          <cell r="Z184" t="str">
            <v>Круглосуточно</v>
          </cell>
          <cell r="AA184"/>
          <cell r="AB184" t="str">
            <v>Да</v>
          </cell>
          <cell r="AC184" t="str">
            <v>Да</v>
          </cell>
          <cell r="AD184"/>
          <cell r="AE184" t="str">
            <v>-</v>
          </cell>
          <cell r="AF184">
            <v>0</v>
          </cell>
        </row>
        <row r="185">
          <cell r="B185">
            <v>202</v>
          </cell>
          <cell r="C185" t="str">
            <v>DVB-33</v>
          </cell>
          <cell r="D185" t="str">
            <v>Региональный канал 5</v>
          </cell>
          <cell r="E185" t="str">
            <v>SD</v>
          </cell>
          <cell r="F185">
            <v>551</v>
          </cell>
          <cell r="H185" t="str">
            <v>Базовый</v>
          </cell>
          <cell r="I185" t="str">
            <v>-</v>
          </cell>
          <cell r="J185">
            <v>2</v>
          </cell>
          <cell r="K185" t="str">
            <v>0009000207D1</v>
          </cell>
          <cell r="L185" t="str">
            <v>-</v>
          </cell>
          <cell r="M185">
            <v>2</v>
          </cell>
          <cell r="N185" t="str">
            <v>0009000207D1</v>
          </cell>
          <cell r="O185" t="str">
            <v>Базовый</v>
          </cell>
          <cell r="P185">
            <v>76</v>
          </cell>
          <cell r="Q185">
            <v>2</v>
          </cell>
          <cell r="R185" t="str">
            <v>0009000207D1</v>
          </cell>
          <cell r="S185">
            <v>80</v>
          </cell>
          <cell r="T185">
            <v>2</v>
          </cell>
          <cell r="U185" t="str">
            <v>0009000207D1</v>
          </cell>
          <cell r="V185" t="str">
            <v>Региональные</v>
          </cell>
          <cell r="W185" t="str">
            <v>-</v>
          </cell>
          <cell r="X185" t="str">
            <v>-</v>
          </cell>
          <cell r="Y185" t="str">
            <v>Русский</v>
          </cell>
          <cell r="Z185" t="str">
            <v>Круглосуточно</v>
          </cell>
          <cell r="AA185"/>
          <cell r="AB185" t="str">
            <v>Да</v>
          </cell>
          <cell r="AC185" t="str">
            <v>Да</v>
          </cell>
          <cell r="AD185"/>
          <cell r="AE185" t="str">
            <v>-</v>
          </cell>
          <cell r="AF185">
            <v>0</v>
          </cell>
        </row>
        <row r="186">
          <cell r="B186">
            <v>203</v>
          </cell>
          <cell r="C186" t="str">
            <v>DVB-33</v>
          </cell>
          <cell r="D186" t="str">
            <v>Региональный канал 6</v>
          </cell>
          <cell r="E186" t="str">
            <v>SD</v>
          </cell>
          <cell r="F186">
            <v>552</v>
          </cell>
          <cell r="H186" t="str">
            <v>-</v>
          </cell>
          <cell r="I186" t="str">
            <v>-</v>
          </cell>
          <cell r="J186" t="str">
            <v>-</v>
          </cell>
          <cell r="K186" t="str">
            <v>-</v>
          </cell>
          <cell r="L186" t="str">
            <v>-</v>
          </cell>
          <cell r="M186" t="str">
            <v>-</v>
          </cell>
          <cell r="N186" t="str">
            <v>-</v>
          </cell>
          <cell r="O186" t="str">
            <v>Базовый</v>
          </cell>
          <cell r="P186">
            <v>77</v>
          </cell>
          <cell r="Q186">
            <v>2</v>
          </cell>
          <cell r="R186" t="str">
            <v>0009000207D1</v>
          </cell>
          <cell r="S186">
            <v>81</v>
          </cell>
          <cell r="T186">
            <v>2</v>
          </cell>
          <cell r="U186" t="str">
            <v>0009000207D1</v>
          </cell>
          <cell r="V186" t="str">
            <v>Региональные</v>
          </cell>
          <cell r="W186" t="str">
            <v>-</v>
          </cell>
          <cell r="X186" t="str">
            <v>-</v>
          </cell>
          <cell r="Y186" t="str">
            <v>Русский</v>
          </cell>
          <cell r="Z186" t="str">
            <v>Круглосуточно</v>
          </cell>
          <cell r="AA186"/>
          <cell r="AB186" t="str">
            <v>Да</v>
          </cell>
          <cell r="AC186" t="str">
            <v>Да</v>
          </cell>
          <cell r="AD186"/>
          <cell r="AE186" t="str">
            <v>-</v>
          </cell>
          <cell r="AF186">
            <v>0</v>
          </cell>
        </row>
        <row r="187">
          <cell r="B187">
            <v>204</v>
          </cell>
          <cell r="C187" t="str">
            <v>DVB-33</v>
          </cell>
          <cell r="D187" t="str">
            <v>Региональный канал 7</v>
          </cell>
          <cell r="E187" t="str">
            <v>SD</v>
          </cell>
          <cell r="F187">
            <v>553</v>
          </cell>
          <cell r="H187" t="str">
            <v>-</v>
          </cell>
          <cell r="I187" t="str">
            <v>-</v>
          </cell>
          <cell r="J187" t="str">
            <v>-</v>
          </cell>
          <cell r="K187" t="str">
            <v>-</v>
          </cell>
          <cell r="L187" t="str">
            <v>-</v>
          </cell>
          <cell r="M187" t="str">
            <v>-</v>
          </cell>
          <cell r="N187" t="str">
            <v>-</v>
          </cell>
          <cell r="O187" t="str">
            <v>Базовый</v>
          </cell>
          <cell r="P187">
            <v>77</v>
          </cell>
          <cell r="Q187">
            <v>2</v>
          </cell>
          <cell r="R187" t="str">
            <v>0009000207D1</v>
          </cell>
          <cell r="S187">
            <v>81</v>
          </cell>
          <cell r="T187">
            <v>2</v>
          </cell>
          <cell r="U187" t="str">
            <v>0009000207D1</v>
          </cell>
          <cell r="V187" t="str">
            <v>Региональные</v>
          </cell>
          <cell r="W187" t="str">
            <v>-</v>
          </cell>
          <cell r="X187" t="str">
            <v>-</v>
          </cell>
          <cell r="Y187" t="str">
            <v>Русский</v>
          </cell>
          <cell r="Z187" t="str">
            <v>Круглосуточно</v>
          </cell>
          <cell r="AA187"/>
          <cell r="AB187" t="str">
            <v>Да</v>
          </cell>
          <cell r="AC187" t="str">
            <v>Да</v>
          </cell>
          <cell r="AD187"/>
          <cell r="AE187" t="str">
            <v>-</v>
          </cell>
          <cell r="AF187">
            <v>0</v>
          </cell>
        </row>
        <row r="188">
          <cell r="B188">
            <v>205</v>
          </cell>
          <cell r="C188" t="str">
            <v>DVB-33</v>
          </cell>
          <cell r="D188" t="str">
            <v>Региональный канал 8</v>
          </cell>
          <cell r="E188" t="str">
            <v>SD</v>
          </cell>
          <cell r="F188">
            <v>554</v>
          </cell>
          <cell r="H188" t="str">
            <v>-</v>
          </cell>
          <cell r="I188" t="str">
            <v>-</v>
          </cell>
          <cell r="J188" t="str">
            <v>-</v>
          </cell>
          <cell r="K188" t="str">
            <v>-</v>
          </cell>
          <cell r="L188" t="str">
            <v>-</v>
          </cell>
          <cell r="M188" t="str">
            <v>-</v>
          </cell>
          <cell r="N188" t="str">
            <v>-</v>
          </cell>
          <cell r="O188" t="str">
            <v>Базовый</v>
          </cell>
          <cell r="P188">
            <v>77</v>
          </cell>
          <cell r="Q188">
            <v>2</v>
          </cell>
          <cell r="R188" t="str">
            <v>0009000207D1</v>
          </cell>
          <cell r="S188">
            <v>81</v>
          </cell>
          <cell r="T188">
            <v>2</v>
          </cell>
          <cell r="U188" t="str">
            <v>0009000207D1</v>
          </cell>
          <cell r="V188" t="str">
            <v>Региональные</v>
          </cell>
          <cell r="W188" t="str">
            <v>-</v>
          </cell>
          <cell r="X188" t="str">
            <v>-</v>
          </cell>
          <cell r="Y188" t="str">
            <v>Русский</v>
          </cell>
          <cell r="Z188" t="str">
            <v>Круглосуточно</v>
          </cell>
          <cell r="AA188"/>
          <cell r="AB188" t="str">
            <v>Да</v>
          </cell>
          <cell r="AC188" t="str">
            <v>Да</v>
          </cell>
          <cell r="AD188"/>
          <cell r="AE188" t="str">
            <v>-</v>
          </cell>
          <cell r="AF188">
            <v>0</v>
          </cell>
        </row>
        <row r="189">
          <cell r="B189">
            <v>310</v>
          </cell>
          <cell r="C189" t="str">
            <v>DVB-4</v>
          </cell>
          <cell r="D189" t="str">
            <v>Региональный канал 9</v>
          </cell>
          <cell r="E189" t="str">
            <v>SD</v>
          </cell>
          <cell r="F189">
            <v>32</v>
          </cell>
          <cell r="H189" t="str">
            <v>-</v>
          </cell>
          <cell r="I189" t="str">
            <v>-</v>
          </cell>
          <cell r="J189" t="str">
            <v>-</v>
          </cell>
          <cell r="K189" t="str">
            <v>-</v>
          </cell>
          <cell r="L189" t="str">
            <v>-</v>
          </cell>
          <cell r="M189" t="str">
            <v>-</v>
          </cell>
          <cell r="N189" t="str">
            <v>-</v>
          </cell>
          <cell r="O189" t="str">
            <v>Базовый</v>
          </cell>
          <cell r="P189">
            <v>7</v>
          </cell>
          <cell r="Q189">
            <v>2</v>
          </cell>
          <cell r="R189" t="str">
            <v>0009000207D1</v>
          </cell>
          <cell r="S189">
            <v>7</v>
          </cell>
          <cell r="T189">
            <v>2</v>
          </cell>
          <cell r="U189" t="str">
            <v>0009000207D1</v>
          </cell>
          <cell r="V189" t="str">
            <v>Региональные</v>
          </cell>
          <cell r="W189" t="str">
            <v>-</v>
          </cell>
          <cell r="X189" t="str">
            <v>-</v>
          </cell>
          <cell r="Y189" t="str">
            <v>Русский</v>
          </cell>
          <cell r="Z189" t="str">
            <v>Круглосуточно</v>
          </cell>
          <cell r="AA189"/>
          <cell r="AB189" t="str">
            <v>Да</v>
          </cell>
          <cell r="AC189" t="str">
            <v>Да</v>
          </cell>
          <cell r="AD189"/>
          <cell r="AE189" t="str">
            <v>-</v>
          </cell>
          <cell r="AF189">
            <v>0</v>
          </cell>
        </row>
        <row r="190">
          <cell r="B190">
            <v>178</v>
          </cell>
          <cell r="C190" t="str">
            <v>DVB-33</v>
          </cell>
          <cell r="D190" t="str">
            <v>Радость моя</v>
          </cell>
          <cell r="E190" t="str">
            <v>SD</v>
          </cell>
          <cell r="F190">
            <v>99</v>
          </cell>
          <cell r="H190" t="str">
            <v>Базовый</v>
          </cell>
          <cell r="I190">
            <v>69</v>
          </cell>
          <cell r="J190">
            <v>2</v>
          </cell>
          <cell r="K190" t="str">
            <v>0009000207D1</v>
          </cell>
          <cell r="L190">
            <v>72</v>
          </cell>
          <cell r="M190">
            <v>2</v>
          </cell>
          <cell r="N190" t="str">
            <v>0009000207D1</v>
          </cell>
          <cell r="O190" t="str">
            <v>Базовый</v>
          </cell>
          <cell r="P190" t="str">
            <v>-</v>
          </cell>
          <cell r="Q190">
            <v>2</v>
          </cell>
          <cell r="R190" t="str">
            <v>0009000207D1</v>
          </cell>
          <cell r="S190" t="str">
            <v>-</v>
          </cell>
          <cell r="T190">
            <v>2</v>
          </cell>
          <cell r="U190" t="str">
            <v>0009000207D1</v>
          </cell>
          <cell r="V190" t="str">
            <v>Детские</v>
          </cell>
          <cell r="W190" t="str">
            <v xml:space="preserve">epg372 </v>
          </cell>
          <cell r="X190" t="str">
            <v xml:space="preserve">http://www.radostmoya.ru/ </v>
          </cell>
          <cell r="Y190" t="str">
            <v>Русский</v>
          </cell>
          <cell r="Z190" t="str">
            <v>Круглосуточно</v>
          </cell>
          <cell r="AA190"/>
          <cell r="AB190" t="str">
            <v>Да</v>
          </cell>
          <cell r="AC190" t="str">
            <v>Да</v>
          </cell>
          <cell r="AD190"/>
          <cell r="AE190" t="str">
            <v xml:space="preserve">"Радость моя" — это Детский семейный образовательный телеканал. Мы предлагаем зрителям культурно-просветительские, образовательные и детские программы собственного производства. На нашем канале каждый член семьи найдёт для себя что-то полезное. Особенность "Радости моей" — приверженность православным традициям. </v>
          </cell>
          <cell r="AF190">
            <v>0</v>
          </cell>
        </row>
        <row r="191">
          <cell r="B191">
            <v>61</v>
          </cell>
          <cell r="C191" t="str">
            <v>DVB-33</v>
          </cell>
          <cell r="D191" t="str">
            <v>Успех</v>
          </cell>
          <cell r="E191" t="str">
            <v>SD</v>
          </cell>
          <cell r="F191">
            <v>151</v>
          </cell>
          <cell r="H191" t="str">
            <v>Базовый</v>
          </cell>
          <cell r="I191">
            <v>69</v>
          </cell>
          <cell r="J191">
            <v>2</v>
          </cell>
          <cell r="K191" t="str">
            <v>0009000207D1</v>
          </cell>
          <cell r="L191">
            <v>72</v>
          </cell>
          <cell r="M191">
            <v>2</v>
          </cell>
          <cell r="N191" t="str">
            <v>0009000207D1</v>
          </cell>
          <cell r="O191" t="str">
            <v>Базовый</v>
          </cell>
          <cell r="P191" t="str">
            <v>-</v>
          </cell>
          <cell r="Q191">
            <v>2</v>
          </cell>
          <cell r="R191" t="str">
            <v>0009000207D1</v>
          </cell>
          <cell r="S191" t="str">
            <v>-</v>
          </cell>
          <cell r="T191">
            <v>2</v>
          </cell>
          <cell r="U191" t="str">
            <v>0009000207D1</v>
          </cell>
          <cell r="V191" t="str">
            <v>Развлекательные</v>
          </cell>
          <cell r="W191" t="str">
            <v xml:space="preserve">epg60 </v>
          </cell>
          <cell r="X191" t="str">
            <v>http://www.uspeh-tv.ru/</v>
          </cell>
          <cell r="Y191" t="str">
            <v>Русский</v>
          </cell>
          <cell r="Z191" t="str">
            <v>Круглосуточно</v>
          </cell>
          <cell r="AA191"/>
          <cell r="AB191" t="str">
            <v>Да</v>
          </cell>
          <cell r="AC191" t="str">
            <v>Да</v>
          </cell>
          <cell r="AD191"/>
          <cell r="AE191" t="str">
            <v xml:space="preserve">Телеканал "Успех" - первый и единственный инструментальный телеканал для малого и среднего предпринимательства. Миссия телеканала – популяризация предпринимательства в России, формирование позитивного отношения общества к бизнесу и становление молодежной предпринимательской среды. </v>
          </cell>
          <cell r="AF191">
            <v>0</v>
          </cell>
        </row>
      </sheetData>
      <sheetData sheetId="3">
        <row r="2">
          <cell r="B2" t="str">
            <v>Технический id</v>
          </cell>
          <cell r="C2" t="str">
            <v>Service ID (DEC)</v>
          </cell>
          <cell r="D2" t="str">
            <v>Постоянная часть</v>
          </cell>
          <cell r="E2" t="str">
            <v>Network ID</v>
          </cell>
          <cell r="F2" t="str">
            <v>TS ID</v>
          </cell>
          <cell r="G2" t="str">
            <v>Service ID</v>
          </cell>
          <cell r="H2" t="str">
            <v>Итоговый AC</v>
          </cell>
          <cell r="I2" t="str">
            <v>Постоянная часть для Verimatrix</v>
          </cell>
          <cell r="J2" t="str">
            <v>Service ID для VCAS (HEX)</v>
          </cell>
          <cell r="K2" t="str">
            <v>Итоговый AC для Verimatrix</v>
          </cell>
        </row>
        <row r="3">
          <cell r="B3">
            <v>1</v>
          </cell>
          <cell r="C3" t="str">
            <v>0014</v>
          </cell>
          <cell r="D3">
            <v>90010006</v>
          </cell>
          <cell r="E3" t="str">
            <v>AAAA</v>
          </cell>
          <cell r="F3" t="str">
            <v>0001</v>
          </cell>
          <cell r="G3" t="str">
            <v>000E</v>
          </cell>
          <cell r="H3" t="str">
            <v>90010006AAAA0001000E</v>
          </cell>
          <cell r="I3" t="str">
            <v>000900020</v>
          </cell>
          <cell r="J3" t="str">
            <v>7DE</v>
          </cell>
          <cell r="K3" t="str">
            <v>0009000207DE</v>
          </cell>
        </row>
        <row r="4">
          <cell r="B4">
            <v>2</v>
          </cell>
          <cell r="C4" t="str">
            <v>0001</v>
          </cell>
          <cell r="D4">
            <v>90010006</v>
          </cell>
          <cell r="E4" t="str">
            <v>XXXX</v>
          </cell>
          <cell r="F4" t="str">
            <v>0001</v>
          </cell>
          <cell r="G4" t="str">
            <v>0001</v>
          </cell>
          <cell r="H4" t="str">
            <v>90010006XXXX00010001</v>
          </cell>
          <cell r="I4" t="str">
            <v>000900020</v>
          </cell>
          <cell r="J4" t="str">
            <v>7D1</v>
          </cell>
          <cell r="K4" t="str">
            <v>0009000207D1</v>
          </cell>
        </row>
        <row r="5">
          <cell r="B5">
            <v>81920</v>
          </cell>
          <cell r="C5" t="str">
            <v>0005</v>
          </cell>
          <cell r="D5">
            <v>90010006</v>
          </cell>
          <cell r="E5" t="str">
            <v>XXXX</v>
          </cell>
          <cell r="F5" t="str">
            <v>0001</v>
          </cell>
          <cell r="G5" t="str">
            <v>0005</v>
          </cell>
          <cell r="H5" t="str">
            <v>90010006XXXX00010005</v>
          </cell>
          <cell r="I5" t="str">
            <v>000900020</v>
          </cell>
          <cell r="J5" t="str">
            <v>7D5</v>
          </cell>
          <cell r="K5" t="str">
            <v>0009000207D5</v>
          </cell>
        </row>
        <row r="6">
          <cell r="B6">
            <v>4</v>
          </cell>
          <cell r="C6" t="str">
            <v>0006</v>
          </cell>
          <cell r="D6">
            <v>90010006</v>
          </cell>
          <cell r="E6" t="str">
            <v>XXXX</v>
          </cell>
          <cell r="F6" t="str">
            <v>0001</v>
          </cell>
          <cell r="G6" t="str">
            <v>0006</v>
          </cell>
          <cell r="H6" t="str">
            <v>90010006XXXX00010006</v>
          </cell>
          <cell r="I6" t="str">
            <v>000900020</v>
          </cell>
          <cell r="J6" t="str">
            <v>7D6</v>
          </cell>
          <cell r="K6" t="str">
            <v>0009000207D6</v>
          </cell>
        </row>
        <row r="7">
          <cell r="B7">
            <v>98304</v>
          </cell>
          <cell r="C7" t="str">
            <v>0007</v>
          </cell>
          <cell r="D7">
            <v>90010006</v>
          </cell>
          <cell r="E7" t="str">
            <v>XXXX</v>
          </cell>
          <cell r="F7" t="str">
            <v>0001</v>
          </cell>
          <cell r="G7" t="str">
            <v>0007</v>
          </cell>
          <cell r="H7" t="str">
            <v>90010006XXXX00010007</v>
          </cell>
          <cell r="I7" t="str">
            <v>000900020</v>
          </cell>
          <cell r="J7" t="str">
            <v>7D7</v>
          </cell>
          <cell r="K7" t="str">
            <v>0009000207D7</v>
          </cell>
        </row>
        <row r="8">
          <cell r="B8">
            <v>8</v>
          </cell>
          <cell r="C8" t="str">
            <v>0011</v>
          </cell>
          <cell r="D8">
            <v>90010006</v>
          </cell>
          <cell r="E8" t="str">
            <v>XXXX</v>
          </cell>
          <cell r="F8" t="str">
            <v>0001</v>
          </cell>
          <cell r="G8" t="str">
            <v>000B</v>
          </cell>
          <cell r="H8" t="str">
            <v>90010006XXXX0001000B</v>
          </cell>
          <cell r="I8" t="str">
            <v>000900020</v>
          </cell>
          <cell r="J8" t="str">
            <v>7DB</v>
          </cell>
          <cell r="K8" t="str">
            <v>0009000207DB</v>
          </cell>
        </row>
        <row r="9">
          <cell r="B9">
            <v>16</v>
          </cell>
          <cell r="C9" t="str">
            <v>0012</v>
          </cell>
          <cell r="D9">
            <v>90010006</v>
          </cell>
          <cell r="E9" t="str">
            <v>XXXX</v>
          </cell>
          <cell r="F9" t="str">
            <v>0001</v>
          </cell>
          <cell r="G9" t="str">
            <v>000C</v>
          </cell>
          <cell r="H9" t="str">
            <v>90010006XXXX0001000C</v>
          </cell>
          <cell r="I9" t="str">
            <v>000900020</v>
          </cell>
          <cell r="J9" t="str">
            <v>7DC</v>
          </cell>
          <cell r="K9" t="str">
            <v>0009000207DC</v>
          </cell>
        </row>
        <row r="10">
          <cell r="B10">
            <v>131072</v>
          </cell>
          <cell r="C10" t="str">
            <v>0015</v>
          </cell>
          <cell r="D10">
            <v>90010006</v>
          </cell>
          <cell r="E10" t="str">
            <v>XXXX</v>
          </cell>
          <cell r="F10" t="str">
            <v>0001</v>
          </cell>
          <cell r="G10" t="str">
            <v>000F</v>
          </cell>
          <cell r="H10" t="str">
            <v>90010006XXXX0001000F</v>
          </cell>
          <cell r="I10" t="str">
            <v>000900020</v>
          </cell>
          <cell r="J10" t="str">
            <v>7DF</v>
          </cell>
          <cell r="K10" t="str">
            <v>0009000207DF</v>
          </cell>
        </row>
        <row r="11">
          <cell r="B11">
            <v>32</v>
          </cell>
          <cell r="C11" t="str">
            <v>0016</v>
          </cell>
          <cell r="D11">
            <v>90010006</v>
          </cell>
          <cell r="E11" t="str">
            <v>XXXX</v>
          </cell>
          <cell r="F11" t="str">
            <v>0001</v>
          </cell>
          <cell r="G11" t="str">
            <v>0010</v>
          </cell>
          <cell r="H11" t="str">
            <v>90010006XXXX00010010</v>
          </cell>
          <cell r="I11" t="str">
            <v>000900020</v>
          </cell>
          <cell r="J11" t="str">
            <v>7E0</v>
          </cell>
          <cell r="K11" t="str">
            <v>0009000207E0</v>
          </cell>
        </row>
        <row r="12">
          <cell r="C12" t="str">
            <v>0017</v>
          </cell>
          <cell r="D12">
            <v>90010006</v>
          </cell>
          <cell r="E12" t="str">
            <v>XXXX</v>
          </cell>
          <cell r="F12" t="str">
            <v>0001</v>
          </cell>
          <cell r="G12" t="str">
            <v>0011</v>
          </cell>
          <cell r="H12" t="str">
            <v>90010006XXXX00010011</v>
          </cell>
          <cell r="I12" t="str">
            <v>000900020</v>
          </cell>
          <cell r="J12" t="str">
            <v>7E1</v>
          </cell>
          <cell r="K12" t="str">
            <v>0009000207E1</v>
          </cell>
        </row>
        <row r="13">
          <cell r="B13">
            <v>769</v>
          </cell>
          <cell r="C13" t="str">
            <v>0018</v>
          </cell>
          <cell r="D13">
            <v>90010006</v>
          </cell>
          <cell r="E13" t="str">
            <v>AAAA</v>
          </cell>
          <cell r="F13" t="str">
            <v>0001</v>
          </cell>
          <cell r="G13" t="str">
            <v>0012</v>
          </cell>
          <cell r="H13" t="str">
            <v>90010006AAAA00010012</v>
          </cell>
          <cell r="I13" t="str">
            <v>000900020</v>
          </cell>
          <cell r="J13" t="str">
            <v>7E2</v>
          </cell>
          <cell r="K13" t="str">
            <v>0009000207E2</v>
          </cell>
        </row>
        <row r="14">
          <cell r="B14">
            <v>770</v>
          </cell>
          <cell r="C14" t="str">
            <v>0019</v>
          </cell>
          <cell r="D14">
            <v>90010006</v>
          </cell>
          <cell r="E14" t="str">
            <v>XXXX</v>
          </cell>
          <cell r="F14" t="str">
            <v>0001</v>
          </cell>
          <cell r="G14" t="str">
            <v>0013</v>
          </cell>
          <cell r="H14" t="str">
            <v>90010006XXXX00010013</v>
          </cell>
          <cell r="I14" t="str">
            <v>000900020</v>
          </cell>
          <cell r="J14" t="str">
            <v>7E3</v>
          </cell>
          <cell r="K14" t="str">
            <v>0009000207E3</v>
          </cell>
        </row>
        <row r="15">
          <cell r="B15">
            <v>258</v>
          </cell>
          <cell r="C15" t="str">
            <v>0021</v>
          </cell>
          <cell r="D15">
            <v>90010006</v>
          </cell>
          <cell r="E15" t="str">
            <v>XXXX</v>
          </cell>
          <cell r="F15" t="str">
            <v>0001</v>
          </cell>
          <cell r="G15" t="str">
            <v>0015</v>
          </cell>
          <cell r="H15" t="str">
            <v>90010006XXXX00010015</v>
          </cell>
          <cell r="I15" t="str">
            <v>000900020</v>
          </cell>
          <cell r="J15" t="str">
            <v>7E5</v>
          </cell>
          <cell r="K15" t="str">
            <v>0009000207E5</v>
          </cell>
        </row>
        <row r="16">
          <cell r="B16">
            <v>131840</v>
          </cell>
          <cell r="C16" t="str">
            <v>0028</v>
          </cell>
          <cell r="D16">
            <v>90010006</v>
          </cell>
          <cell r="E16" t="str">
            <v>XXXX</v>
          </cell>
          <cell r="F16" t="str">
            <v>0001</v>
          </cell>
          <cell r="G16" t="str">
            <v>001C</v>
          </cell>
          <cell r="H16" t="str">
            <v>90010006XXXX0001001C</v>
          </cell>
          <cell r="I16" t="str">
            <v>000900020</v>
          </cell>
          <cell r="J16" t="str">
            <v>7EC</v>
          </cell>
          <cell r="K16" t="str">
            <v>0009000207EC</v>
          </cell>
        </row>
        <row r="17">
          <cell r="B17">
            <v>131328</v>
          </cell>
          <cell r="C17" t="str">
            <v>0029</v>
          </cell>
          <cell r="D17">
            <v>90010006</v>
          </cell>
          <cell r="E17" t="str">
            <v>XXXX</v>
          </cell>
          <cell r="F17" t="str">
            <v>0001</v>
          </cell>
          <cell r="G17" t="str">
            <v>001D</v>
          </cell>
          <cell r="H17" t="str">
            <v>90010006XXXX0001001D</v>
          </cell>
          <cell r="I17" t="str">
            <v>000900020</v>
          </cell>
          <cell r="J17" t="str">
            <v>7ED</v>
          </cell>
          <cell r="K17" t="str">
            <v>0009000207ED</v>
          </cell>
        </row>
        <row r="18">
          <cell r="B18">
            <v>64</v>
          </cell>
          <cell r="C18" t="str">
            <v>0031</v>
          </cell>
          <cell r="D18">
            <v>90010006</v>
          </cell>
          <cell r="E18" t="str">
            <v>AAAA</v>
          </cell>
          <cell r="F18" t="str">
            <v>0001</v>
          </cell>
          <cell r="G18" t="str">
            <v>001F</v>
          </cell>
          <cell r="H18" t="str">
            <v>90010006AAAA0001001F</v>
          </cell>
          <cell r="I18" t="str">
            <v>000900020</v>
          </cell>
          <cell r="J18" t="str">
            <v>7EF</v>
          </cell>
          <cell r="K18" t="str">
            <v>0009000207EF</v>
          </cell>
        </row>
        <row r="19">
          <cell r="B19">
            <v>128</v>
          </cell>
          <cell r="C19" t="str">
            <v>0032</v>
          </cell>
          <cell r="D19">
            <v>90010006</v>
          </cell>
          <cell r="E19" t="str">
            <v>AAAA</v>
          </cell>
          <cell r="F19" t="str">
            <v>0001</v>
          </cell>
          <cell r="G19" t="str">
            <v>0020</v>
          </cell>
          <cell r="H19" t="str">
            <v>90010006AAAA00010020</v>
          </cell>
          <cell r="I19" t="str">
            <v>000900020</v>
          </cell>
          <cell r="J19" t="str">
            <v>7F0</v>
          </cell>
          <cell r="K19" t="str">
            <v>0009000207F0</v>
          </cell>
        </row>
        <row r="20">
          <cell r="B20">
            <v>1793</v>
          </cell>
          <cell r="C20" t="str">
            <v>0035</v>
          </cell>
          <cell r="D20">
            <v>90010006</v>
          </cell>
          <cell r="E20" t="str">
            <v>AAAA</v>
          </cell>
          <cell r="F20" t="str">
            <v>0001</v>
          </cell>
          <cell r="G20" t="str">
            <v>0023</v>
          </cell>
          <cell r="H20" t="str">
            <v>90010006AAAA00010023</v>
          </cell>
          <cell r="I20" t="str">
            <v>000900020</v>
          </cell>
          <cell r="J20" t="str">
            <v>7F3</v>
          </cell>
          <cell r="K20" t="str">
            <v>0009000207F3</v>
          </cell>
        </row>
        <row r="21">
          <cell r="B21">
            <v>1794</v>
          </cell>
          <cell r="C21" t="str">
            <v>0036</v>
          </cell>
          <cell r="D21">
            <v>90010006</v>
          </cell>
          <cell r="E21" t="str">
            <v>XXXX</v>
          </cell>
          <cell r="F21" t="str">
            <v>0001</v>
          </cell>
          <cell r="G21" t="str">
            <v>0024</v>
          </cell>
          <cell r="H21" t="str">
            <v>90010006XXXX00010024</v>
          </cell>
          <cell r="I21" t="str">
            <v>000900020</v>
          </cell>
          <cell r="J21" t="str">
            <v>7F4</v>
          </cell>
          <cell r="K21" t="str">
            <v>0009000207F4</v>
          </cell>
        </row>
        <row r="22">
          <cell r="B22">
            <v>1040</v>
          </cell>
          <cell r="C22" t="str">
            <v>0038</v>
          </cell>
          <cell r="D22">
            <v>90010006</v>
          </cell>
          <cell r="E22" t="str">
            <v>XXXX</v>
          </cell>
          <cell r="F22" t="str">
            <v>0001</v>
          </cell>
          <cell r="G22" t="str">
            <v>0026</v>
          </cell>
          <cell r="H22" t="str">
            <v>90010006XXXX00010026</v>
          </cell>
          <cell r="I22" t="str">
            <v>000900020</v>
          </cell>
          <cell r="J22" t="str">
            <v>7F6</v>
          </cell>
          <cell r="K22" t="str">
            <v>0009000207F6</v>
          </cell>
        </row>
        <row r="23">
          <cell r="B23">
            <v>1026</v>
          </cell>
          <cell r="C23" t="str">
            <v>0043</v>
          </cell>
          <cell r="D23">
            <v>90010006</v>
          </cell>
          <cell r="E23" t="str">
            <v>XXXX</v>
          </cell>
          <cell r="F23" t="str">
            <v>0001</v>
          </cell>
          <cell r="G23" t="str">
            <v>002B</v>
          </cell>
          <cell r="H23" t="str">
            <v>90010006XXXX0001002B</v>
          </cell>
          <cell r="I23" t="str">
            <v>000900020</v>
          </cell>
          <cell r="J23" t="str">
            <v>7FB</v>
          </cell>
          <cell r="K23" t="str">
            <v>0009000207FB</v>
          </cell>
        </row>
        <row r="24">
          <cell r="B24">
            <v>2048</v>
          </cell>
          <cell r="C24" t="str">
            <v>0044</v>
          </cell>
          <cell r="D24">
            <v>90010006</v>
          </cell>
          <cell r="E24" t="str">
            <v>AAAA</v>
          </cell>
          <cell r="F24" t="str">
            <v>0001</v>
          </cell>
          <cell r="G24" t="str">
            <v>002C</v>
          </cell>
          <cell r="H24" t="str">
            <v>90010006AAAA0001002C</v>
          </cell>
          <cell r="I24" t="str">
            <v>000900020</v>
          </cell>
          <cell r="J24" t="str">
            <v>7FC</v>
          </cell>
          <cell r="K24" t="str">
            <v>0009000207FC</v>
          </cell>
        </row>
        <row r="25">
          <cell r="B25">
            <v>4096</v>
          </cell>
          <cell r="C25" t="str">
            <v>0045</v>
          </cell>
          <cell r="D25">
            <v>90010006</v>
          </cell>
          <cell r="E25" t="str">
            <v>AAAA</v>
          </cell>
          <cell r="F25" t="str">
            <v>0001</v>
          </cell>
          <cell r="G25" t="str">
            <v>002D</v>
          </cell>
          <cell r="H25" t="str">
            <v>90010006AAAA0001002D</v>
          </cell>
          <cell r="I25" t="str">
            <v>000900020</v>
          </cell>
          <cell r="J25" t="str">
            <v>7FD</v>
          </cell>
          <cell r="K25" t="str">
            <v>0009000207FD</v>
          </cell>
        </row>
        <row r="26">
          <cell r="B26">
            <v>2304</v>
          </cell>
          <cell r="C26" t="str">
            <v>0046</v>
          </cell>
          <cell r="D26">
            <v>90010006</v>
          </cell>
          <cell r="E26" t="str">
            <v>AAAA</v>
          </cell>
          <cell r="F26" t="str">
            <v>0001</v>
          </cell>
          <cell r="G26" t="str">
            <v>002E</v>
          </cell>
          <cell r="H26" t="str">
            <v>90010006AAAA0001002E</v>
          </cell>
          <cell r="I26" t="str">
            <v>000900020</v>
          </cell>
          <cell r="J26" t="str">
            <v>7FE</v>
          </cell>
          <cell r="K26" t="str">
            <v>0009000207FE</v>
          </cell>
        </row>
        <row r="27">
          <cell r="B27">
            <v>2816</v>
          </cell>
          <cell r="C27" t="str">
            <v>0047</v>
          </cell>
          <cell r="D27">
            <v>90010006</v>
          </cell>
          <cell r="E27" t="str">
            <v>AAAA</v>
          </cell>
          <cell r="F27" t="str">
            <v>0001</v>
          </cell>
          <cell r="G27" t="str">
            <v>002F</v>
          </cell>
          <cell r="H27" t="str">
            <v>90010006AAAA0001002F</v>
          </cell>
          <cell r="I27" t="str">
            <v>000900020</v>
          </cell>
          <cell r="J27" t="str">
            <v>7FF</v>
          </cell>
          <cell r="K27" t="str">
            <v>0009000207FF</v>
          </cell>
        </row>
        <row r="28">
          <cell r="B28">
            <v>3840</v>
          </cell>
          <cell r="C28" t="str">
            <v>0048</v>
          </cell>
          <cell r="D28">
            <v>90010006</v>
          </cell>
          <cell r="E28" t="str">
            <v>AAAA</v>
          </cell>
          <cell r="F28" t="str">
            <v>0001</v>
          </cell>
          <cell r="G28" t="str">
            <v>0030</v>
          </cell>
          <cell r="H28" t="str">
            <v>90010006AAAA00010030</v>
          </cell>
          <cell r="I28" t="str">
            <v>000900020</v>
          </cell>
          <cell r="J28" t="str">
            <v>800</v>
          </cell>
          <cell r="K28" t="str">
            <v>000900020800</v>
          </cell>
        </row>
        <row r="29">
          <cell r="B29">
            <v>8194</v>
          </cell>
          <cell r="C29" t="str">
            <v>1001</v>
          </cell>
          <cell r="D29">
            <v>90010006</v>
          </cell>
          <cell r="E29" t="str">
            <v>XXXX</v>
          </cell>
          <cell r="F29" t="str">
            <v>0001</v>
          </cell>
          <cell r="G29" t="str">
            <v>03E9</v>
          </cell>
          <cell r="H29" t="str">
            <v>90010006XXXX000103E9</v>
          </cell>
          <cell r="I29" t="str">
            <v>000900020</v>
          </cell>
          <cell r="J29" t="str">
            <v>BB9</v>
          </cell>
          <cell r="K29" t="str">
            <v>000900020BB9</v>
          </cell>
        </row>
        <row r="30">
          <cell r="B30">
            <v>9986</v>
          </cell>
          <cell r="C30" t="str">
            <v>1002</v>
          </cell>
          <cell r="D30">
            <v>90010006</v>
          </cell>
          <cell r="E30" t="str">
            <v>XXXX</v>
          </cell>
          <cell r="F30" t="str">
            <v>0001</v>
          </cell>
          <cell r="G30" t="str">
            <v>03EA</v>
          </cell>
          <cell r="H30" t="str">
            <v>90010006XXXX000103EA</v>
          </cell>
          <cell r="I30" t="str">
            <v>000900020</v>
          </cell>
          <cell r="J30" t="str">
            <v>BBA</v>
          </cell>
          <cell r="K30" t="str">
            <v>000900020BBA</v>
          </cell>
        </row>
        <row r="31">
          <cell r="B31">
            <v>8962</v>
          </cell>
          <cell r="C31" t="str">
            <v>1003</v>
          </cell>
          <cell r="D31">
            <v>90010006</v>
          </cell>
          <cell r="E31" t="str">
            <v>XXXX</v>
          </cell>
          <cell r="F31" t="str">
            <v>0001</v>
          </cell>
          <cell r="G31" t="str">
            <v>03EB</v>
          </cell>
          <cell r="H31" t="str">
            <v>90010006XXXX000103EB</v>
          </cell>
          <cell r="I31" t="str">
            <v>000900020</v>
          </cell>
          <cell r="J31" t="str">
            <v>BBB</v>
          </cell>
          <cell r="K31" t="str">
            <v>000900020BBB</v>
          </cell>
        </row>
        <row r="32">
          <cell r="B32">
            <v>32768</v>
          </cell>
          <cell r="C32" t="str">
            <v>0050</v>
          </cell>
          <cell r="D32">
            <v>90010006</v>
          </cell>
          <cell r="E32" t="str">
            <v>AAAA</v>
          </cell>
          <cell r="F32" t="str">
            <v>0001</v>
          </cell>
          <cell r="G32" t="str">
            <v>0032</v>
          </cell>
          <cell r="H32" t="str">
            <v>90010006AAAA00010032</v>
          </cell>
          <cell r="I32" t="str">
            <v>000900020</v>
          </cell>
          <cell r="J32" t="str">
            <v>802</v>
          </cell>
          <cell r="K32" t="str">
            <v>000900020802</v>
          </cell>
        </row>
        <row r="33">
          <cell r="B33">
            <v>262144</v>
          </cell>
          <cell r="C33" t="str">
            <v>0049</v>
          </cell>
          <cell r="D33">
            <v>90010006</v>
          </cell>
          <cell r="E33" t="str">
            <v>AAAA</v>
          </cell>
          <cell r="F33" t="str">
            <v>0001</v>
          </cell>
          <cell r="G33" t="str">
            <v>0031</v>
          </cell>
          <cell r="H33" t="str">
            <v>90010006AAAA00010031</v>
          </cell>
          <cell r="I33" t="str">
            <v>000900020</v>
          </cell>
          <cell r="J33" t="str">
            <v>801</v>
          </cell>
          <cell r="K33" t="str">
            <v>000900020801</v>
          </cell>
        </row>
        <row r="34">
          <cell r="B34">
            <v>524288</v>
          </cell>
          <cell r="C34" t="str">
            <v>0051</v>
          </cell>
          <cell r="D34">
            <v>90010006</v>
          </cell>
          <cell r="E34" t="str">
            <v>AAAA</v>
          </cell>
          <cell r="F34" t="str">
            <v>0001</v>
          </cell>
          <cell r="G34" t="str">
            <v>0033</v>
          </cell>
          <cell r="H34" t="str">
            <v>90010006AAAA00010033</v>
          </cell>
          <cell r="I34" t="str">
            <v>000900020</v>
          </cell>
          <cell r="J34" t="str">
            <v>803</v>
          </cell>
          <cell r="K34" t="str">
            <v>000900020803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Ростов-на-Дону"/>
      <sheetName val="Волгоград"/>
      <sheetName val="Новокузнецк"/>
      <sheetName val="С.Петербург"/>
      <sheetName val="Н.Новгород"/>
      <sheetName val="Киров"/>
      <sheetName val="Екатеринбург"/>
      <sheetName val="Белгород"/>
      <sheetName val="Краснодар"/>
      <sheetName val="Ижевск"/>
      <sheetName val="Пермь"/>
      <sheetName val="Рязань"/>
      <sheetName val="Новосибирск"/>
      <sheetName val="Комсомольск-на-Амуре"/>
      <sheetName val="Кемерово"/>
      <sheetName val="Курган"/>
      <sheetName val="Тюмень"/>
      <sheetName val="Барнаул"/>
      <sheetName val="Астрахань"/>
      <sheetName val="Майкоп"/>
      <sheetName val="Таганрог"/>
      <sheetName val="В.Новгород"/>
      <sheetName val="Вологда"/>
      <sheetName val="Владимир"/>
      <sheetName val="Курск"/>
      <sheetName val="Орел"/>
      <sheetName val="Нижний Тагил"/>
      <sheetName val="Пенза"/>
      <sheetName val="Саратов"/>
      <sheetName val="Ульяновск"/>
      <sheetName val="Тамбов"/>
      <sheetName val="Иваново"/>
      <sheetName val="Шуя"/>
      <sheetName val="Калуга"/>
      <sheetName val="Тула"/>
      <sheetName val="Петушки"/>
      <sheetName val="Воронеж"/>
      <sheetName val="Борисоглебск"/>
      <sheetName val="Ржев"/>
      <sheetName val="Тверь"/>
      <sheetName val="Смоленск"/>
      <sheetName val="Сосновый Бор"/>
      <sheetName val="Коряжма"/>
      <sheetName val="Дзержинск"/>
      <sheetName val="Бор"/>
      <sheetName val="Кузнецк"/>
      <sheetName val="Саров"/>
      <sheetName val="Балаково"/>
      <sheetName val="Волжск"/>
      <sheetName val="Арзамас"/>
      <sheetName val="Омск"/>
      <sheetName val="Чита"/>
      <sheetName val="Иркутск"/>
      <sheetName val="Улан-Удэ"/>
      <sheetName val="Благовещенск"/>
      <sheetName val="Уссурийск"/>
      <sheetName val="Находка"/>
      <sheetName val="Радужный"/>
      <sheetName val="Магнитогорск"/>
      <sheetName val="Челябинск"/>
      <sheetName val="Миасс"/>
      <sheetName val="Ноябрьск"/>
      <sheetName val="Нягань"/>
      <sheetName val="Тобольск"/>
      <sheetName val="Каменск-Уральский"/>
      <sheetName val="Нефтеюганск"/>
      <sheetName val="Новый Уренгой"/>
      <sheetName val="Пыть-Ях"/>
      <sheetName val="Сургут"/>
      <sheetName val="Нижневартовск"/>
      <sheetName val="Полевской"/>
      <sheetName val="Реж"/>
      <sheetName val="Соликамск"/>
      <sheetName val="Белоярский"/>
      <sheetName val="Новороссийск"/>
      <sheetName val="Шахты"/>
      <sheetName val="Ахтубинск"/>
      <sheetName val="Шолоховский"/>
      <sheetName val="Каменск-Шахтинский"/>
      <sheetName val="Сочи"/>
      <sheetName val="Минеральные Воды"/>
      <sheetName val="Кисловодск"/>
      <sheetName val="Кстово"/>
      <sheetName val="Москва - тестовая сеть"/>
      <sheetName val="КП"/>
      <sheetName val="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2">
          <cell r="H2" t="str">
            <v>Пакет</v>
          </cell>
          <cell r="I2" t="str">
            <v>SCG</v>
          </cell>
          <cell r="J2" t="str">
            <v>ID сервиса (тех.)</v>
          </cell>
          <cell r="K2" t="str">
            <v>AC (без НиС)</v>
          </cell>
          <cell r="L2" t="str">
            <v>SCG</v>
          </cell>
          <cell r="M2" t="str">
            <v>ID сервиса (тех.)</v>
          </cell>
          <cell r="N2" t="str">
            <v>AC (с НиС)</v>
          </cell>
          <cell r="O2" t="str">
            <v>Пакет</v>
          </cell>
          <cell r="P2" t="str">
            <v>SCG</v>
          </cell>
          <cell r="Q2" t="str">
            <v>ID сервиса (тех.)</v>
          </cell>
          <cell r="R2" t="str">
            <v>AC (без НиС)</v>
          </cell>
          <cell r="S2" t="str">
            <v>SCG</v>
          </cell>
          <cell r="T2" t="str">
            <v>ID сервиса (тех.)</v>
          </cell>
          <cell r="U2" t="str">
            <v>AC (с НиС)</v>
          </cell>
          <cell r="W2" t="str">
            <v>EPG ID</v>
          </cell>
          <cell r="X2" t="str">
            <v>Ссылка на сайт</v>
          </cell>
          <cell r="Y2" t="str">
            <v>Язык вещания</v>
          </cell>
          <cell r="Z2" t="str">
            <v>Время вещания</v>
          </cell>
          <cell r="AA2" t="str">
            <v>A-la-carte?</v>
          </cell>
          <cell r="AB2" t="str">
            <v>Разрешение на timeshift?</v>
          </cell>
          <cell r="AC2" t="str">
            <v>Разрешение на PVR?</v>
          </cell>
          <cell r="AD2" t="str">
            <v>Запрос PIN?</v>
          </cell>
          <cell r="AE2" t="str">
            <v>Расширенное описание</v>
          </cell>
          <cell r="AF2" t="str">
            <v>На удаление</v>
          </cell>
        </row>
        <row r="3">
          <cell r="B3">
            <v>1</v>
          </cell>
          <cell r="C3" t="str">
            <v>DVB-1</v>
          </cell>
          <cell r="D3" t="str">
            <v>Первый канал</v>
          </cell>
          <cell r="E3" t="str">
            <v>SD</v>
          </cell>
          <cell r="F3">
            <v>1</v>
          </cell>
          <cell r="G3" t="str">
            <v>Да</v>
          </cell>
          <cell r="H3" t="str">
            <v>Федеральный</v>
          </cell>
          <cell r="I3">
            <v>1</v>
          </cell>
          <cell r="J3">
            <v>769</v>
          </cell>
          <cell r="K3" t="str">
            <v>0009000207E2</v>
          </cell>
          <cell r="L3">
            <v>1</v>
          </cell>
          <cell r="M3">
            <v>1793</v>
          </cell>
          <cell r="N3" t="str">
            <v>0009000207F3</v>
          </cell>
          <cell r="O3" t="str">
            <v>Федеральный</v>
          </cell>
          <cell r="P3">
            <v>1</v>
          </cell>
          <cell r="Q3">
            <v>769</v>
          </cell>
          <cell r="R3" t="str">
            <v>0009000207E2</v>
          </cell>
          <cell r="S3">
            <v>1</v>
          </cell>
          <cell r="T3">
            <v>1793</v>
          </cell>
          <cell r="U3" t="str">
            <v>0009000207F3</v>
          </cell>
          <cell r="V3" t="str">
            <v>Федеральные каналы</v>
          </cell>
          <cell r="W3" t="str">
            <v>epg1</v>
          </cell>
          <cell r="X3" t="str">
            <v>http://www.1tv.ru/</v>
          </cell>
          <cell r="Y3" t="str">
            <v>Русский</v>
          </cell>
          <cell r="Z3" t="str">
            <v>Круглосуточно</v>
          </cell>
          <cell r="AA3" t="str">
            <v/>
          </cell>
          <cell r="AB3" t="str">
            <v>Да</v>
          </cell>
          <cell r="AC3" t="str">
            <v>Да</v>
          </cell>
          <cell r="AD3" t="str">
            <v/>
          </cell>
          <cell r="AE3" t="str">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ell>
          <cell r="AF3">
            <v>0</v>
          </cell>
        </row>
        <row r="4">
          <cell r="B4">
            <v>2</v>
          </cell>
          <cell r="C4" t="str">
            <v>DVB-1</v>
          </cell>
          <cell r="D4" t="str">
            <v>Россия 1</v>
          </cell>
          <cell r="E4" t="str">
            <v>SD</v>
          </cell>
          <cell r="F4">
            <v>2</v>
          </cell>
          <cell r="H4" t="str">
            <v>Федеральный</v>
          </cell>
          <cell r="I4">
            <v>1</v>
          </cell>
          <cell r="J4">
            <v>769</v>
          </cell>
          <cell r="K4" t="str">
            <v>0009000207E2</v>
          </cell>
          <cell r="L4">
            <v>1</v>
          </cell>
          <cell r="M4">
            <v>1793</v>
          </cell>
          <cell r="N4" t="str">
            <v>0009000207F3</v>
          </cell>
          <cell r="O4" t="str">
            <v>Федеральный</v>
          </cell>
          <cell r="P4">
            <v>1</v>
          </cell>
          <cell r="Q4">
            <v>769</v>
          </cell>
          <cell r="R4" t="str">
            <v>0009000207E2</v>
          </cell>
          <cell r="S4">
            <v>1</v>
          </cell>
          <cell r="T4">
            <v>1793</v>
          </cell>
          <cell r="U4" t="str">
            <v>0009000207F3</v>
          </cell>
          <cell r="V4" t="str">
            <v>Федеральные каналы</v>
          </cell>
          <cell r="W4" t="str">
            <v>epg2</v>
          </cell>
          <cell r="X4" t="str">
            <v>http://russia.tv/</v>
          </cell>
          <cell r="Y4" t="str">
            <v>Русский</v>
          </cell>
          <cell r="Z4" t="str">
            <v>Круглосуточно</v>
          </cell>
          <cell r="AA4" t="str">
            <v/>
          </cell>
          <cell r="AB4" t="str">
            <v>Да</v>
          </cell>
          <cell r="AC4" t="str">
            <v>Да</v>
          </cell>
          <cell r="AD4" t="str">
            <v/>
          </cell>
          <cell r="AE4" t="str">
            <v>Это динамично развивающаяся телекомпания, занимающая ведущие позиции в российском вещании.</v>
          </cell>
          <cell r="AF4">
            <v>0</v>
          </cell>
        </row>
        <row r="5">
          <cell r="B5">
            <v>3</v>
          </cell>
          <cell r="C5" t="str">
            <v>DVB-1</v>
          </cell>
          <cell r="D5" t="str">
            <v>Матч ТВ</v>
          </cell>
          <cell r="E5" t="str">
            <v>SD</v>
          </cell>
          <cell r="F5">
            <v>3</v>
          </cell>
          <cell r="G5" t="str">
            <v>Да</v>
          </cell>
          <cell r="H5" t="str">
            <v>Федеральный</v>
          </cell>
          <cell r="I5">
            <v>1</v>
          </cell>
          <cell r="J5">
            <v>769</v>
          </cell>
          <cell r="K5" t="str">
            <v>0009000207E2</v>
          </cell>
          <cell r="L5">
            <v>1</v>
          </cell>
          <cell r="M5">
            <v>1793</v>
          </cell>
          <cell r="N5" t="str">
            <v>0009000207F3</v>
          </cell>
          <cell r="O5" t="str">
            <v>Федеральный</v>
          </cell>
          <cell r="P5">
            <v>1</v>
          </cell>
          <cell r="Q5">
            <v>769</v>
          </cell>
          <cell r="R5" t="str">
            <v>0009000207E2</v>
          </cell>
          <cell r="S5">
            <v>1</v>
          </cell>
          <cell r="T5">
            <v>1793</v>
          </cell>
          <cell r="U5" t="str">
            <v>0009000207F3</v>
          </cell>
          <cell r="V5" t="str">
            <v>Федеральные каналы</v>
          </cell>
          <cell r="W5" t="str">
            <v>epg611</v>
          </cell>
          <cell r="X5" t="str">
            <v>http://matchtv.ru/</v>
          </cell>
          <cell r="Y5" t="str">
            <v>Русский</v>
          </cell>
          <cell r="Z5" t="str">
            <v>Круглосуточно</v>
          </cell>
          <cell r="AA5" t="str">
            <v/>
          </cell>
          <cell r="AB5" t="str">
            <v>Да</v>
          </cell>
          <cell r="AC5" t="str">
            <v>Да</v>
          </cell>
          <cell r="AD5" t="str">
            <v/>
          </cell>
          <cell r="AE5" t="str">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ell>
          <cell r="AF5">
            <v>0</v>
          </cell>
        </row>
        <row r="6">
          <cell r="B6">
            <v>4</v>
          </cell>
          <cell r="C6" t="str">
            <v>DVB-1</v>
          </cell>
          <cell r="D6" t="str">
            <v>НТВ</v>
          </cell>
          <cell r="E6" t="str">
            <v>SD</v>
          </cell>
          <cell r="F6">
            <v>4</v>
          </cell>
          <cell r="G6" t="str">
            <v>Да</v>
          </cell>
          <cell r="H6" t="str">
            <v>Федеральный</v>
          </cell>
          <cell r="I6">
            <v>1</v>
          </cell>
          <cell r="J6">
            <v>769</v>
          </cell>
          <cell r="K6" t="str">
            <v>0009000207E2</v>
          </cell>
          <cell r="L6">
            <v>1</v>
          </cell>
          <cell r="M6">
            <v>1793</v>
          </cell>
          <cell r="N6" t="str">
            <v>0009000207F3</v>
          </cell>
          <cell r="O6" t="str">
            <v>Федеральный</v>
          </cell>
          <cell r="P6">
            <v>1</v>
          </cell>
          <cell r="Q6">
            <v>769</v>
          </cell>
          <cell r="R6" t="str">
            <v>0009000207E2</v>
          </cell>
          <cell r="S6">
            <v>1</v>
          </cell>
          <cell r="T6">
            <v>1793</v>
          </cell>
          <cell r="U6" t="str">
            <v>0009000207F3</v>
          </cell>
          <cell r="V6" t="str">
            <v>Федеральные каналы</v>
          </cell>
          <cell r="W6" t="str">
            <v>epg4</v>
          </cell>
          <cell r="X6" t="str">
            <v>http://www.ntv.ru/</v>
          </cell>
          <cell r="Y6" t="str">
            <v>Русский</v>
          </cell>
          <cell r="Z6" t="str">
            <v>Круглосуточно</v>
          </cell>
          <cell r="AA6" t="str">
            <v/>
          </cell>
          <cell r="AB6" t="str">
            <v>Да</v>
          </cell>
          <cell r="AC6" t="str">
            <v>Да</v>
          </cell>
          <cell r="AD6" t="str">
            <v/>
          </cell>
          <cell r="AE6" t="str">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ell>
          <cell r="AF6">
            <v>0</v>
          </cell>
        </row>
        <row r="7">
          <cell r="B7">
            <v>5</v>
          </cell>
          <cell r="C7" t="str">
            <v>DVB-1</v>
          </cell>
          <cell r="D7" t="str">
            <v>Пятый канал</v>
          </cell>
          <cell r="E7" t="str">
            <v>SD</v>
          </cell>
          <cell r="F7">
            <v>5</v>
          </cell>
          <cell r="G7" t="str">
            <v>Да</v>
          </cell>
          <cell r="H7" t="str">
            <v>Федеральный</v>
          </cell>
          <cell r="I7">
            <v>1</v>
          </cell>
          <cell r="J7">
            <v>769</v>
          </cell>
          <cell r="K7" t="str">
            <v>0009000207E2</v>
          </cell>
          <cell r="L7">
            <v>1</v>
          </cell>
          <cell r="M7">
            <v>1793</v>
          </cell>
          <cell r="N7" t="str">
            <v>0009000207F3</v>
          </cell>
          <cell r="O7" t="str">
            <v>Федеральный</v>
          </cell>
          <cell r="P7">
            <v>1</v>
          </cell>
          <cell r="Q7">
            <v>769</v>
          </cell>
          <cell r="R7" t="str">
            <v>0009000207E2</v>
          </cell>
          <cell r="S7">
            <v>1</v>
          </cell>
          <cell r="T7">
            <v>1793</v>
          </cell>
          <cell r="U7" t="str">
            <v>0009000207F3</v>
          </cell>
          <cell r="V7" t="str">
            <v>Федеральные каналы</v>
          </cell>
          <cell r="W7" t="str">
            <v>epg5</v>
          </cell>
          <cell r="X7" t="str">
            <v>http://www.5-tv.ru/</v>
          </cell>
          <cell r="Y7" t="str">
            <v>Русский</v>
          </cell>
          <cell r="Z7" t="str">
            <v>Круглосуточно</v>
          </cell>
          <cell r="AA7" t="str">
            <v/>
          </cell>
          <cell r="AB7" t="str">
            <v>Да</v>
          </cell>
          <cell r="AC7" t="str">
            <v>Да</v>
          </cell>
          <cell r="AD7" t="str">
            <v/>
          </cell>
          <cell r="AE7" t="str">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ell>
          <cell r="AF7">
            <v>0</v>
          </cell>
        </row>
        <row r="8">
          <cell r="B8">
            <v>6</v>
          </cell>
          <cell r="C8" t="str">
            <v>DVB-1</v>
          </cell>
          <cell r="D8" t="str">
            <v>Культура</v>
          </cell>
          <cell r="E8" t="str">
            <v>SD</v>
          </cell>
          <cell r="F8">
            <v>6</v>
          </cell>
          <cell r="H8" t="str">
            <v>Федеральный</v>
          </cell>
          <cell r="I8">
            <v>1</v>
          </cell>
          <cell r="J8">
            <v>769</v>
          </cell>
          <cell r="K8" t="str">
            <v>0009000207E2</v>
          </cell>
          <cell r="L8">
            <v>1</v>
          </cell>
          <cell r="M8">
            <v>1793</v>
          </cell>
          <cell r="N8" t="str">
            <v>0009000207F3</v>
          </cell>
          <cell r="O8" t="str">
            <v>Федеральный</v>
          </cell>
          <cell r="P8">
            <v>1</v>
          </cell>
          <cell r="Q8">
            <v>769</v>
          </cell>
          <cell r="R8" t="str">
            <v>0009000207E2</v>
          </cell>
          <cell r="S8">
            <v>1</v>
          </cell>
          <cell r="T8">
            <v>1793</v>
          </cell>
          <cell r="U8" t="str">
            <v>0009000207F3</v>
          </cell>
          <cell r="V8" t="str">
            <v>Федеральные каналы</v>
          </cell>
          <cell r="W8" t="str">
            <v>epg6</v>
          </cell>
          <cell r="X8" t="str">
            <v>http://tvkultura.ru/</v>
          </cell>
          <cell r="Y8" t="str">
            <v>Русский</v>
          </cell>
          <cell r="Z8" t="str">
            <v>Круглосуточно</v>
          </cell>
          <cell r="AA8" t="str">
            <v/>
          </cell>
          <cell r="AB8" t="str">
            <v>Да</v>
          </cell>
          <cell r="AC8" t="str">
            <v>Да</v>
          </cell>
          <cell r="AD8" t="str">
            <v/>
          </cell>
          <cell r="AE8" t="str">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ell>
          <cell r="AF8">
            <v>0</v>
          </cell>
        </row>
        <row r="9">
          <cell r="B9">
            <v>7</v>
          </cell>
          <cell r="C9" t="str">
            <v>DVB-2</v>
          </cell>
          <cell r="D9" t="str">
            <v>Россия 24</v>
          </cell>
          <cell r="E9" t="str">
            <v>SD</v>
          </cell>
          <cell r="F9">
            <v>7</v>
          </cell>
          <cell r="H9" t="str">
            <v>Федеральный</v>
          </cell>
          <cell r="I9">
            <v>2</v>
          </cell>
          <cell r="J9">
            <v>769</v>
          </cell>
          <cell r="K9" t="str">
            <v>0009000207E2</v>
          </cell>
          <cell r="L9">
            <v>2</v>
          </cell>
          <cell r="M9">
            <v>1793</v>
          </cell>
          <cell r="N9" t="str">
            <v>0009000207F3</v>
          </cell>
          <cell r="O9" t="str">
            <v>Федеральный</v>
          </cell>
          <cell r="P9">
            <v>2</v>
          </cell>
          <cell r="Q9">
            <v>769</v>
          </cell>
          <cell r="R9" t="str">
            <v>0009000207E2</v>
          </cell>
          <cell r="S9">
            <v>2</v>
          </cell>
          <cell r="T9">
            <v>1793</v>
          </cell>
          <cell r="U9" t="str">
            <v>0009000207F3</v>
          </cell>
          <cell r="V9" t="str">
            <v>Федеральные каналы</v>
          </cell>
          <cell r="W9" t="str">
            <v>epg7</v>
          </cell>
          <cell r="X9" t="str">
            <v>http://www.vesti.ru/</v>
          </cell>
          <cell r="Y9" t="str">
            <v>Русский</v>
          </cell>
          <cell r="Z9" t="str">
            <v>Круглосуточно</v>
          </cell>
          <cell r="AA9" t="str">
            <v/>
          </cell>
          <cell r="AB9" t="str">
            <v>Да</v>
          </cell>
          <cell r="AC9" t="str">
            <v>Да</v>
          </cell>
          <cell r="AD9" t="str">
            <v/>
          </cell>
          <cell r="AE9" t="str">
            <v>Цель канала — представлять зрителям самую оперативную информацию из всех регионов страны и из-за ее пределов 24 часа в сутки.</v>
          </cell>
          <cell r="AF9">
            <v>0</v>
          </cell>
        </row>
        <row r="10">
          <cell r="B10">
            <v>8</v>
          </cell>
          <cell r="C10" t="str">
            <v>DVB-2</v>
          </cell>
          <cell r="D10" t="str">
            <v>Карусель</v>
          </cell>
          <cell r="E10" t="str">
            <v>SD</v>
          </cell>
          <cell r="F10">
            <v>8</v>
          </cell>
          <cell r="G10" t="str">
            <v>Да</v>
          </cell>
          <cell r="H10" t="str">
            <v>Федеральный</v>
          </cell>
          <cell r="I10">
            <v>2</v>
          </cell>
          <cell r="J10">
            <v>769</v>
          </cell>
          <cell r="K10" t="str">
            <v>0009000207E2</v>
          </cell>
          <cell r="L10">
            <v>2</v>
          </cell>
          <cell r="M10">
            <v>1793</v>
          </cell>
          <cell r="N10" t="str">
            <v>0009000207F3</v>
          </cell>
          <cell r="O10" t="str">
            <v>Федеральный</v>
          </cell>
          <cell r="P10">
            <v>2</v>
          </cell>
          <cell r="Q10">
            <v>769</v>
          </cell>
          <cell r="R10" t="str">
            <v>0009000207E2</v>
          </cell>
          <cell r="S10">
            <v>2</v>
          </cell>
          <cell r="T10">
            <v>1793</v>
          </cell>
          <cell r="U10" t="str">
            <v>0009000207F3</v>
          </cell>
          <cell r="V10" t="str">
            <v>Детские</v>
          </cell>
          <cell r="W10" t="str">
            <v>epg8</v>
          </cell>
          <cell r="X10" t="str">
            <v>http://www.karusel-tv.ru/</v>
          </cell>
          <cell r="Y10" t="str">
            <v>Русский</v>
          </cell>
          <cell r="Z10" t="str">
            <v>Круглосуточно</v>
          </cell>
          <cell r="AA10" t="str">
            <v/>
          </cell>
          <cell r="AB10" t="str">
            <v>Да</v>
          </cell>
          <cell r="AC10" t="str">
            <v>Да</v>
          </cell>
          <cell r="AD10" t="str">
            <v/>
          </cell>
          <cell r="AE10" t="str">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ell>
          <cell r="AF10">
            <v>0</v>
          </cell>
        </row>
        <row r="11">
          <cell r="B11">
            <v>9</v>
          </cell>
          <cell r="C11" t="str">
            <v>DVB-2</v>
          </cell>
          <cell r="D11" t="str">
            <v>Общественное телевидение России</v>
          </cell>
          <cell r="E11" t="str">
            <v>SD</v>
          </cell>
          <cell r="F11">
            <v>9</v>
          </cell>
          <cell r="H11" t="str">
            <v>Федеральный</v>
          </cell>
          <cell r="I11">
            <v>2</v>
          </cell>
          <cell r="J11">
            <v>769</v>
          </cell>
          <cell r="K11" t="str">
            <v>0009000207E2</v>
          </cell>
          <cell r="L11">
            <v>2</v>
          </cell>
          <cell r="M11">
            <v>1793</v>
          </cell>
          <cell r="N11" t="str">
            <v>0009000207F3</v>
          </cell>
          <cell r="O11" t="str">
            <v>Федеральный</v>
          </cell>
          <cell r="P11">
            <v>2</v>
          </cell>
          <cell r="Q11">
            <v>769</v>
          </cell>
          <cell r="R11" t="str">
            <v>0009000207E2</v>
          </cell>
          <cell r="S11">
            <v>2</v>
          </cell>
          <cell r="T11">
            <v>1793</v>
          </cell>
          <cell r="U11" t="str">
            <v>0009000207F3</v>
          </cell>
          <cell r="V11" t="str">
            <v>Федеральные каналы</v>
          </cell>
          <cell r="W11" t="str">
            <v>epg264</v>
          </cell>
          <cell r="X11" t="str">
            <v>http://otr-online.ru/</v>
          </cell>
          <cell r="Y11" t="str">
            <v>Русский</v>
          </cell>
          <cell r="Z11" t="str">
            <v>Круглосуточно</v>
          </cell>
          <cell r="AA11" t="str">
            <v/>
          </cell>
          <cell r="AB11" t="str">
            <v>Да</v>
          </cell>
          <cell r="AC11" t="str">
            <v>Да</v>
          </cell>
          <cell r="AD11" t="str">
            <v/>
          </cell>
          <cell r="AE11" t="str">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ell>
          <cell r="AF11">
            <v>0</v>
          </cell>
        </row>
        <row r="12">
          <cell r="B12">
            <v>15</v>
          </cell>
          <cell r="C12" t="str">
            <v>DVB-2</v>
          </cell>
          <cell r="D12" t="str">
            <v>ТВ Центр</v>
          </cell>
          <cell r="E12" t="str">
            <v>SD</v>
          </cell>
          <cell r="F12">
            <v>10</v>
          </cell>
          <cell r="H12" t="str">
            <v>Федеральный</v>
          </cell>
          <cell r="I12">
            <v>2</v>
          </cell>
          <cell r="J12">
            <v>769</v>
          </cell>
          <cell r="K12" t="str">
            <v>0009000207E2</v>
          </cell>
          <cell r="L12">
            <v>2</v>
          </cell>
          <cell r="M12">
            <v>1793</v>
          </cell>
          <cell r="N12" t="str">
            <v>0009000207F3</v>
          </cell>
          <cell r="O12" t="str">
            <v>Федеральный</v>
          </cell>
          <cell r="P12">
            <v>2</v>
          </cell>
          <cell r="Q12">
            <v>769</v>
          </cell>
          <cell r="R12" t="str">
            <v>0009000207E2</v>
          </cell>
          <cell r="S12">
            <v>2</v>
          </cell>
          <cell r="T12">
            <v>1793</v>
          </cell>
          <cell r="U12" t="str">
            <v>0009000207F3</v>
          </cell>
          <cell r="V12" t="str">
            <v>Федеральные каналы</v>
          </cell>
          <cell r="W12" t="str">
            <v>epg14</v>
          </cell>
          <cell r="X12" t="str">
            <v>http://www.tvc.ru/</v>
          </cell>
          <cell r="Y12" t="str">
            <v>Русский</v>
          </cell>
          <cell r="Z12" t="str">
            <v>Круглосуточно</v>
          </cell>
          <cell r="AA12" t="str">
            <v/>
          </cell>
          <cell r="AB12" t="str">
            <v>Да</v>
          </cell>
          <cell r="AC12" t="str">
            <v>Да</v>
          </cell>
          <cell r="AD12" t="str">
            <v/>
          </cell>
          <cell r="AE12" t="str">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ell>
          <cell r="AF12">
            <v>0</v>
          </cell>
        </row>
        <row r="13">
          <cell r="B13">
            <v>11</v>
          </cell>
          <cell r="C13" t="str">
            <v>DVB-3</v>
          </cell>
          <cell r="D13" t="str">
            <v>ТНТ</v>
          </cell>
          <cell r="E13" t="str">
            <v>SD</v>
          </cell>
          <cell r="F13">
            <v>19</v>
          </cell>
          <cell r="G13" t="str">
            <v>Да</v>
          </cell>
          <cell r="H13" t="str">
            <v>Федеральный</v>
          </cell>
          <cell r="I13">
            <v>3</v>
          </cell>
          <cell r="J13">
            <v>769</v>
          </cell>
          <cell r="K13" t="str">
            <v>0009000207E2</v>
          </cell>
          <cell r="L13">
            <v>3</v>
          </cell>
          <cell r="M13">
            <v>1793</v>
          </cell>
          <cell r="N13" t="str">
            <v>0009000207F3</v>
          </cell>
          <cell r="O13" t="str">
            <v>Федеральный</v>
          </cell>
          <cell r="P13">
            <v>3</v>
          </cell>
          <cell r="Q13">
            <v>769</v>
          </cell>
          <cell r="R13" t="str">
            <v>0009000207E2</v>
          </cell>
          <cell r="S13">
            <v>3</v>
          </cell>
          <cell r="T13">
            <v>1793</v>
          </cell>
          <cell r="U13" t="str">
            <v>0009000207F3</v>
          </cell>
          <cell r="V13" t="str">
            <v>Развлекательные</v>
          </cell>
          <cell r="W13" t="str">
            <v>epg10</v>
          </cell>
          <cell r="X13" t="str">
            <v>http://tnt-online.ru/</v>
          </cell>
          <cell r="Y13" t="str">
            <v>Русский</v>
          </cell>
          <cell r="Z13" t="str">
            <v>Круглосуточно</v>
          </cell>
          <cell r="AA13" t="str">
            <v/>
          </cell>
          <cell r="AB13" t="str">
            <v>Да</v>
          </cell>
          <cell r="AC13" t="str">
            <v>Да</v>
          </cell>
          <cell r="AD13" t="str">
            <v/>
          </cell>
          <cell r="AE13" t="str">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ell>
          <cell r="AF13">
            <v>0</v>
          </cell>
        </row>
        <row r="14">
          <cell r="B14">
            <v>10</v>
          </cell>
          <cell r="C14" t="str">
            <v>DVB-2</v>
          </cell>
          <cell r="D14" t="str">
            <v>СТС</v>
          </cell>
          <cell r="E14" t="str">
            <v>SD</v>
          </cell>
          <cell r="F14">
            <v>13</v>
          </cell>
          <cell r="G14" t="str">
            <v>Да</v>
          </cell>
          <cell r="H14" t="str">
            <v>Федеральный</v>
          </cell>
          <cell r="I14">
            <v>2</v>
          </cell>
          <cell r="J14">
            <v>769</v>
          </cell>
          <cell r="K14" t="str">
            <v>0009000207E2</v>
          </cell>
          <cell r="L14">
            <v>2</v>
          </cell>
          <cell r="M14">
            <v>1793</v>
          </cell>
          <cell r="N14" t="str">
            <v>0009000207F3</v>
          </cell>
          <cell r="O14" t="str">
            <v>Федеральный</v>
          </cell>
          <cell r="P14">
            <v>2</v>
          </cell>
          <cell r="Q14">
            <v>769</v>
          </cell>
          <cell r="R14" t="str">
            <v>0009000207E2</v>
          </cell>
          <cell r="S14">
            <v>2</v>
          </cell>
          <cell r="T14">
            <v>1793</v>
          </cell>
          <cell r="U14" t="str">
            <v>0009000207F3</v>
          </cell>
          <cell r="V14" t="str">
            <v>Развлекательные</v>
          </cell>
          <cell r="W14" t="str">
            <v>epg9</v>
          </cell>
          <cell r="X14" t="str">
            <v>http://ctc.ru/</v>
          </cell>
          <cell r="Y14" t="str">
            <v>Русский</v>
          </cell>
          <cell r="Z14" t="str">
            <v>Круглосуточно</v>
          </cell>
          <cell r="AA14" t="str">
            <v/>
          </cell>
          <cell r="AB14" t="str">
            <v>Да</v>
          </cell>
          <cell r="AC14" t="str">
            <v>Да</v>
          </cell>
          <cell r="AD14" t="str">
            <v/>
          </cell>
          <cell r="AE14" t="str">
            <v>Современное, динамичное, драйвовое телевидение. Универсальный развлекательный канал с доминантой молодежной аудитории.</v>
          </cell>
          <cell r="AF14">
            <v>0</v>
          </cell>
        </row>
        <row r="15">
          <cell r="B15">
            <v>14</v>
          </cell>
          <cell r="C15" t="str">
            <v>DVB-2</v>
          </cell>
          <cell r="D15" t="str">
            <v>РЕН</v>
          </cell>
          <cell r="E15" t="str">
            <v>SD</v>
          </cell>
          <cell r="F15">
            <v>11</v>
          </cell>
          <cell r="G15" t="str">
            <v>Да</v>
          </cell>
          <cell r="H15" t="str">
            <v>Федеральный</v>
          </cell>
          <cell r="I15">
            <v>2</v>
          </cell>
          <cell r="J15">
            <v>769</v>
          </cell>
          <cell r="K15" t="str">
            <v>0009000207E2</v>
          </cell>
          <cell r="L15">
            <v>2</v>
          </cell>
          <cell r="M15">
            <v>1793</v>
          </cell>
          <cell r="N15" t="str">
            <v>0009000207F3</v>
          </cell>
          <cell r="O15" t="str">
            <v>Федеральный</v>
          </cell>
          <cell r="P15">
            <v>2</v>
          </cell>
          <cell r="Q15">
            <v>769</v>
          </cell>
          <cell r="R15" t="str">
            <v>0009000207E2</v>
          </cell>
          <cell r="S15">
            <v>2</v>
          </cell>
          <cell r="T15">
            <v>1793</v>
          </cell>
          <cell r="U15" t="str">
            <v>0009000207F3</v>
          </cell>
          <cell r="V15" t="str">
            <v>Новости и публицистика</v>
          </cell>
          <cell r="W15" t="str">
            <v>epg13</v>
          </cell>
          <cell r="X15" t="str">
            <v>http://www.ren-tv.com/</v>
          </cell>
          <cell r="Y15" t="str">
            <v>Русский</v>
          </cell>
          <cell r="Z15" t="str">
            <v>Круглосуточно</v>
          </cell>
          <cell r="AA15" t="str">
            <v/>
          </cell>
          <cell r="AB15" t="str">
            <v>Да</v>
          </cell>
          <cell r="AC15" t="str">
            <v>Да</v>
          </cell>
          <cell r="AD15" t="str">
            <v/>
          </cell>
          <cell r="AE15" t="str">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ell>
          <cell r="AF15">
            <v>0</v>
          </cell>
        </row>
        <row r="16">
          <cell r="B16">
            <v>301</v>
          </cell>
          <cell r="C16" t="str">
            <v>DVB-5</v>
          </cell>
          <cell r="D16" t="str">
            <v>Мульт</v>
          </cell>
          <cell r="E16" t="str">
            <v>SD</v>
          </cell>
          <cell r="F16">
            <v>80</v>
          </cell>
          <cell r="G16" t="str">
            <v>Да</v>
          </cell>
          <cell r="H16" t="str">
            <v>Базовый</v>
          </cell>
          <cell r="I16">
            <v>8</v>
          </cell>
          <cell r="J16">
            <v>770</v>
          </cell>
          <cell r="K16" t="str">
            <v>0009000207E3</v>
          </cell>
          <cell r="L16">
            <v>8</v>
          </cell>
          <cell r="M16">
            <v>770</v>
          </cell>
          <cell r="N16" t="str">
            <v>0009000207E3</v>
          </cell>
          <cell r="O16" t="str">
            <v>Базовый</v>
          </cell>
          <cell r="P16">
            <v>9</v>
          </cell>
          <cell r="Q16">
            <v>770</v>
          </cell>
          <cell r="R16" t="str">
            <v>0009000207E3</v>
          </cell>
          <cell r="S16">
            <v>9</v>
          </cell>
          <cell r="T16">
            <v>770</v>
          </cell>
          <cell r="U16" t="str">
            <v>0009000207E3</v>
          </cell>
          <cell r="V16" t="str">
            <v>Детские</v>
          </cell>
          <cell r="W16" t="str">
            <v>epg524</v>
          </cell>
          <cell r="X16" t="str">
            <v xml:space="preserve">http://multkanal.ru/ </v>
          </cell>
          <cell r="Y16" t="str">
            <v>Русский</v>
          </cell>
          <cell r="Z16" t="str">
            <v>Круглосуточно</v>
          </cell>
          <cell r="AB16" t="str">
            <v>Да</v>
          </cell>
          <cell r="AC16" t="str">
            <v>Да</v>
          </cell>
          <cell r="AD16" t="str">
            <v/>
          </cell>
          <cell r="AE16" t="str">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ell>
          <cell r="AF16">
            <v>0</v>
          </cell>
        </row>
        <row r="17">
          <cell r="B17">
            <v>18</v>
          </cell>
          <cell r="C17" t="str">
            <v>DVB-9</v>
          </cell>
          <cell r="D17" t="str">
            <v>Че</v>
          </cell>
          <cell r="E17" t="str">
            <v>SD</v>
          </cell>
          <cell r="F17">
            <v>27</v>
          </cell>
          <cell r="G17" t="str">
            <v>Да</v>
          </cell>
          <cell r="H17" t="str">
            <v>Базовый</v>
          </cell>
          <cell r="I17">
            <v>18</v>
          </cell>
          <cell r="J17">
            <v>770</v>
          </cell>
          <cell r="K17" t="str">
            <v>0009000207E3</v>
          </cell>
          <cell r="L17">
            <v>18</v>
          </cell>
          <cell r="M17">
            <v>770</v>
          </cell>
          <cell r="N17" t="str">
            <v>0009000207E3</v>
          </cell>
          <cell r="O17" t="str">
            <v>Базовый</v>
          </cell>
          <cell r="P17">
            <v>23</v>
          </cell>
          <cell r="Q17">
            <v>8962</v>
          </cell>
          <cell r="R17" t="str">
            <v>000900020BBB</v>
          </cell>
          <cell r="S17">
            <v>24</v>
          </cell>
          <cell r="T17">
            <v>8962</v>
          </cell>
          <cell r="U17" t="str">
            <v>000900020BBB</v>
          </cell>
          <cell r="V17" t="str">
            <v>Развлекательные</v>
          </cell>
          <cell r="W17" t="str">
            <v>epg612</v>
          </cell>
          <cell r="X17" t="str">
            <v>http://chetv.ru</v>
          </cell>
          <cell r="Y17" t="str">
            <v>Русский</v>
          </cell>
          <cell r="Z17" t="str">
            <v>Круглосуточно</v>
          </cell>
          <cell r="AA17" t="str">
            <v/>
          </cell>
          <cell r="AB17" t="str">
            <v>Да</v>
          </cell>
          <cell r="AC17" t="str">
            <v>Да</v>
          </cell>
          <cell r="AD17" t="str">
            <v/>
          </cell>
          <cell r="AE17" t="str">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ell>
          <cell r="AF17">
            <v>0</v>
          </cell>
        </row>
        <row r="18">
          <cell r="B18">
            <v>16</v>
          </cell>
          <cell r="C18" t="str">
            <v>DVB-3</v>
          </cell>
          <cell r="D18" t="str">
            <v>ТВ-3</v>
          </cell>
          <cell r="E18" t="str">
            <v>SD</v>
          </cell>
          <cell r="F18">
            <v>15</v>
          </cell>
          <cell r="G18" t="str">
            <v>Да</v>
          </cell>
          <cell r="H18" t="str">
            <v>Федеральный</v>
          </cell>
          <cell r="I18">
            <v>3</v>
          </cell>
          <cell r="J18">
            <v>769</v>
          </cell>
          <cell r="K18" t="str">
            <v>0009000207E2</v>
          </cell>
          <cell r="L18">
            <v>3</v>
          </cell>
          <cell r="M18">
            <v>1793</v>
          </cell>
          <cell r="N18" t="str">
            <v>0009000207F3</v>
          </cell>
          <cell r="O18" t="str">
            <v>Федеральный</v>
          </cell>
          <cell r="P18">
            <v>3</v>
          </cell>
          <cell r="Q18">
            <v>769</v>
          </cell>
          <cell r="R18" t="str">
            <v>0009000207E2</v>
          </cell>
          <cell r="S18">
            <v>3</v>
          </cell>
          <cell r="T18">
            <v>1793</v>
          </cell>
          <cell r="U18" t="str">
            <v>0009000207F3</v>
          </cell>
          <cell r="V18" t="str">
            <v>Развлекательные</v>
          </cell>
          <cell r="W18" t="str">
            <v>epg15</v>
          </cell>
          <cell r="X18" t="str">
            <v>http://tv3.ru/</v>
          </cell>
          <cell r="Y18" t="str">
            <v>Русский</v>
          </cell>
          <cell r="Z18" t="str">
            <v>Круглосуточно</v>
          </cell>
          <cell r="AA18" t="str">
            <v/>
          </cell>
          <cell r="AB18" t="str">
            <v>Да</v>
          </cell>
          <cell r="AC18" t="str">
            <v>Да</v>
          </cell>
          <cell r="AD18" t="str">
            <v/>
          </cell>
          <cell r="AE18" t="str">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ell>
          <cell r="AF18">
            <v>0</v>
          </cell>
        </row>
        <row r="19">
          <cell r="B19">
            <v>19</v>
          </cell>
          <cell r="C19" t="str">
            <v>DVB-3</v>
          </cell>
          <cell r="D19" t="str">
            <v>Пятница!</v>
          </cell>
          <cell r="E19" t="str">
            <v>SD</v>
          </cell>
          <cell r="F19">
            <v>16</v>
          </cell>
          <cell r="G19" t="str">
            <v>Да</v>
          </cell>
          <cell r="H19" t="str">
            <v>Федеральный</v>
          </cell>
          <cell r="I19">
            <v>3</v>
          </cell>
          <cell r="J19">
            <v>769</v>
          </cell>
          <cell r="K19" t="str">
            <v>0009000207E2</v>
          </cell>
          <cell r="L19">
            <v>3</v>
          </cell>
          <cell r="M19">
            <v>1793</v>
          </cell>
          <cell r="N19" t="str">
            <v>0009000207F3</v>
          </cell>
          <cell r="O19" t="str">
            <v>Федеральный</v>
          </cell>
          <cell r="P19">
            <v>3</v>
          </cell>
          <cell r="Q19">
            <v>769</v>
          </cell>
          <cell r="R19" t="str">
            <v>0009000207E2</v>
          </cell>
          <cell r="S19">
            <v>3</v>
          </cell>
          <cell r="T19">
            <v>1793</v>
          </cell>
          <cell r="U19" t="str">
            <v>0009000207F3</v>
          </cell>
          <cell r="V19" t="str">
            <v>Развлекательные</v>
          </cell>
          <cell r="W19" t="str">
            <v>epg266</v>
          </cell>
          <cell r="X19" t="str">
            <v>http://www.friday.ru/about</v>
          </cell>
          <cell r="Y19" t="str">
            <v>Русский</v>
          </cell>
          <cell r="Z19" t="str">
            <v>Круглосуточно</v>
          </cell>
          <cell r="AA19" t="str">
            <v/>
          </cell>
          <cell r="AB19" t="str">
            <v>Да</v>
          </cell>
          <cell r="AC19" t="str">
            <v>Да</v>
          </cell>
          <cell r="AD19" t="str">
            <v/>
          </cell>
          <cell r="AE19" t="str">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ell>
          <cell r="AF19">
            <v>0</v>
          </cell>
        </row>
        <row r="20">
          <cell r="B20">
            <v>22</v>
          </cell>
          <cell r="C20" t="str">
            <v>DVB-3</v>
          </cell>
          <cell r="D20" t="str">
            <v>Домашний</v>
          </cell>
          <cell r="E20" t="str">
            <v>SD</v>
          </cell>
          <cell r="F20">
            <v>14</v>
          </cell>
          <cell r="H20" t="str">
            <v>Федеральный</v>
          </cell>
          <cell r="I20">
            <v>3</v>
          </cell>
          <cell r="J20">
            <v>769</v>
          </cell>
          <cell r="K20" t="str">
            <v>0009000207E2</v>
          </cell>
          <cell r="L20">
            <v>3</v>
          </cell>
          <cell r="M20">
            <v>1793</v>
          </cell>
          <cell r="N20" t="str">
            <v>0009000207F3</v>
          </cell>
          <cell r="O20" t="str">
            <v>Федеральный</v>
          </cell>
          <cell r="P20">
            <v>3</v>
          </cell>
          <cell r="Q20">
            <v>769</v>
          </cell>
          <cell r="R20" t="str">
            <v>0009000207E2</v>
          </cell>
          <cell r="S20">
            <v>3</v>
          </cell>
          <cell r="T20">
            <v>1793</v>
          </cell>
          <cell r="U20" t="str">
            <v>0009000207F3</v>
          </cell>
          <cell r="V20" t="str">
            <v>Семья и здоровье</v>
          </cell>
          <cell r="W20" t="str">
            <v>epg21</v>
          </cell>
          <cell r="X20" t="str">
            <v>http://tv.domashniy.ru/</v>
          </cell>
          <cell r="Y20" t="str">
            <v>Русский</v>
          </cell>
          <cell r="Z20" t="str">
            <v>Круглосуточно</v>
          </cell>
          <cell r="AA20" t="str">
            <v/>
          </cell>
          <cell r="AB20" t="str">
            <v>Да</v>
          </cell>
          <cell r="AC20" t="str">
            <v>Да</v>
          </cell>
          <cell r="AD20" t="str">
            <v/>
          </cell>
          <cell r="AE20" t="str">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ell>
          <cell r="AF20">
            <v>0</v>
          </cell>
        </row>
        <row r="21">
          <cell r="B21">
            <v>31</v>
          </cell>
          <cell r="C21" t="str">
            <v>DVB-29</v>
          </cell>
          <cell r="D21" t="str">
            <v>Детский мир / Телеклуб</v>
          </cell>
          <cell r="E21" t="str">
            <v>SD</v>
          </cell>
          <cell r="F21">
            <v>83</v>
          </cell>
          <cell r="G21" t="str">
            <v>Да</v>
          </cell>
          <cell r="H21" t="str">
            <v>Базовый</v>
          </cell>
          <cell r="I21">
            <v>61</v>
          </cell>
          <cell r="J21">
            <v>2</v>
          </cell>
          <cell r="K21" t="str">
            <v>0009000207D1</v>
          </cell>
          <cell r="L21">
            <v>64</v>
          </cell>
          <cell r="M21">
            <v>2</v>
          </cell>
          <cell r="N21" t="str">
            <v>0009000207D1</v>
          </cell>
          <cell r="O21" t="str">
            <v>Базовый</v>
          </cell>
          <cell r="P21">
            <v>66</v>
          </cell>
          <cell r="Q21">
            <v>2</v>
          </cell>
          <cell r="R21" t="str">
            <v>0009000207D1</v>
          </cell>
          <cell r="S21">
            <v>70</v>
          </cell>
          <cell r="T21">
            <v>2</v>
          </cell>
          <cell r="U21" t="str">
            <v>0009000207D1</v>
          </cell>
          <cell r="V21" t="str">
            <v>Детские</v>
          </cell>
          <cell r="W21" t="str">
            <v>epg30</v>
          </cell>
          <cell r="X21" t="str">
            <v>http://www.ntvplus.ru/channels/channel.xl?id=3380</v>
          </cell>
          <cell r="Y21" t="str">
            <v>Русский</v>
          </cell>
          <cell r="Z21" t="str">
            <v>Круглосуточно</v>
          </cell>
          <cell r="AA21" t="str">
            <v/>
          </cell>
          <cell r="AB21" t="str">
            <v>Да</v>
          </cell>
          <cell r="AC21" t="str">
            <v>Да</v>
          </cell>
          <cell r="AD21" t="str">
            <v/>
          </cell>
          <cell r="AE21" t="str">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ell>
          <cell r="AF21">
            <v>0</v>
          </cell>
        </row>
        <row r="22">
          <cell r="B22">
            <v>21</v>
          </cell>
          <cell r="C22" t="str">
            <v>DVB-5</v>
          </cell>
          <cell r="D22" t="str">
            <v>2х2</v>
          </cell>
          <cell r="E22" t="str">
            <v>SD</v>
          </cell>
          <cell r="F22">
            <v>28</v>
          </cell>
          <cell r="H22" t="str">
            <v>Базовый</v>
          </cell>
          <cell r="I22">
            <v>8</v>
          </cell>
          <cell r="J22">
            <v>770</v>
          </cell>
          <cell r="K22" t="str">
            <v>0009000207E3</v>
          </cell>
          <cell r="L22">
            <v>8</v>
          </cell>
          <cell r="M22">
            <v>770</v>
          </cell>
          <cell r="N22" t="str">
            <v>0009000207E3</v>
          </cell>
          <cell r="O22" t="str">
            <v>Базовый</v>
          </cell>
          <cell r="P22">
            <v>8</v>
          </cell>
          <cell r="Q22">
            <v>8962</v>
          </cell>
          <cell r="R22" t="str">
            <v>000900020BBB</v>
          </cell>
          <cell r="S22">
            <v>8</v>
          </cell>
          <cell r="T22">
            <v>8962</v>
          </cell>
          <cell r="U22" t="str">
            <v>000900020BBB</v>
          </cell>
          <cell r="V22" t="str">
            <v>Развлекательные</v>
          </cell>
          <cell r="W22" t="str">
            <v>epg20</v>
          </cell>
          <cell r="X22" t="str">
            <v>http://www.2x2tv.ru</v>
          </cell>
          <cell r="Y22" t="str">
            <v>Русский</v>
          </cell>
          <cell r="Z22" t="str">
            <v>Круглосуточно</v>
          </cell>
          <cell r="AA22" t="str">
            <v/>
          </cell>
          <cell r="AB22" t="str">
            <v>Да</v>
          </cell>
          <cell r="AC22" t="str">
            <v>Да</v>
          </cell>
          <cell r="AD22" t="str">
            <v/>
          </cell>
          <cell r="AE22" t="str">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ell>
          <cell r="AF22">
            <v>0</v>
          </cell>
        </row>
        <row r="23">
          <cell r="B23">
            <v>26</v>
          </cell>
          <cell r="C23" t="str">
            <v>DVB-5</v>
          </cell>
          <cell r="D23" t="str">
            <v>Discovery Channel</v>
          </cell>
          <cell r="E23" t="str">
            <v>SD</v>
          </cell>
          <cell r="F23">
            <v>100</v>
          </cell>
          <cell r="H23" t="str">
            <v>Базовый</v>
          </cell>
          <cell r="I23">
            <v>8</v>
          </cell>
          <cell r="J23">
            <v>770</v>
          </cell>
          <cell r="K23" t="str">
            <v>0009000207E3</v>
          </cell>
          <cell r="L23">
            <v>8</v>
          </cell>
          <cell r="M23">
            <v>770</v>
          </cell>
          <cell r="N23" t="str">
            <v>0009000207E3</v>
          </cell>
          <cell r="O23" t="str">
            <v>Базовый</v>
          </cell>
          <cell r="P23">
            <v>9</v>
          </cell>
          <cell r="Q23">
            <v>770</v>
          </cell>
          <cell r="R23" t="str">
            <v>0009000207E3</v>
          </cell>
          <cell r="S23">
            <v>9</v>
          </cell>
          <cell r="T23">
            <v>770</v>
          </cell>
          <cell r="U23" t="str">
            <v>0009000207E3</v>
          </cell>
          <cell r="V23" t="str">
            <v>Вокруг света</v>
          </cell>
          <cell r="W23" t="str">
            <v>epg25</v>
          </cell>
          <cell r="X23" t="str">
            <v>http://www.discoverychannel.ru/</v>
          </cell>
          <cell r="Y23" t="str">
            <v>Русский, Английский</v>
          </cell>
          <cell r="Z23" t="str">
            <v>Круглосуточно</v>
          </cell>
          <cell r="AA23" t="str">
            <v/>
          </cell>
          <cell r="AB23" t="str">
            <v>Да</v>
          </cell>
          <cell r="AC23" t="str">
            <v>Да</v>
          </cell>
          <cell r="AD23" t="str">
            <v/>
          </cell>
          <cell r="AE23" t="str">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ell>
          <cell r="AF23">
            <v>0</v>
          </cell>
        </row>
        <row r="24">
          <cell r="B24">
            <v>27</v>
          </cell>
          <cell r="C24" t="str">
            <v>DVB-5</v>
          </cell>
          <cell r="D24" t="str">
            <v>Animal Planet</v>
          </cell>
          <cell r="E24" t="str">
            <v>SD</v>
          </cell>
          <cell r="F24">
            <v>120</v>
          </cell>
          <cell r="H24" t="str">
            <v>Базовый</v>
          </cell>
          <cell r="I24">
            <v>8</v>
          </cell>
          <cell r="J24">
            <v>770</v>
          </cell>
          <cell r="K24" t="str">
            <v>0009000207E3</v>
          </cell>
          <cell r="L24">
            <v>8</v>
          </cell>
          <cell r="M24">
            <v>770</v>
          </cell>
          <cell r="N24" t="str">
            <v>0009000207E3</v>
          </cell>
          <cell r="O24" t="str">
            <v>Базовый</v>
          </cell>
          <cell r="P24">
            <v>9</v>
          </cell>
          <cell r="Q24">
            <v>770</v>
          </cell>
          <cell r="R24" t="str">
            <v>0009000207E3</v>
          </cell>
          <cell r="S24">
            <v>9</v>
          </cell>
          <cell r="T24">
            <v>770</v>
          </cell>
          <cell r="U24" t="str">
            <v>0009000207E3</v>
          </cell>
          <cell r="V24" t="str">
            <v>В мире животных</v>
          </cell>
          <cell r="W24" t="str">
            <v>epg26</v>
          </cell>
          <cell r="X24" t="str">
            <v>http://animal.discovery.com/</v>
          </cell>
          <cell r="Y24" t="str">
            <v>Русский, Английский</v>
          </cell>
          <cell r="Z24" t="str">
            <v>Круглосуточно</v>
          </cell>
          <cell r="AA24" t="str">
            <v/>
          </cell>
          <cell r="AB24" t="str">
            <v>Да</v>
          </cell>
          <cell r="AC24" t="str">
            <v>Да</v>
          </cell>
          <cell r="AD24" t="str">
            <v/>
          </cell>
          <cell r="AE24" t="str">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ell>
          <cell r="AF24">
            <v>0</v>
          </cell>
        </row>
        <row r="25">
          <cell r="B25">
            <v>25</v>
          </cell>
          <cell r="C25" t="str">
            <v>DVB-5</v>
          </cell>
          <cell r="D25" t="str">
            <v>National Geographic</v>
          </cell>
          <cell r="E25" t="str">
            <v>SD</v>
          </cell>
          <cell r="F25">
            <v>105</v>
          </cell>
          <cell r="H25" t="str">
            <v>Базовый</v>
          </cell>
          <cell r="I25">
            <v>9</v>
          </cell>
          <cell r="J25">
            <v>258</v>
          </cell>
          <cell r="K25" t="str">
            <v>0009000207E5</v>
          </cell>
          <cell r="L25">
            <v>9</v>
          </cell>
          <cell r="M25">
            <v>258</v>
          </cell>
          <cell r="N25" t="str">
            <v>0009000207E5</v>
          </cell>
          <cell r="O25" t="str">
            <v>Базовый</v>
          </cell>
          <cell r="P25">
            <v>10</v>
          </cell>
          <cell r="Q25">
            <v>258</v>
          </cell>
          <cell r="R25" t="str">
            <v>0009000207E5</v>
          </cell>
          <cell r="S25">
            <v>10</v>
          </cell>
          <cell r="T25">
            <v>258</v>
          </cell>
          <cell r="U25" t="str">
            <v>0009000207E5</v>
          </cell>
          <cell r="V25" t="str">
            <v>Вокруг света</v>
          </cell>
          <cell r="W25" t="str">
            <v>epg24</v>
          </cell>
          <cell r="X25" t="str">
            <v>http://www.nat-geo.ru/</v>
          </cell>
          <cell r="Y25" t="str">
            <v>Русский, Английский</v>
          </cell>
          <cell r="Z25" t="str">
            <v>Круглосуточно</v>
          </cell>
          <cell r="AA25" t="str">
            <v/>
          </cell>
          <cell r="AB25" t="str">
            <v>Да</v>
          </cell>
          <cell r="AC25" t="str">
            <v>Да</v>
          </cell>
          <cell r="AD25" t="str">
            <v/>
          </cell>
          <cell r="AE25" t="str">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ell>
          <cell r="AF25">
            <v>0</v>
          </cell>
        </row>
        <row r="26">
          <cell r="B26">
            <v>28</v>
          </cell>
          <cell r="C26" t="str">
            <v>DVB-5</v>
          </cell>
          <cell r="D26" t="str">
            <v>Моя планета</v>
          </cell>
          <cell r="E26" t="str">
            <v>SD</v>
          </cell>
          <cell r="F26">
            <v>101</v>
          </cell>
          <cell r="G26" t="str">
            <v>Да</v>
          </cell>
          <cell r="H26" t="str">
            <v>Базовый</v>
          </cell>
          <cell r="I26">
            <v>8</v>
          </cell>
          <cell r="J26">
            <v>770</v>
          </cell>
          <cell r="K26" t="str">
            <v>0009000207E3</v>
          </cell>
          <cell r="L26">
            <v>8</v>
          </cell>
          <cell r="M26">
            <v>770</v>
          </cell>
          <cell r="N26" t="str">
            <v>0009000207E3</v>
          </cell>
          <cell r="O26" t="str">
            <v>Базовый</v>
          </cell>
          <cell r="P26">
            <v>9</v>
          </cell>
          <cell r="Q26">
            <v>770</v>
          </cell>
          <cell r="R26" t="str">
            <v>0009000207E3</v>
          </cell>
          <cell r="S26">
            <v>9</v>
          </cell>
          <cell r="T26">
            <v>770</v>
          </cell>
          <cell r="U26" t="str">
            <v>0009000207E3</v>
          </cell>
          <cell r="V26" t="str">
            <v>Вокруг света</v>
          </cell>
          <cell r="W26" t="str">
            <v>epg27</v>
          </cell>
          <cell r="X26" t="str">
            <v>http://www.moya-planeta.ru/</v>
          </cell>
          <cell r="Y26" t="str">
            <v>Русский</v>
          </cell>
          <cell r="Z26" t="str">
            <v>Круглосуточно</v>
          </cell>
          <cell r="AA26" t="str">
            <v/>
          </cell>
          <cell r="AB26" t="str">
            <v>Да</v>
          </cell>
          <cell r="AC26" t="str">
            <v>Да</v>
          </cell>
          <cell r="AD26" t="str">
            <v/>
          </cell>
          <cell r="AE26" t="str">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ell>
          <cell r="AF26">
            <v>0</v>
          </cell>
        </row>
        <row r="27">
          <cell r="B27">
            <v>29</v>
          </cell>
          <cell r="C27" t="str">
            <v>DVB-5</v>
          </cell>
          <cell r="D27" t="str">
            <v>Драйв</v>
          </cell>
          <cell r="E27" t="str">
            <v>SD</v>
          </cell>
          <cell r="F27">
            <v>303</v>
          </cell>
          <cell r="G27" t="str">
            <v>Да</v>
          </cell>
          <cell r="H27" t="str">
            <v>Базовый</v>
          </cell>
          <cell r="I27">
            <v>10</v>
          </cell>
          <cell r="J27">
            <v>2</v>
          </cell>
          <cell r="K27" t="str">
            <v>0009000207D1</v>
          </cell>
          <cell r="L27">
            <v>10</v>
          </cell>
          <cell r="M27">
            <v>2</v>
          </cell>
          <cell r="N27" t="str">
            <v>0009000207D1</v>
          </cell>
          <cell r="O27" t="str">
            <v>Базовый</v>
          </cell>
          <cell r="P27">
            <v>11</v>
          </cell>
          <cell r="Q27">
            <v>2</v>
          </cell>
          <cell r="R27" t="str">
            <v>0009000207D1</v>
          </cell>
          <cell r="S27">
            <v>11</v>
          </cell>
          <cell r="T27">
            <v>2</v>
          </cell>
          <cell r="U27" t="str">
            <v>0009000207D1</v>
          </cell>
          <cell r="V27" t="str">
            <v>Спортивные</v>
          </cell>
          <cell r="W27" t="str">
            <v>epg28</v>
          </cell>
          <cell r="X27" t="str">
            <v>http://www.tv-stream.ru</v>
          </cell>
          <cell r="Y27" t="str">
            <v>Русский</v>
          </cell>
          <cell r="Z27" t="str">
            <v>Круглосуточно</v>
          </cell>
          <cell r="AA27" t="str">
            <v/>
          </cell>
          <cell r="AB27" t="str">
            <v>Да</v>
          </cell>
          <cell r="AC27" t="str">
            <v>Да</v>
          </cell>
          <cell r="AD27" t="str">
            <v/>
          </cell>
          <cell r="AE27" t="str">
            <v>Единственный в России канал, целиком посвященный любимым игрушкам больших и маленьких мужчин — автомобилям и мотоциклам.</v>
          </cell>
          <cell r="AF27">
            <v>0</v>
          </cell>
        </row>
        <row r="28">
          <cell r="B28">
            <v>30</v>
          </cell>
          <cell r="C28" t="str">
            <v>DVB-5</v>
          </cell>
          <cell r="D28" t="str">
            <v>Охота и рыбалка</v>
          </cell>
          <cell r="E28" t="str">
            <v>SD</v>
          </cell>
          <cell r="F28">
            <v>114</v>
          </cell>
          <cell r="G28" t="str">
            <v>Да</v>
          </cell>
          <cell r="H28" t="str">
            <v>Базовый</v>
          </cell>
          <cell r="I28">
            <v>10</v>
          </cell>
          <cell r="J28">
            <v>2</v>
          </cell>
          <cell r="K28" t="str">
            <v>0009000207D1</v>
          </cell>
          <cell r="L28">
            <v>10</v>
          </cell>
          <cell r="M28">
            <v>2</v>
          </cell>
          <cell r="N28" t="str">
            <v>0009000207D1</v>
          </cell>
          <cell r="O28" t="str">
            <v>Базовый</v>
          </cell>
          <cell r="P28">
            <v>11</v>
          </cell>
          <cell r="Q28">
            <v>2</v>
          </cell>
          <cell r="R28" t="str">
            <v>0009000207D1</v>
          </cell>
          <cell r="S28">
            <v>11</v>
          </cell>
          <cell r="T28">
            <v>2</v>
          </cell>
          <cell r="U28" t="str">
            <v>0009000207D1</v>
          </cell>
          <cell r="V28" t="str">
            <v>Познавательные</v>
          </cell>
          <cell r="W28" t="str">
            <v>epg29</v>
          </cell>
          <cell r="X28" t="str">
            <v>http://www.tv-stream.ru</v>
          </cell>
          <cell r="Y28" t="str">
            <v>Русский</v>
          </cell>
          <cell r="Z28" t="str">
            <v>Круглосуточно</v>
          </cell>
          <cell r="AA28" t="str">
            <v/>
          </cell>
          <cell r="AB28" t="str">
            <v>Да</v>
          </cell>
          <cell r="AC28" t="str">
            <v>Да</v>
          </cell>
          <cell r="AD28" t="str">
            <v/>
          </cell>
          <cell r="AE28" t="str">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ell>
          <cell r="AF28">
            <v>0</v>
          </cell>
        </row>
        <row r="29">
          <cell r="B29">
            <v>23</v>
          </cell>
          <cell r="C29" t="str">
            <v>DVB-3</v>
          </cell>
          <cell r="D29" t="str">
            <v>Звезда</v>
          </cell>
          <cell r="E29" t="str">
            <v>SD</v>
          </cell>
          <cell r="F29">
            <v>17</v>
          </cell>
          <cell r="G29" t="str">
            <v>Да</v>
          </cell>
          <cell r="H29" t="str">
            <v>Федеральный</v>
          </cell>
          <cell r="I29">
            <v>3</v>
          </cell>
          <cell r="J29">
            <v>769</v>
          </cell>
          <cell r="K29" t="str">
            <v>0009000207E2</v>
          </cell>
          <cell r="L29">
            <v>3</v>
          </cell>
          <cell r="M29">
            <v>1793</v>
          </cell>
          <cell r="N29" t="str">
            <v>0009000207F3</v>
          </cell>
          <cell r="O29" t="str">
            <v>Федеральный</v>
          </cell>
          <cell r="P29">
            <v>3</v>
          </cell>
          <cell r="Q29">
            <v>769</v>
          </cell>
          <cell r="R29" t="str">
            <v>0009000207E2</v>
          </cell>
          <cell r="S29">
            <v>3</v>
          </cell>
          <cell r="T29">
            <v>1793</v>
          </cell>
          <cell r="U29" t="str">
            <v>0009000207F3</v>
          </cell>
          <cell r="V29" t="str">
            <v>Новости и публицистика</v>
          </cell>
          <cell r="W29" t="str">
            <v>epg22</v>
          </cell>
          <cell r="X29" t="str">
            <v>http://tvzvezda.ru/</v>
          </cell>
          <cell r="Y29" t="str">
            <v>Русский</v>
          </cell>
          <cell r="Z29" t="str">
            <v>Круглосуточно</v>
          </cell>
          <cell r="AA29" t="str">
            <v/>
          </cell>
          <cell r="AB29" t="str">
            <v>Да</v>
          </cell>
          <cell r="AC29" t="str">
            <v>Да</v>
          </cell>
          <cell r="AD29" t="str">
            <v/>
          </cell>
          <cell r="AE29" t="str">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ell>
          <cell r="AF29">
            <v>0</v>
          </cell>
        </row>
        <row r="30">
          <cell r="B30">
            <v>156</v>
          </cell>
          <cell r="C30" t="str">
            <v>DVB-6</v>
          </cell>
          <cell r="D30" t="str">
            <v>Shop24</v>
          </cell>
          <cell r="E30" t="str">
            <v>SD</v>
          </cell>
          <cell r="F30">
            <v>24</v>
          </cell>
          <cell r="H30" t="str">
            <v>Базовый</v>
          </cell>
          <cell r="I30">
            <v>11</v>
          </cell>
          <cell r="J30">
            <v>770</v>
          </cell>
          <cell r="K30" t="str">
            <v>0009000207E3</v>
          </cell>
          <cell r="L30">
            <v>11</v>
          </cell>
          <cell r="M30">
            <v>770</v>
          </cell>
          <cell r="N30" t="str">
            <v>0009000207E3</v>
          </cell>
          <cell r="O30" t="str">
            <v>Базовый</v>
          </cell>
          <cell r="P30">
            <v>12</v>
          </cell>
          <cell r="Q30">
            <v>8962</v>
          </cell>
          <cell r="R30" t="str">
            <v>000900020BBB</v>
          </cell>
          <cell r="S30">
            <v>12</v>
          </cell>
          <cell r="T30">
            <v>8962</v>
          </cell>
          <cell r="U30" t="str">
            <v>000900020BBB</v>
          </cell>
          <cell r="V30" t="str">
            <v>Телемагазины</v>
          </cell>
          <cell r="W30" t="str">
            <v>epg283</v>
          </cell>
          <cell r="X30" t="str">
            <v>http://www.tv-moda.ru</v>
          </cell>
          <cell r="Y30" t="str">
            <v>Русский</v>
          </cell>
          <cell r="Z30" t="str">
            <v>Круглосуточно</v>
          </cell>
          <cell r="AA30" t="str">
            <v/>
          </cell>
          <cell r="AB30" t="str">
            <v>Да</v>
          </cell>
          <cell r="AC30" t="str">
            <v>Да</v>
          </cell>
          <cell r="AD30" t="str">
            <v/>
          </cell>
          <cell r="AE30" t="str">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ell>
          <cell r="AF30">
            <v>0</v>
          </cell>
        </row>
        <row r="31">
          <cell r="B31">
            <v>38</v>
          </cell>
          <cell r="C31" t="str">
            <v>DVB-6</v>
          </cell>
          <cell r="D31" t="str">
            <v>Дом кино</v>
          </cell>
          <cell r="E31" t="str">
            <v>SD</v>
          </cell>
          <cell r="F31">
            <v>60</v>
          </cell>
          <cell r="G31" t="str">
            <v>Да</v>
          </cell>
          <cell r="H31" t="str">
            <v>Базовый</v>
          </cell>
          <cell r="I31">
            <v>12</v>
          </cell>
          <cell r="J31">
            <v>258</v>
          </cell>
          <cell r="K31" t="str">
            <v>0009000207E5</v>
          </cell>
          <cell r="L31">
            <v>12</v>
          </cell>
          <cell r="M31">
            <v>258</v>
          </cell>
          <cell r="N31" t="str">
            <v>0009000207E5</v>
          </cell>
          <cell r="O31" t="str">
            <v>Базовый</v>
          </cell>
          <cell r="P31">
            <v>13</v>
          </cell>
          <cell r="Q31">
            <v>258</v>
          </cell>
          <cell r="R31" t="str">
            <v>0009000207E5</v>
          </cell>
          <cell r="S31">
            <v>13</v>
          </cell>
          <cell r="T31">
            <v>258</v>
          </cell>
          <cell r="U31" t="str">
            <v>0009000207E5</v>
          </cell>
          <cell r="V31" t="str">
            <v>Русское кино</v>
          </cell>
          <cell r="W31" t="str">
            <v>epg37</v>
          </cell>
          <cell r="X31" t="str">
            <v>http://www.domkino.tv/</v>
          </cell>
          <cell r="Y31" t="str">
            <v>Русский</v>
          </cell>
          <cell r="Z31" t="str">
            <v>Круглосуточно</v>
          </cell>
          <cell r="AA31" t="str">
            <v/>
          </cell>
          <cell r="AB31" t="str">
            <v>Да</v>
          </cell>
          <cell r="AC31" t="str">
            <v>Да</v>
          </cell>
          <cell r="AD31" t="str">
            <v/>
          </cell>
          <cell r="AE31" t="str">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ell>
          <cell r="AF31">
            <v>0</v>
          </cell>
        </row>
        <row r="32">
          <cell r="B32">
            <v>36</v>
          </cell>
          <cell r="C32" t="str">
            <v>DVB-6</v>
          </cell>
          <cell r="D32" t="str">
            <v>TV 1000</v>
          </cell>
          <cell r="E32" t="str">
            <v>SD</v>
          </cell>
          <cell r="F32">
            <v>63</v>
          </cell>
          <cell r="G32" t="str">
            <v>Да</v>
          </cell>
          <cell r="H32" t="str">
            <v>Базовый</v>
          </cell>
          <cell r="I32">
            <v>13</v>
          </cell>
          <cell r="J32">
            <v>2</v>
          </cell>
          <cell r="K32" t="str">
            <v>0009000207D1</v>
          </cell>
          <cell r="L32">
            <v>13</v>
          </cell>
          <cell r="M32">
            <v>2</v>
          </cell>
          <cell r="N32" t="str">
            <v>0009000207D1</v>
          </cell>
          <cell r="O32" t="str">
            <v>Базовый</v>
          </cell>
          <cell r="P32">
            <v>14</v>
          </cell>
          <cell r="Q32">
            <v>2</v>
          </cell>
          <cell r="R32" t="str">
            <v>0009000207D1</v>
          </cell>
          <cell r="S32">
            <v>14</v>
          </cell>
          <cell r="T32">
            <v>2</v>
          </cell>
          <cell r="U32" t="str">
            <v>0009000207D1</v>
          </cell>
          <cell r="V32" t="str">
            <v>Иностранное кино</v>
          </cell>
          <cell r="W32" t="str">
            <v>epg35</v>
          </cell>
          <cell r="X32" t="str">
            <v>http://viasat.su/</v>
          </cell>
          <cell r="Y32" t="str">
            <v>Русский, Английский</v>
          </cell>
          <cell r="Z32" t="str">
            <v>Круглосуточно</v>
          </cell>
          <cell r="AA32" t="str">
            <v/>
          </cell>
          <cell r="AB32" t="str">
            <v>Да</v>
          </cell>
          <cell r="AC32" t="str">
            <v>Да</v>
          </cell>
          <cell r="AD32" t="str">
            <v/>
          </cell>
          <cell r="AE32" t="str">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ell>
          <cell r="AF32">
            <v>0</v>
          </cell>
        </row>
        <row r="33">
          <cell r="B33">
            <v>37</v>
          </cell>
          <cell r="C33" t="str">
            <v>DVB-6</v>
          </cell>
          <cell r="D33" t="str">
            <v>TV 1000 Русское кино</v>
          </cell>
          <cell r="E33" t="str">
            <v>SD</v>
          </cell>
          <cell r="F33">
            <v>61</v>
          </cell>
          <cell r="G33" t="str">
            <v>Да</v>
          </cell>
          <cell r="H33" t="str">
            <v>Базовый</v>
          </cell>
          <cell r="I33">
            <v>13</v>
          </cell>
          <cell r="J33">
            <v>2</v>
          </cell>
          <cell r="K33" t="str">
            <v>0009000207D1</v>
          </cell>
          <cell r="L33">
            <v>13</v>
          </cell>
          <cell r="M33">
            <v>2</v>
          </cell>
          <cell r="N33" t="str">
            <v>0009000207D1</v>
          </cell>
          <cell r="O33" t="str">
            <v>Базовый</v>
          </cell>
          <cell r="P33">
            <v>14</v>
          </cell>
          <cell r="Q33">
            <v>2</v>
          </cell>
          <cell r="R33" t="str">
            <v>0009000207D1</v>
          </cell>
          <cell r="S33">
            <v>14</v>
          </cell>
          <cell r="T33">
            <v>2</v>
          </cell>
          <cell r="U33" t="str">
            <v>0009000207D1</v>
          </cell>
          <cell r="V33" t="str">
            <v>Русское кино</v>
          </cell>
          <cell r="W33" t="str">
            <v>epg36</v>
          </cell>
          <cell r="X33" t="str">
            <v>http://viasat.su/</v>
          </cell>
          <cell r="Y33" t="str">
            <v>Русский</v>
          </cell>
          <cell r="Z33" t="str">
            <v>Круглосуточно</v>
          </cell>
          <cell r="AA33" t="str">
            <v/>
          </cell>
          <cell r="AB33" t="str">
            <v>Да</v>
          </cell>
          <cell r="AC33" t="str">
            <v>Да</v>
          </cell>
          <cell r="AD33" t="str">
            <v/>
          </cell>
          <cell r="AE33" t="str">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ell>
          <cell r="AF33">
            <v>0</v>
          </cell>
        </row>
        <row r="34">
          <cell r="B34">
            <v>314</v>
          </cell>
          <cell r="C34" t="str">
            <v>DVB-6</v>
          </cell>
          <cell r="D34" t="str">
            <v>Shop&amp;Show</v>
          </cell>
          <cell r="E34" t="str">
            <v>SD</v>
          </cell>
          <cell r="F34">
            <v>26</v>
          </cell>
          <cell r="H34" t="str">
            <v>Базовый</v>
          </cell>
          <cell r="I34">
            <v>11</v>
          </cell>
          <cell r="J34">
            <v>770</v>
          </cell>
          <cell r="K34" t="str">
            <v>0009000207E3</v>
          </cell>
          <cell r="L34">
            <v>11</v>
          </cell>
          <cell r="M34">
            <v>770</v>
          </cell>
          <cell r="N34" t="str">
            <v>0009000207E3</v>
          </cell>
          <cell r="O34" t="str">
            <v>Базовый</v>
          </cell>
          <cell r="P34">
            <v>15</v>
          </cell>
          <cell r="Q34">
            <v>770</v>
          </cell>
          <cell r="R34" t="str">
            <v>0009000207E3</v>
          </cell>
          <cell r="S34">
            <v>15</v>
          </cell>
          <cell r="T34">
            <v>770</v>
          </cell>
          <cell r="U34" t="str">
            <v>0009000207E3</v>
          </cell>
          <cell r="V34" t="str">
            <v>Телемагазины</v>
          </cell>
          <cell r="W34" t="str">
            <v>epg623</v>
          </cell>
          <cell r="X34" t="str">
            <v xml:space="preserve">http://shopandshow.ru/ </v>
          </cell>
          <cell r="Y34" t="str">
            <v>Русский</v>
          </cell>
          <cell r="Z34" t="str">
            <v>Круглосуточно</v>
          </cell>
          <cell r="AA34" t="str">
            <v/>
          </cell>
          <cell r="AB34" t="str">
            <v>Да</v>
          </cell>
          <cell r="AC34" t="str">
            <v>Да</v>
          </cell>
          <cell r="AD34" t="str">
            <v/>
          </cell>
          <cell r="AE34" t="str">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ell>
          <cell r="AF34">
            <v>0</v>
          </cell>
        </row>
        <row r="35">
          <cell r="B35">
            <v>17</v>
          </cell>
          <cell r="C35" t="str">
            <v>DVB-6</v>
          </cell>
          <cell r="D35" t="str">
            <v>Ю</v>
          </cell>
          <cell r="E35" t="str">
            <v>SD</v>
          </cell>
          <cell r="F35">
            <v>25</v>
          </cell>
          <cell r="H35" t="str">
            <v>Базовый</v>
          </cell>
          <cell r="I35">
            <v>11</v>
          </cell>
          <cell r="J35">
            <v>770</v>
          </cell>
          <cell r="K35" t="str">
            <v>0009000207E3</v>
          </cell>
          <cell r="L35">
            <v>11</v>
          </cell>
          <cell r="M35">
            <v>770</v>
          </cell>
          <cell r="N35" t="str">
            <v>0009000207E3</v>
          </cell>
          <cell r="O35" t="str">
            <v>Базовый</v>
          </cell>
          <cell r="P35">
            <v>12</v>
          </cell>
          <cell r="Q35">
            <v>8962</v>
          </cell>
          <cell r="R35" t="str">
            <v>000900020BBB</v>
          </cell>
          <cell r="S35">
            <v>12</v>
          </cell>
          <cell r="T35">
            <v>8962</v>
          </cell>
          <cell r="U35" t="str">
            <v>000900020BBB</v>
          </cell>
          <cell r="V35" t="str">
            <v>Развлекательные</v>
          </cell>
          <cell r="W35" t="str">
            <v>epg16</v>
          </cell>
          <cell r="X35" t="str">
            <v>http://u-tv.ru/</v>
          </cell>
          <cell r="Y35" t="str">
            <v>Русский</v>
          </cell>
          <cell r="Z35" t="str">
            <v>Круглосуточно</v>
          </cell>
          <cell r="AA35" t="str">
            <v/>
          </cell>
          <cell r="AB35" t="str">
            <v>Да</v>
          </cell>
          <cell r="AC35" t="str">
            <v>Да</v>
          </cell>
          <cell r="AD35" t="str">
            <v/>
          </cell>
          <cell r="AE35" t="str">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ell>
          <cell r="AF35">
            <v>0</v>
          </cell>
        </row>
        <row r="36">
          <cell r="B36">
            <v>32</v>
          </cell>
          <cell r="C36" t="str">
            <v>DVB-6</v>
          </cell>
          <cell r="D36" t="str">
            <v>Cartoon Network</v>
          </cell>
          <cell r="E36" t="str">
            <v>SD</v>
          </cell>
          <cell r="F36">
            <v>82</v>
          </cell>
          <cell r="H36" t="str">
            <v>Базовый</v>
          </cell>
          <cell r="I36">
            <v>13</v>
          </cell>
          <cell r="J36">
            <v>2</v>
          </cell>
          <cell r="K36" t="str">
            <v>0009000207D1</v>
          </cell>
          <cell r="L36">
            <v>13</v>
          </cell>
          <cell r="M36">
            <v>2</v>
          </cell>
          <cell r="N36" t="str">
            <v>0009000207D1</v>
          </cell>
          <cell r="O36" t="str">
            <v>Базовый</v>
          </cell>
          <cell r="P36">
            <v>14</v>
          </cell>
          <cell r="Q36">
            <v>2</v>
          </cell>
          <cell r="R36" t="str">
            <v>0009000207D1</v>
          </cell>
          <cell r="S36">
            <v>14</v>
          </cell>
          <cell r="T36">
            <v>2</v>
          </cell>
          <cell r="U36" t="str">
            <v>0009000207D1</v>
          </cell>
          <cell r="V36" t="str">
            <v>Детские</v>
          </cell>
          <cell r="W36" t="str">
            <v>epg31</v>
          </cell>
          <cell r="X36" t="str">
            <v>http://www.cartoonnetwork.ru/</v>
          </cell>
          <cell r="Y36" t="str">
            <v>Русский, Английский</v>
          </cell>
          <cell r="Z36" t="str">
            <v>Круглосуточно</v>
          </cell>
          <cell r="AA36" t="str">
            <v/>
          </cell>
          <cell r="AB36" t="str">
            <v>Да</v>
          </cell>
          <cell r="AC36" t="str">
            <v>Да</v>
          </cell>
          <cell r="AD36" t="str">
            <v/>
          </cell>
          <cell r="AE36" t="str">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ell>
          <cell r="AF36">
            <v>0</v>
          </cell>
        </row>
        <row r="37">
          <cell r="B37">
            <v>34</v>
          </cell>
          <cell r="C37" t="str">
            <v>DVB-6</v>
          </cell>
          <cell r="D37" t="str">
            <v>Мультимания</v>
          </cell>
          <cell r="E37" t="str">
            <v>SD</v>
          </cell>
          <cell r="F37">
            <v>84</v>
          </cell>
          <cell r="G37" t="str">
            <v>Да</v>
          </cell>
          <cell r="H37" t="str">
            <v>Базовый</v>
          </cell>
          <cell r="I37">
            <v>13</v>
          </cell>
          <cell r="J37">
            <v>2</v>
          </cell>
          <cell r="K37" t="str">
            <v>0009000207D1</v>
          </cell>
          <cell r="L37">
            <v>13</v>
          </cell>
          <cell r="M37">
            <v>2</v>
          </cell>
          <cell r="N37" t="str">
            <v>0009000207D1</v>
          </cell>
          <cell r="O37" t="str">
            <v>Базовый</v>
          </cell>
          <cell r="P37">
            <v>14</v>
          </cell>
          <cell r="Q37">
            <v>2</v>
          </cell>
          <cell r="R37" t="str">
            <v>0009000207D1</v>
          </cell>
          <cell r="S37">
            <v>14</v>
          </cell>
          <cell r="T37">
            <v>2</v>
          </cell>
          <cell r="U37" t="str">
            <v>0009000207D1</v>
          </cell>
          <cell r="V37" t="str">
            <v>Детские</v>
          </cell>
          <cell r="W37" t="str">
            <v>epg33</v>
          </cell>
          <cell r="X37" t="str">
            <v>http://www.multimania.tv</v>
          </cell>
          <cell r="Y37" t="str">
            <v>Русский</v>
          </cell>
          <cell r="Z37" t="str">
            <v>Круглосуточно</v>
          </cell>
          <cell r="AA37" t="str">
            <v/>
          </cell>
          <cell r="AB37" t="str">
            <v>Да</v>
          </cell>
          <cell r="AC37" t="str">
            <v>Да</v>
          </cell>
          <cell r="AD37" t="str">
            <v/>
          </cell>
          <cell r="AE37" t="str">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ell>
          <cell r="AF37">
            <v>0</v>
          </cell>
        </row>
        <row r="38">
          <cell r="B38">
            <v>56</v>
          </cell>
          <cell r="C38" t="str">
            <v>DVB-7</v>
          </cell>
          <cell r="D38" t="str">
            <v>Усадьба</v>
          </cell>
          <cell r="E38" t="str">
            <v>SD</v>
          </cell>
          <cell r="F38">
            <v>135</v>
          </cell>
          <cell r="G38" t="str">
            <v>Да</v>
          </cell>
          <cell r="H38" t="str">
            <v>Базовый</v>
          </cell>
          <cell r="I38">
            <v>14</v>
          </cell>
          <cell r="J38">
            <v>2</v>
          </cell>
          <cell r="K38" t="str">
            <v>0009000207D1</v>
          </cell>
          <cell r="L38">
            <v>14</v>
          </cell>
          <cell r="M38">
            <v>2</v>
          </cell>
          <cell r="N38" t="str">
            <v>0009000207D1</v>
          </cell>
          <cell r="O38" t="str">
            <v>Базовый</v>
          </cell>
          <cell r="P38">
            <v>16</v>
          </cell>
          <cell r="Q38">
            <v>2</v>
          </cell>
          <cell r="R38" t="str">
            <v>0009000207D1</v>
          </cell>
          <cell r="S38">
            <v>16</v>
          </cell>
          <cell r="T38">
            <v>2</v>
          </cell>
          <cell r="U38" t="str">
            <v>0009000207D1</v>
          </cell>
          <cell r="V38" t="str">
            <v>Семья и здоровье</v>
          </cell>
          <cell r="W38" t="str">
            <v>epg55</v>
          </cell>
          <cell r="X38" t="str">
            <v>http://www.tv-stream.ru</v>
          </cell>
          <cell r="Y38" t="str">
            <v>Русский</v>
          </cell>
          <cell r="Z38" t="str">
            <v>Круглосуточно</v>
          </cell>
          <cell r="AA38" t="str">
            <v/>
          </cell>
          <cell r="AB38" t="str">
            <v>Да</v>
          </cell>
          <cell r="AC38" t="str">
            <v>Да</v>
          </cell>
          <cell r="AD38" t="str">
            <v/>
          </cell>
          <cell r="AE38" t="str">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ell>
          <cell r="AF38">
            <v>0</v>
          </cell>
        </row>
        <row r="39">
          <cell r="B39">
            <v>55</v>
          </cell>
          <cell r="C39" t="str">
            <v>DVB-7</v>
          </cell>
          <cell r="D39" t="str">
            <v>Здоровое ТВ</v>
          </cell>
          <cell r="E39" t="str">
            <v>SD</v>
          </cell>
          <cell r="F39">
            <v>130</v>
          </cell>
          <cell r="G39" t="str">
            <v>Да</v>
          </cell>
          <cell r="H39" t="str">
            <v>Базовый</v>
          </cell>
          <cell r="I39">
            <v>14</v>
          </cell>
          <cell r="J39">
            <v>2</v>
          </cell>
          <cell r="K39" t="str">
            <v>0009000207D1</v>
          </cell>
          <cell r="L39">
            <v>14</v>
          </cell>
          <cell r="M39">
            <v>2</v>
          </cell>
          <cell r="N39" t="str">
            <v>0009000207D1</v>
          </cell>
          <cell r="O39" t="str">
            <v>Базовый</v>
          </cell>
          <cell r="P39">
            <v>16</v>
          </cell>
          <cell r="Q39">
            <v>2</v>
          </cell>
          <cell r="R39" t="str">
            <v>0009000207D1</v>
          </cell>
          <cell r="S39">
            <v>16</v>
          </cell>
          <cell r="T39">
            <v>2</v>
          </cell>
          <cell r="U39" t="str">
            <v>0009000207D1</v>
          </cell>
          <cell r="V39" t="str">
            <v>Семья и здоровье</v>
          </cell>
          <cell r="W39" t="str">
            <v>epg54</v>
          </cell>
          <cell r="X39" t="str">
            <v>http://www.tv-stream.ru</v>
          </cell>
          <cell r="Y39" t="str">
            <v>Русский</v>
          </cell>
          <cell r="Z39" t="str">
            <v>Круглосуточно</v>
          </cell>
          <cell r="AA39" t="str">
            <v/>
          </cell>
          <cell r="AB39" t="str">
            <v>Да</v>
          </cell>
          <cell r="AC39" t="str">
            <v>Да</v>
          </cell>
          <cell r="AD39" t="str">
            <v/>
          </cell>
          <cell r="AE39" t="str">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ell>
          <cell r="AF39">
            <v>0</v>
          </cell>
        </row>
        <row r="40">
          <cell r="B40">
            <v>39</v>
          </cell>
          <cell r="C40" t="str">
            <v>DVB-7</v>
          </cell>
          <cell r="D40" t="str">
            <v>Sony Sci Fi</v>
          </cell>
          <cell r="E40" t="str">
            <v>SD</v>
          </cell>
          <cell r="F40">
            <v>74</v>
          </cell>
          <cell r="G40" t="str">
            <v>Да</v>
          </cell>
          <cell r="H40" t="str">
            <v>Базовый</v>
          </cell>
          <cell r="I40">
            <v>14</v>
          </cell>
          <cell r="J40">
            <v>2</v>
          </cell>
          <cell r="K40" t="str">
            <v>0009000207D1</v>
          </cell>
          <cell r="L40">
            <v>14</v>
          </cell>
          <cell r="M40">
            <v>2</v>
          </cell>
          <cell r="N40" t="str">
            <v>0009000207D1</v>
          </cell>
          <cell r="O40" t="str">
            <v>Базовый</v>
          </cell>
          <cell r="P40">
            <v>16</v>
          </cell>
          <cell r="Q40">
            <v>2</v>
          </cell>
          <cell r="R40" t="str">
            <v>0009000207D1</v>
          </cell>
          <cell r="S40">
            <v>16</v>
          </cell>
          <cell r="T40">
            <v>2</v>
          </cell>
          <cell r="U40" t="str">
            <v>0009000207D1</v>
          </cell>
          <cell r="V40" t="str">
            <v>Кино и сериалы</v>
          </cell>
          <cell r="W40" t="str">
            <v>epg38</v>
          </cell>
          <cell r="X40" t="str">
            <v>http://www.axnscifi.ru/</v>
          </cell>
          <cell r="Y40" t="str">
            <v>Русский</v>
          </cell>
          <cell r="Z40" t="str">
            <v>Круглосуточно</v>
          </cell>
          <cell r="AA40" t="str">
            <v/>
          </cell>
          <cell r="AB40" t="str">
            <v>Да</v>
          </cell>
          <cell r="AC40" t="str">
            <v>Да</v>
          </cell>
          <cell r="AD40" t="str">
            <v/>
          </cell>
          <cell r="AE40" t="str">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ell>
          <cell r="AF40">
            <v>0</v>
          </cell>
        </row>
        <row r="41">
          <cell r="B41">
            <v>45</v>
          </cell>
          <cell r="C41" t="str">
            <v>DVB-7</v>
          </cell>
          <cell r="D41" t="str">
            <v>SET</v>
          </cell>
          <cell r="E41" t="str">
            <v>SD</v>
          </cell>
          <cell r="F41">
            <v>71</v>
          </cell>
          <cell r="G41" t="str">
            <v>Да</v>
          </cell>
          <cell r="H41" t="str">
            <v>Базовый</v>
          </cell>
          <cell r="I41">
            <v>14</v>
          </cell>
          <cell r="J41">
            <v>2</v>
          </cell>
          <cell r="K41" t="str">
            <v>0009000207D1</v>
          </cell>
          <cell r="L41">
            <v>14</v>
          </cell>
          <cell r="M41">
            <v>2</v>
          </cell>
          <cell r="N41" t="str">
            <v>0009000207D1</v>
          </cell>
          <cell r="O41" t="str">
            <v>Базовый</v>
          </cell>
          <cell r="P41">
            <v>16</v>
          </cell>
          <cell r="Q41">
            <v>2</v>
          </cell>
          <cell r="R41" t="str">
            <v>0009000207D1</v>
          </cell>
          <cell r="S41">
            <v>16</v>
          </cell>
          <cell r="T41">
            <v>2</v>
          </cell>
          <cell r="U41" t="str">
            <v>0009000207D1</v>
          </cell>
          <cell r="V41" t="str">
            <v>Кино и сериалы</v>
          </cell>
          <cell r="W41" t="str">
            <v>epg44</v>
          </cell>
          <cell r="X41" t="str">
            <v>http://www.set-russia.com/</v>
          </cell>
          <cell r="Y41" t="str">
            <v>Русский, Английский</v>
          </cell>
          <cell r="Z41" t="str">
            <v>Круглосуточно</v>
          </cell>
          <cell r="AA41" t="str">
            <v/>
          </cell>
          <cell r="AB41" t="str">
            <v>Да</v>
          </cell>
          <cell r="AC41" t="str">
            <v>Да</v>
          </cell>
          <cell r="AD41" t="str">
            <v/>
          </cell>
          <cell r="AE41" t="str">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ell>
          <cell r="AF41">
            <v>0</v>
          </cell>
        </row>
        <row r="42">
          <cell r="B42">
            <v>51</v>
          </cell>
          <cell r="C42" t="str">
            <v>DVB-7</v>
          </cell>
          <cell r="D42" t="str">
            <v>Eurosport 1</v>
          </cell>
          <cell r="E42" t="str">
            <v>SD</v>
          </cell>
          <cell r="F42">
            <v>300</v>
          </cell>
          <cell r="H42" t="str">
            <v>Базовый</v>
          </cell>
          <cell r="I42">
            <v>14</v>
          </cell>
          <cell r="J42">
            <v>2</v>
          </cell>
          <cell r="K42" t="str">
            <v>0009000207D1</v>
          </cell>
          <cell r="L42">
            <v>14</v>
          </cell>
          <cell r="M42">
            <v>2</v>
          </cell>
          <cell r="N42" t="str">
            <v>0009000207D1</v>
          </cell>
          <cell r="O42" t="str">
            <v>Базовый</v>
          </cell>
          <cell r="P42">
            <v>16</v>
          </cell>
          <cell r="Q42">
            <v>2</v>
          </cell>
          <cell r="R42" t="str">
            <v>0009000207D1</v>
          </cell>
          <cell r="S42">
            <v>16</v>
          </cell>
          <cell r="T42">
            <v>2</v>
          </cell>
          <cell r="U42" t="str">
            <v>0009000207D1</v>
          </cell>
          <cell r="V42" t="str">
            <v>Спортивные</v>
          </cell>
          <cell r="W42" t="str">
            <v>epg50</v>
          </cell>
          <cell r="X42" t="str">
            <v>http://www.eurosport.com/</v>
          </cell>
          <cell r="Y42" t="str">
            <v>Русский, Английский</v>
          </cell>
          <cell r="Z42" t="str">
            <v>Круглосуточно</v>
          </cell>
          <cell r="AA42" t="str">
            <v/>
          </cell>
          <cell r="AB42" t="str">
            <v>Да</v>
          </cell>
          <cell r="AC42" t="str">
            <v>Да</v>
          </cell>
          <cell r="AD42" t="str">
            <v/>
          </cell>
          <cell r="AE42" t="str">
            <v>Канал предоставляет самую полную информацию о текущих событиях в мире спорта. Вещание в формате высокой четкости.</v>
          </cell>
          <cell r="AF42">
            <v>0</v>
          </cell>
        </row>
        <row r="43">
          <cell r="B43">
            <v>53</v>
          </cell>
          <cell r="C43" t="str">
            <v>DVB-7</v>
          </cell>
          <cell r="D43" t="str">
            <v>Russian Extreme TV</v>
          </cell>
          <cell r="E43" t="str">
            <v>SD</v>
          </cell>
          <cell r="F43">
            <v>306</v>
          </cell>
          <cell r="G43" t="str">
            <v>Да</v>
          </cell>
          <cell r="H43" t="str">
            <v>Базовый</v>
          </cell>
          <cell r="I43">
            <v>14</v>
          </cell>
          <cell r="J43">
            <v>2</v>
          </cell>
          <cell r="K43" t="str">
            <v>0009000207D1</v>
          </cell>
          <cell r="L43">
            <v>14</v>
          </cell>
          <cell r="M43">
            <v>2</v>
          </cell>
          <cell r="N43" t="str">
            <v>0009000207D1</v>
          </cell>
          <cell r="O43" t="str">
            <v>Базовый</v>
          </cell>
          <cell r="P43">
            <v>16</v>
          </cell>
          <cell r="Q43">
            <v>2</v>
          </cell>
          <cell r="R43" t="str">
            <v>0009000207D1</v>
          </cell>
          <cell r="S43">
            <v>16</v>
          </cell>
          <cell r="T43">
            <v>2</v>
          </cell>
          <cell r="U43" t="str">
            <v>0009000207D1</v>
          </cell>
          <cell r="V43" t="str">
            <v>Спортивные</v>
          </cell>
          <cell r="W43" t="str">
            <v>epg52</v>
          </cell>
          <cell r="X43" t="str">
            <v>http://www.extremtv.ru/</v>
          </cell>
          <cell r="Y43" t="str">
            <v>Русский</v>
          </cell>
          <cell r="Z43" t="str">
            <v>Круглосуточно</v>
          </cell>
          <cell r="AA43" t="str">
            <v/>
          </cell>
          <cell r="AB43" t="str">
            <v>Да</v>
          </cell>
          <cell r="AC43" t="str">
            <v>Да</v>
          </cell>
          <cell r="AD43" t="str">
            <v/>
          </cell>
          <cell r="AE43" t="str">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ell>
          <cell r="AF43">
            <v>0</v>
          </cell>
        </row>
        <row r="44">
          <cell r="B44">
            <v>49</v>
          </cell>
          <cell r="C44" t="str">
            <v>DVB-7</v>
          </cell>
          <cell r="D44" t="str">
            <v>RU.TV</v>
          </cell>
          <cell r="E44" t="str">
            <v>SD</v>
          </cell>
          <cell r="F44">
            <v>500</v>
          </cell>
          <cell r="G44" t="str">
            <v>Да</v>
          </cell>
          <cell r="H44" t="str">
            <v>Базовый</v>
          </cell>
          <cell r="I44">
            <v>15</v>
          </cell>
          <cell r="J44">
            <v>770</v>
          </cell>
          <cell r="K44" t="str">
            <v>0009000207E3</v>
          </cell>
          <cell r="L44">
            <v>15</v>
          </cell>
          <cell r="M44">
            <v>770</v>
          </cell>
          <cell r="N44" t="str">
            <v>0009000207E3</v>
          </cell>
          <cell r="O44" t="str">
            <v>Базовый</v>
          </cell>
          <cell r="P44">
            <v>17</v>
          </cell>
          <cell r="Q44">
            <v>8962</v>
          </cell>
          <cell r="R44" t="str">
            <v>000900020BBB</v>
          </cell>
          <cell r="S44">
            <v>17</v>
          </cell>
          <cell r="T44">
            <v>8962</v>
          </cell>
          <cell r="U44" t="str">
            <v>000900020BBB</v>
          </cell>
          <cell r="V44" t="str">
            <v>Музыкальные</v>
          </cell>
          <cell r="W44" t="str">
            <v>epg48</v>
          </cell>
          <cell r="X44" t="str">
            <v>http://www.ru.tv/</v>
          </cell>
          <cell r="Y44" t="str">
            <v>Русский</v>
          </cell>
          <cell r="Z44" t="str">
            <v>Круглосуточно</v>
          </cell>
          <cell r="AA44" t="str">
            <v/>
          </cell>
          <cell r="AB44" t="str">
            <v>Да</v>
          </cell>
          <cell r="AC44" t="str">
            <v>Да</v>
          </cell>
          <cell r="AD44" t="str">
            <v/>
          </cell>
          <cell r="AE44" t="str">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ell>
          <cell r="AF44">
            <v>0</v>
          </cell>
        </row>
        <row r="45">
          <cell r="B45">
            <v>101</v>
          </cell>
          <cell r="C45" t="str">
            <v>DVB-7</v>
          </cell>
          <cell r="D45" t="str">
            <v>Ля-Минор</v>
          </cell>
          <cell r="E45" t="str">
            <v>SD</v>
          </cell>
          <cell r="F45">
            <v>504</v>
          </cell>
          <cell r="G45" t="str">
            <v>Да</v>
          </cell>
          <cell r="H45" t="str">
            <v>Базовый</v>
          </cell>
          <cell r="I45">
            <v>14</v>
          </cell>
          <cell r="J45">
            <v>2</v>
          </cell>
          <cell r="K45" t="str">
            <v>0009000207D1</v>
          </cell>
          <cell r="L45">
            <v>14</v>
          </cell>
          <cell r="M45">
            <v>2</v>
          </cell>
          <cell r="N45" t="str">
            <v>0009000207D1</v>
          </cell>
          <cell r="O45" t="str">
            <v>Базовый</v>
          </cell>
          <cell r="P45">
            <v>16</v>
          </cell>
          <cell r="Q45">
            <v>2</v>
          </cell>
          <cell r="R45" t="str">
            <v>0009000207D1</v>
          </cell>
          <cell r="S45">
            <v>16</v>
          </cell>
          <cell r="T45">
            <v>2</v>
          </cell>
          <cell r="U45" t="str">
            <v>0009000207D1</v>
          </cell>
          <cell r="V45" t="str">
            <v>Музыкальные</v>
          </cell>
          <cell r="W45" t="str">
            <v>epg97</v>
          </cell>
          <cell r="X45" t="str">
            <v>http://laminortv.ru/</v>
          </cell>
          <cell r="Y45" t="str">
            <v>Русский</v>
          </cell>
          <cell r="Z45" t="str">
            <v>Круглосуточно</v>
          </cell>
          <cell r="AA45" t="str">
            <v/>
          </cell>
          <cell r="AB45" t="str">
            <v>Да</v>
          </cell>
          <cell r="AC45" t="str">
            <v>Да</v>
          </cell>
          <cell r="AD45" t="str">
            <v/>
          </cell>
          <cell r="AE45" t="str">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ell>
          <cell r="AF45">
            <v>0</v>
          </cell>
        </row>
        <row r="46">
          <cell r="B46">
            <v>197</v>
          </cell>
          <cell r="C46" t="str">
            <v>DVB-8</v>
          </cell>
          <cell r="D46" t="str">
            <v>Шалун HD</v>
          </cell>
          <cell r="E46" t="str">
            <v>HD</v>
          </cell>
          <cell r="F46">
            <v>916</v>
          </cell>
          <cell r="H46" t="str">
            <v>Базовый</v>
          </cell>
          <cell r="I46">
            <v>16</v>
          </cell>
          <cell r="J46">
            <v>770</v>
          </cell>
          <cell r="K46" t="str">
            <v>0009000207E3</v>
          </cell>
          <cell r="L46">
            <v>16</v>
          </cell>
          <cell r="M46">
            <v>770</v>
          </cell>
          <cell r="N46" t="str">
            <v>0009000207E3</v>
          </cell>
          <cell r="O46" t="str">
            <v>Базовый</v>
          </cell>
          <cell r="P46">
            <v>18</v>
          </cell>
          <cell r="Q46">
            <v>770</v>
          </cell>
          <cell r="R46" t="str">
            <v>0009000207E3</v>
          </cell>
          <cell r="S46">
            <v>18</v>
          </cell>
          <cell r="T46">
            <v>770</v>
          </cell>
          <cell r="U46" t="str">
            <v>0009000207E3</v>
          </cell>
          <cell r="V46" t="str">
            <v>Эротика</v>
          </cell>
          <cell r="W46" t="str">
            <v>epg655</v>
          </cell>
          <cell r="X46" t="str">
            <v>http://www.goodtime.media/</v>
          </cell>
          <cell r="Y46" t="str">
            <v>Русский</v>
          </cell>
          <cell r="Z46" t="str">
            <v>Круглосуточно</v>
          </cell>
          <cell r="AA46" t="str">
            <v/>
          </cell>
          <cell r="AB46" t="str">
            <v>Да</v>
          </cell>
          <cell r="AC46" t="str">
            <v>Да</v>
          </cell>
          <cell r="AD46" t="str">
            <v>Да</v>
          </cell>
          <cell r="AE46" t="str">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ell>
          <cell r="AF46">
            <v>0</v>
          </cell>
        </row>
        <row r="47">
          <cell r="B47">
            <v>333</v>
          </cell>
          <cell r="C47" t="str">
            <v>DVB-8</v>
          </cell>
          <cell r="D47" t="str">
            <v>Cinéma</v>
          </cell>
          <cell r="E47" t="str">
            <v>SD</v>
          </cell>
          <cell r="F47">
            <v>202</v>
          </cell>
          <cell r="G47" t="str">
            <v>Да</v>
          </cell>
          <cell r="H47" t="str">
            <v>Базовый</v>
          </cell>
          <cell r="I47">
            <v>17</v>
          </cell>
          <cell r="J47">
            <v>2</v>
          </cell>
          <cell r="K47" t="str">
            <v>0009000207D1</v>
          </cell>
          <cell r="L47">
            <v>17</v>
          </cell>
          <cell r="M47">
            <v>2</v>
          </cell>
          <cell r="N47" t="str">
            <v>0009000207D1</v>
          </cell>
          <cell r="O47" t="str">
            <v>Базовый</v>
          </cell>
          <cell r="P47">
            <v>19</v>
          </cell>
          <cell r="Q47">
            <v>2</v>
          </cell>
          <cell r="R47" t="str">
            <v>0009000207D1</v>
          </cell>
          <cell r="S47">
            <v>19</v>
          </cell>
          <cell r="T47">
            <v>2</v>
          </cell>
          <cell r="U47" t="str">
            <v>0009000207D1</v>
          </cell>
          <cell r="V47" t="str">
            <v>Кино и сериалы</v>
          </cell>
          <cell r="W47" t="str">
            <v>epg664</v>
          </cell>
          <cell r="X47" t="str">
            <v>http://cinetv.ru/</v>
          </cell>
          <cell r="Y47" t="str">
            <v>Русский</v>
          </cell>
          <cell r="Z47" t="str">
            <v>Круглосуточно</v>
          </cell>
          <cell r="AB47" t="str">
            <v>Да</v>
          </cell>
          <cell r="AC47" t="str">
            <v>Да</v>
          </cell>
          <cell r="AD47" t="str">
            <v/>
          </cell>
          <cell r="AE47" t="str">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ell>
          <cell r="AF47">
            <v>0</v>
          </cell>
        </row>
        <row r="48">
          <cell r="B48">
            <v>70</v>
          </cell>
          <cell r="C48" t="str">
            <v>DVB-8</v>
          </cell>
          <cell r="D48" t="str">
            <v>Союз</v>
          </cell>
          <cell r="E48" t="str">
            <v>SD</v>
          </cell>
          <cell r="F48">
            <v>29</v>
          </cell>
          <cell r="G48" t="str">
            <v>Да</v>
          </cell>
          <cell r="H48" t="str">
            <v>Базовый</v>
          </cell>
          <cell r="I48">
            <v>16</v>
          </cell>
          <cell r="J48">
            <v>770</v>
          </cell>
          <cell r="K48" t="str">
            <v>0009000207E3</v>
          </cell>
          <cell r="L48">
            <v>16</v>
          </cell>
          <cell r="M48">
            <v>770</v>
          </cell>
          <cell r="N48" t="str">
            <v>0009000207E3</v>
          </cell>
          <cell r="O48" t="str">
            <v>Базовый</v>
          </cell>
          <cell r="P48">
            <v>20</v>
          </cell>
          <cell r="Q48">
            <v>8962</v>
          </cell>
          <cell r="R48" t="str">
            <v>000900020BBB</v>
          </cell>
          <cell r="S48">
            <v>20</v>
          </cell>
          <cell r="T48">
            <v>8962</v>
          </cell>
          <cell r="U48" t="str">
            <v>000900020BBB</v>
          </cell>
          <cell r="V48" t="str">
            <v>Религия</v>
          </cell>
          <cell r="W48" t="str">
            <v>epg69</v>
          </cell>
          <cell r="X48" t="str">
            <v>http://tv-soyuz.ru/</v>
          </cell>
          <cell r="Y48" t="str">
            <v>Русский</v>
          </cell>
          <cell r="Z48" t="str">
            <v>Круглосуточно</v>
          </cell>
          <cell r="AA48" t="str">
            <v/>
          </cell>
          <cell r="AB48" t="str">
            <v>Да</v>
          </cell>
          <cell r="AC48" t="str">
            <v>Да</v>
          </cell>
          <cell r="AD48" t="str">
            <v/>
          </cell>
          <cell r="AE48" t="str">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ell>
          <cell r="AF48">
            <v>0</v>
          </cell>
        </row>
        <row r="49">
          <cell r="B49">
            <v>212</v>
          </cell>
          <cell r="C49" t="str">
            <v>DVB-8</v>
          </cell>
          <cell r="D49" t="str">
            <v>История</v>
          </cell>
          <cell r="E49" t="str">
            <v>SD</v>
          </cell>
          <cell r="F49">
            <v>115</v>
          </cell>
          <cell r="G49" t="str">
            <v>Да</v>
          </cell>
          <cell r="H49" t="str">
            <v>Базовый</v>
          </cell>
          <cell r="I49">
            <v>17</v>
          </cell>
          <cell r="J49">
            <v>2</v>
          </cell>
          <cell r="K49" t="str">
            <v>0009000207D1</v>
          </cell>
          <cell r="L49">
            <v>17</v>
          </cell>
          <cell r="M49">
            <v>2</v>
          </cell>
          <cell r="N49" t="str">
            <v>0009000207D1</v>
          </cell>
          <cell r="O49" t="str">
            <v>Базовый</v>
          </cell>
          <cell r="P49">
            <v>19</v>
          </cell>
          <cell r="Q49">
            <v>2</v>
          </cell>
          <cell r="R49" t="str">
            <v>0009000207D1</v>
          </cell>
          <cell r="S49">
            <v>19</v>
          </cell>
          <cell r="T49">
            <v>2</v>
          </cell>
          <cell r="U49" t="str">
            <v>0009000207D1</v>
          </cell>
          <cell r="V49" t="str">
            <v>Познавательные</v>
          </cell>
          <cell r="W49" t="str">
            <v>epg303</v>
          </cell>
          <cell r="X49" t="str">
            <v>http://istoriya.tv/</v>
          </cell>
          <cell r="Y49" t="str">
            <v>Русский</v>
          </cell>
          <cell r="Z49" t="str">
            <v>Круглосуточно</v>
          </cell>
          <cell r="AA49" t="str">
            <v/>
          </cell>
          <cell r="AB49" t="str">
            <v>Да</v>
          </cell>
          <cell r="AC49" t="str">
            <v>Да</v>
          </cell>
          <cell r="AD49" t="str">
            <v/>
          </cell>
          <cell r="AE49" t="str">
            <v>Российский научно-познавательный телевизионный канал о событиях Истории.</v>
          </cell>
          <cell r="AF49">
            <v>0</v>
          </cell>
        </row>
        <row r="50">
          <cell r="B50">
            <v>58</v>
          </cell>
          <cell r="C50" t="str">
            <v>DVB-8</v>
          </cell>
          <cell r="D50" t="str">
            <v>Домашние животные</v>
          </cell>
          <cell r="E50" t="str">
            <v>SD</v>
          </cell>
          <cell r="F50">
            <v>121</v>
          </cell>
          <cell r="G50" t="str">
            <v>Да</v>
          </cell>
          <cell r="H50" t="str">
            <v>Базовый</v>
          </cell>
          <cell r="I50">
            <v>17</v>
          </cell>
          <cell r="J50">
            <v>2</v>
          </cell>
          <cell r="K50" t="str">
            <v>0009000207D1</v>
          </cell>
          <cell r="L50">
            <v>17</v>
          </cell>
          <cell r="M50">
            <v>2</v>
          </cell>
          <cell r="N50" t="str">
            <v>0009000207D1</v>
          </cell>
          <cell r="O50" t="str">
            <v>Базовый</v>
          </cell>
          <cell r="P50">
            <v>19</v>
          </cell>
          <cell r="Q50">
            <v>2</v>
          </cell>
          <cell r="R50" t="str">
            <v>0009000207D1</v>
          </cell>
          <cell r="S50">
            <v>19</v>
          </cell>
          <cell r="T50">
            <v>2</v>
          </cell>
          <cell r="U50" t="str">
            <v>0009000207D1</v>
          </cell>
          <cell r="V50" t="str">
            <v>В мире животных</v>
          </cell>
          <cell r="W50" t="str">
            <v>epg57</v>
          </cell>
          <cell r="X50" t="str">
            <v>http://www.tv-stream.ru</v>
          </cell>
          <cell r="Y50" t="str">
            <v>Русский</v>
          </cell>
          <cell r="Z50" t="str">
            <v>Круглосуточно</v>
          </cell>
          <cell r="AA50" t="str">
            <v/>
          </cell>
          <cell r="AB50" t="str">
            <v>Да</v>
          </cell>
          <cell r="AC50" t="str">
            <v>Да</v>
          </cell>
          <cell r="AD50" t="str">
            <v/>
          </cell>
          <cell r="AE50" t="str">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ell>
          <cell r="AF50">
            <v>0</v>
          </cell>
        </row>
        <row r="51">
          <cell r="B51">
            <v>59</v>
          </cell>
          <cell r="C51" t="str">
            <v>DVB-8</v>
          </cell>
          <cell r="D51" t="str">
            <v>Вопросы и ответы</v>
          </cell>
          <cell r="E51" t="str">
            <v>SD</v>
          </cell>
          <cell r="F51">
            <v>117</v>
          </cell>
          <cell r="G51" t="str">
            <v>Да</v>
          </cell>
          <cell r="H51" t="str">
            <v>Базовый</v>
          </cell>
          <cell r="I51">
            <v>17</v>
          </cell>
          <cell r="J51">
            <v>2</v>
          </cell>
          <cell r="K51" t="str">
            <v>0009000207D1</v>
          </cell>
          <cell r="L51">
            <v>17</v>
          </cell>
          <cell r="M51">
            <v>2</v>
          </cell>
          <cell r="N51" t="str">
            <v>0009000207D1</v>
          </cell>
          <cell r="O51" t="str">
            <v>Базовый</v>
          </cell>
          <cell r="P51">
            <v>19</v>
          </cell>
          <cell r="Q51">
            <v>2</v>
          </cell>
          <cell r="R51" t="str">
            <v>0009000207D1</v>
          </cell>
          <cell r="S51">
            <v>19</v>
          </cell>
          <cell r="T51">
            <v>2</v>
          </cell>
          <cell r="U51" t="str">
            <v>0009000207D1</v>
          </cell>
          <cell r="V51" t="str">
            <v>Познавательные</v>
          </cell>
          <cell r="W51" t="str">
            <v>epg58</v>
          </cell>
          <cell r="X51" t="str">
            <v>http://www.tv-stream.ru</v>
          </cell>
          <cell r="Y51" t="str">
            <v>Русский</v>
          </cell>
          <cell r="Z51" t="str">
            <v>Круглосуточно</v>
          </cell>
          <cell r="AA51" t="str">
            <v/>
          </cell>
          <cell r="AB51" t="str">
            <v>Да</v>
          </cell>
          <cell r="AC51" t="str">
            <v>Да</v>
          </cell>
          <cell r="AD51" t="str">
            <v/>
          </cell>
          <cell r="AE51" t="str">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ell>
          <cell r="AF51">
            <v>0</v>
          </cell>
        </row>
        <row r="52">
          <cell r="B52">
            <v>60</v>
          </cell>
          <cell r="C52" t="str">
            <v>DVB-8</v>
          </cell>
          <cell r="D52" t="str">
            <v>Психология 21</v>
          </cell>
          <cell r="E52" t="str">
            <v>SD</v>
          </cell>
          <cell r="F52">
            <v>110</v>
          </cell>
          <cell r="G52" t="str">
            <v>Да</v>
          </cell>
          <cell r="H52" t="str">
            <v>Базовый</v>
          </cell>
          <cell r="I52">
            <v>17</v>
          </cell>
          <cell r="J52">
            <v>2</v>
          </cell>
          <cell r="K52" t="str">
            <v>0009000207D1</v>
          </cell>
          <cell r="L52">
            <v>17</v>
          </cell>
          <cell r="M52">
            <v>2</v>
          </cell>
          <cell r="N52" t="str">
            <v>0009000207D1</v>
          </cell>
          <cell r="O52" t="str">
            <v>Базовый</v>
          </cell>
          <cell r="P52">
            <v>19</v>
          </cell>
          <cell r="Q52">
            <v>2</v>
          </cell>
          <cell r="R52" t="str">
            <v>0009000207D1</v>
          </cell>
          <cell r="S52">
            <v>19</v>
          </cell>
          <cell r="T52">
            <v>2</v>
          </cell>
          <cell r="U52" t="str">
            <v>0009000207D1</v>
          </cell>
          <cell r="V52" t="str">
            <v>Познавательные</v>
          </cell>
          <cell r="W52" t="str">
            <v>epg59</v>
          </cell>
          <cell r="X52" t="str">
            <v>http://www.tv-stream.ru</v>
          </cell>
          <cell r="Y52" t="str">
            <v>Русский</v>
          </cell>
          <cell r="Z52" t="str">
            <v>Круглосуточно</v>
          </cell>
          <cell r="AA52" t="str">
            <v/>
          </cell>
          <cell r="AB52" t="str">
            <v>Да</v>
          </cell>
          <cell r="AC52" t="str">
            <v>Да</v>
          </cell>
          <cell r="AD52" t="str">
            <v/>
          </cell>
          <cell r="AE52" t="str">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ell>
          <cell r="AF52">
            <v>0</v>
          </cell>
        </row>
        <row r="53">
          <cell r="B53">
            <v>68</v>
          </cell>
          <cell r="C53" t="str">
            <v>DVB-15</v>
          </cell>
          <cell r="D53" t="str">
            <v>Нано ТВ</v>
          </cell>
          <cell r="E53" t="str">
            <v>SD</v>
          </cell>
          <cell r="F53">
            <v>116</v>
          </cell>
          <cell r="G53" t="str">
            <v>Да</v>
          </cell>
          <cell r="H53" t="str">
            <v>Базовый</v>
          </cell>
          <cell r="I53">
            <v>30</v>
          </cell>
          <cell r="J53">
            <v>770</v>
          </cell>
          <cell r="K53" t="str">
            <v>0009000207E3</v>
          </cell>
          <cell r="L53">
            <v>33</v>
          </cell>
          <cell r="M53">
            <v>770</v>
          </cell>
          <cell r="N53" t="str">
            <v>0009000207E3</v>
          </cell>
          <cell r="O53" t="str">
            <v>Базовый</v>
          </cell>
          <cell r="P53">
            <v>35</v>
          </cell>
          <cell r="Q53">
            <v>770</v>
          </cell>
          <cell r="R53" t="str">
            <v>0009000207E3</v>
          </cell>
          <cell r="S53">
            <v>39</v>
          </cell>
          <cell r="T53">
            <v>770</v>
          </cell>
          <cell r="U53" t="str">
            <v>0009000207E3</v>
          </cell>
          <cell r="V53" t="str">
            <v>Познавательные</v>
          </cell>
          <cell r="W53" t="str">
            <v>epg67</v>
          </cell>
          <cell r="X53" t="str">
            <v>http://www.tv-nano.ru/</v>
          </cell>
          <cell r="Y53" t="str">
            <v>Русский</v>
          </cell>
          <cell r="Z53" t="str">
            <v>Круглосуточно</v>
          </cell>
          <cell r="AA53" t="str">
            <v/>
          </cell>
          <cell r="AB53" t="str">
            <v>Да</v>
          </cell>
          <cell r="AC53" t="str">
            <v>Да</v>
          </cell>
          <cell r="AD53" t="str">
            <v/>
          </cell>
          <cell r="AE53" t="str">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ell>
          <cell r="AF53">
            <v>0</v>
          </cell>
        </row>
        <row r="54">
          <cell r="B54">
            <v>179</v>
          </cell>
          <cell r="C54" t="str">
            <v>DVB-9</v>
          </cell>
          <cell r="D54" t="str">
            <v>Промо-МТС</v>
          </cell>
          <cell r="E54" t="str">
            <v>SD</v>
          </cell>
          <cell r="F54">
            <v>31</v>
          </cell>
          <cell r="H54" t="str">
            <v>Базовый</v>
          </cell>
          <cell r="I54">
            <v>19</v>
          </cell>
          <cell r="J54">
            <v>2</v>
          </cell>
          <cell r="K54" t="str">
            <v>0009000207D1</v>
          </cell>
          <cell r="L54">
            <v>19</v>
          </cell>
          <cell r="M54">
            <v>2</v>
          </cell>
          <cell r="N54" t="str">
            <v>0009000207D1</v>
          </cell>
          <cell r="O54" t="str">
            <v>Базовый</v>
          </cell>
          <cell r="P54">
            <v>22</v>
          </cell>
          <cell r="Q54">
            <v>2</v>
          </cell>
          <cell r="R54" t="str">
            <v>0009000207D1</v>
          </cell>
          <cell r="S54">
            <v>22</v>
          </cell>
          <cell r="T54">
            <v>2</v>
          </cell>
          <cell r="U54" t="str">
            <v>0009000207D1</v>
          </cell>
          <cell r="V54" t="str">
            <v>Новости и публицистика</v>
          </cell>
          <cell r="W54" t="str">
            <v>epg387</v>
          </cell>
          <cell r="X54" t="str">
            <v>-</v>
          </cell>
          <cell r="Y54" t="str">
            <v>Русский</v>
          </cell>
          <cell r="Z54" t="str">
            <v>Круглосуточно</v>
          </cell>
          <cell r="AA54" t="str">
            <v/>
          </cell>
          <cell r="AB54" t="str">
            <v>Да</v>
          </cell>
          <cell r="AC54" t="str">
            <v>Да</v>
          </cell>
          <cell r="AD54" t="str">
            <v/>
          </cell>
          <cell r="AE54" t="str">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ell>
          <cell r="AF54">
            <v>0</v>
          </cell>
        </row>
        <row r="55">
          <cell r="B55">
            <v>64</v>
          </cell>
          <cell r="C55" t="str">
            <v>DVB-9</v>
          </cell>
          <cell r="D55" t="str">
            <v>РБК ТВ</v>
          </cell>
          <cell r="E55" t="str">
            <v>SD</v>
          </cell>
          <cell r="F55">
            <v>35</v>
          </cell>
          <cell r="H55" t="str">
            <v>Базовый</v>
          </cell>
          <cell r="I55">
            <v>18</v>
          </cell>
          <cell r="J55">
            <v>770</v>
          </cell>
          <cell r="K55" t="str">
            <v>0009000207E3</v>
          </cell>
          <cell r="L55">
            <v>20</v>
          </cell>
          <cell r="M55">
            <v>1794</v>
          </cell>
          <cell r="N55" t="str">
            <v>0009000207F4</v>
          </cell>
          <cell r="O55" t="str">
            <v>Базовый</v>
          </cell>
          <cell r="P55">
            <v>23</v>
          </cell>
          <cell r="Q55">
            <v>8962</v>
          </cell>
          <cell r="R55" t="str">
            <v>000900020BBB</v>
          </cell>
          <cell r="S55">
            <v>23</v>
          </cell>
          <cell r="T55">
            <v>9986</v>
          </cell>
          <cell r="U55" t="str">
            <v>000900020BBA</v>
          </cell>
          <cell r="V55" t="str">
            <v>Новости и публицистика</v>
          </cell>
          <cell r="W55" t="str">
            <v>epg63</v>
          </cell>
          <cell r="X55" t="str">
            <v>http://rbctv.rbc.ru/</v>
          </cell>
          <cell r="Y55" t="str">
            <v>Русский</v>
          </cell>
          <cell r="Z55" t="str">
            <v>Круглосуточно</v>
          </cell>
          <cell r="AA55" t="str">
            <v/>
          </cell>
          <cell r="AB55" t="str">
            <v>Да</v>
          </cell>
          <cell r="AC55" t="str">
            <v>Да</v>
          </cell>
          <cell r="AD55" t="str">
            <v/>
          </cell>
          <cell r="AE55" t="str">
            <v>Первый в России бизнес-канал. Ход торгов на российских и зарубежных площадках. Тенденции в разных отраслях экономики и бизнеса.</v>
          </cell>
          <cell r="AF55">
            <v>0</v>
          </cell>
        </row>
        <row r="56">
          <cell r="B56">
            <v>157</v>
          </cell>
          <cell r="C56" t="str">
            <v>DVB-9</v>
          </cell>
          <cell r="D56" t="str">
            <v>Вместе-РФ</v>
          </cell>
          <cell r="E56" t="str">
            <v>SD</v>
          </cell>
          <cell r="F56">
            <v>37</v>
          </cell>
          <cell r="G56" t="str">
            <v>Да</v>
          </cell>
          <cell r="H56" t="str">
            <v>Базовый</v>
          </cell>
          <cell r="I56">
            <v>18</v>
          </cell>
          <cell r="J56">
            <v>770</v>
          </cell>
          <cell r="K56" t="str">
            <v>0009000207E3</v>
          </cell>
          <cell r="L56">
            <v>18</v>
          </cell>
          <cell r="M56">
            <v>770</v>
          </cell>
          <cell r="N56" t="str">
            <v>0009000207E3</v>
          </cell>
          <cell r="O56" t="str">
            <v>Базовый</v>
          </cell>
          <cell r="P56">
            <v>21</v>
          </cell>
          <cell r="Q56">
            <v>770</v>
          </cell>
          <cell r="R56" t="str">
            <v>0009000207E3</v>
          </cell>
          <cell r="S56">
            <v>21</v>
          </cell>
          <cell r="T56">
            <v>770</v>
          </cell>
          <cell r="U56" t="str">
            <v>0009000207E3</v>
          </cell>
          <cell r="V56" t="str">
            <v>Новости и публицистика</v>
          </cell>
          <cell r="W56" t="str">
            <v>epg507</v>
          </cell>
          <cell r="X56" t="str">
            <v>http://vmeste-rf.tv/</v>
          </cell>
          <cell r="Y56" t="str">
            <v>Русский</v>
          </cell>
          <cell r="Z56" t="str">
            <v>Круглосуточно</v>
          </cell>
          <cell r="AA56" t="str">
            <v/>
          </cell>
          <cell r="AB56" t="str">
            <v>Да</v>
          </cell>
          <cell r="AC56" t="str">
            <v>Да</v>
          </cell>
          <cell r="AD56" t="str">
            <v/>
          </cell>
          <cell r="AE56" t="str">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ell>
          <cell r="AF56">
            <v>0</v>
          </cell>
        </row>
        <row r="57">
          <cell r="B57">
            <v>72</v>
          </cell>
          <cell r="C57" t="str">
            <v>DVB-3</v>
          </cell>
          <cell r="D57" t="str">
            <v>Мир</v>
          </cell>
          <cell r="E57" t="str">
            <v>SD</v>
          </cell>
          <cell r="F57">
            <v>18</v>
          </cell>
          <cell r="H57" t="str">
            <v>Федеральный</v>
          </cell>
          <cell r="I57">
            <v>3</v>
          </cell>
          <cell r="J57">
            <v>769</v>
          </cell>
          <cell r="K57" t="str">
            <v>0009000207E2</v>
          </cell>
          <cell r="L57">
            <v>3</v>
          </cell>
          <cell r="M57">
            <v>1793</v>
          </cell>
          <cell r="N57" t="str">
            <v>0009000207F3</v>
          </cell>
          <cell r="O57" t="str">
            <v>Федеральный</v>
          </cell>
          <cell r="P57">
            <v>3</v>
          </cell>
          <cell r="Q57">
            <v>769</v>
          </cell>
          <cell r="R57" t="str">
            <v>0009000207E2</v>
          </cell>
          <cell r="S57">
            <v>3</v>
          </cell>
          <cell r="T57">
            <v>1793</v>
          </cell>
          <cell r="U57" t="str">
            <v>0009000207F3</v>
          </cell>
          <cell r="V57" t="str">
            <v>Новости и публицистика</v>
          </cell>
          <cell r="W57" t="str">
            <v>epg71</v>
          </cell>
          <cell r="X57" t="str">
            <v>http://mirtv.ru/</v>
          </cell>
          <cell r="Y57" t="str">
            <v>Русский</v>
          </cell>
          <cell r="Z57" t="str">
            <v>Круглосуточно</v>
          </cell>
          <cell r="AA57" t="str">
            <v/>
          </cell>
          <cell r="AB57" t="str">
            <v>Да</v>
          </cell>
          <cell r="AC57" t="str">
            <v>Да</v>
          </cell>
          <cell r="AD57" t="str">
            <v/>
          </cell>
          <cell r="AE57" t="str">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ell>
          <cell r="AF57">
            <v>0</v>
          </cell>
        </row>
        <row r="58">
          <cell r="B58">
            <v>177</v>
          </cell>
          <cell r="C58" t="str">
            <v>DVB-9</v>
          </cell>
          <cell r="D58" t="str">
            <v>Мир 24</v>
          </cell>
          <cell r="E58" t="str">
            <v>SD</v>
          </cell>
          <cell r="F58">
            <v>36</v>
          </cell>
          <cell r="G58" t="str">
            <v>Да</v>
          </cell>
          <cell r="H58" t="str">
            <v>Базовый</v>
          </cell>
          <cell r="I58">
            <v>18</v>
          </cell>
          <cell r="J58">
            <v>770</v>
          </cell>
          <cell r="K58" t="str">
            <v>0009000207E3</v>
          </cell>
          <cell r="L58">
            <v>20</v>
          </cell>
          <cell r="M58">
            <v>1794</v>
          </cell>
          <cell r="N58" t="str">
            <v>0009000207F4</v>
          </cell>
          <cell r="O58" t="str">
            <v>Базовый</v>
          </cell>
          <cell r="P58">
            <v>21</v>
          </cell>
          <cell r="Q58">
            <v>770</v>
          </cell>
          <cell r="R58" t="str">
            <v>0009000207E3</v>
          </cell>
          <cell r="S58">
            <v>25</v>
          </cell>
          <cell r="T58">
            <v>1794</v>
          </cell>
          <cell r="U58" t="str">
            <v>0009000207F4</v>
          </cell>
          <cell r="V58" t="str">
            <v>Новости и публицистика</v>
          </cell>
          <cell r="W58" t="str">
            <v>epg389</v>
          </cell>
          <cell r="X58" t="str">
            <v>http://mirtv.ru/</v>
          </cell>
          <cell r="Y58" t="str">
            <v>Русский</v>
          </cell>
          <cell r="Z58" t="str">
            <v>Круглосуточно</v>
          </cell>
          <cell r="AA58" t="str">
            <v/>
          </cell>
          <cell r="AB58" t="str">
            <v>Да</v>
          </cell>
          <cell r="AC58" t="str">
            <v>Да</v>
          </cell>
          <cell r="AD58" t="str">
            <v/>
          </cell>
          <cell r="AE58" t="str">
            <v>Межгосударственная телерадиокомпания «Мир» глав государств-участников СНГ.</v>
          </cell>
          <cell r="AF58">
            <v>0</v>
          </cell>
        </row>
        <row r="59">
          <cell r="B59">
            <v>73</v>
          </cell>
          <cell r="C59" t="str">
            <v>DVB-4</v>
          </cell>
          <cell r="D59" t="str">
            <v>Региональный канал 2</v>
          </cell>
          <cell r="E59" t="str">
            <v>SD</v>
          </cell>
          <cell r="F59">
            <v>32</v>
          </cell>
          <cell r="H59" t="str">
            <v>Базовый</v>
          </cell>
          <cell r="I59">
            <v>5</v>
          </cell>
          <cell r="J59">
            <v>770</v>
          </cell>
          <cell r="K59" t="str">
            <v>0009000207E3</v>
          </cell>
          <cell r="L59">
            <v>5</v>
          </cell>
          <cell r="M59">
            <v>770</v>
          </cell>
          <cell r="N59" t="str">
            <v>0009000207E3</v>
          </cell>
          <cell r="O59" t="str">
            <v>Базовый</v>
          </cell>
          <cell r="P59">
            <v>5</v>
          </cell>
          <cell r="Q59">
            <v>770</v>
          </cell>
          <cell r="R59" t="str">
            <v>0009000207E3</v>
          </cell>
          <cell r="S59">
            <v>5</v>
          </cell>
          <cell r="T59">
            <v>770</v>
          </cell>
          <cell r="U59" t="str">
            <v>0009000207E3</v>
          </cell>
          <cell r="V59" t="str">
            <v>Региональные</v>
          </cell>
          <cell r="W59" t="str">
            <v>-</v>
          </cell>
          <cell r="X59" t="str">
            <v>-</v>
          </cell>
          <cell r="Y59" t="str">
            <v>Русский</v>
          </cell>
          <cell r="Z59" t="str">
            <v>круглосуточно</v>
          </cell>
          <cell r="AA59" t="str">
            <v/>
          </cell>
          <cell r="AB59" t="str">
            <v>Да</v>
          </cell>
          <cell r="AC59" t="str">
            <v>Да</v>
          </cell>
          <cell r="AD59" t="str">
            <v/>
          </cell>
          <cell r="AE59" t="str">
            <v>-</v>
          </cell>
          <cell r="AF59">
            <v>0</v>
          </cell>
        </row>
        <row r="60">
          <cell r="B60">
            <v>74</v>
          </cell>
          <cell r="C60" t="str">
            <v>DVB-4</v>
          </cell>
          <cell r="D60" t="str">
            <v>Региональный канал 3</v>
          </cell>
          <cell r="E60" t="str">
            <v>SD</v>
          </cell>
          <cell r="F60">
            <v>33</v>
          </cell>
          <cell r="H60" t="str">
            <v>Базовый</v>
          </cell>
          <cell r="I60">
            <v>5</v>
          </cell>
          <cell r="J60">
            <v>770</v>
          </cell>
          <cell r="K60" t="str">
            <v>0009000207E3</v>
          </cell>
          <cell r="L60">
            <v>5</v>
          </cell>
          <cell r="M60">
            <v>770</v>
          </cell>
          <cell r="N60" t="str">
            <v>0009000207E3</v>
          </cell>
          <cell r="O60" t="str">
            <v>Базовый</v>
          </cell>
          <cell r="P60">
            <v>5</v>
          </cell>
          <cell r="Q60">
            <v>770</v>
          </cell>
          <cell r="R60" t="str">
            <v>0009000207E3</v>
          </cell>
          <cell r="S60">
            <v>5</v>
          </cell>
          <cell r="T60">
            <v>770</v>
          </cell>
          <cell r="U60" t="str">
            <v>0009000207E3</v>
          </cell>
          <cell r="V60" t="str">
            <v>Региональные</v>
          </cell>
          <cell r="W60" t="str">
            <v>-</v>
          </cell>
          <cell r="X60" t="str">
            <v>-</v>
          </cell>
          <cell r="Y60" t="str">
            <v>Русский</v>
          </cell>
          <cell r="Z60" t="str">
            <v>Круглосуточно</v>
          </cell>
          <cell r="AA60" t="str">
            <v/>
          </cell>
          <cell r="AB60" t="str">
            <v>Да</v>
          </cell>
          <cell r="AC60" t="str">
            <v>Да</v>
          </cell>
          <cell r="AD60" t="str">
            <v/>
          </cell>
          <cell r="AE60" t="str">
            <v>-</v>
          </cell>
          <cell r="AF60">
            <v>0</v>
          </cell>
        </row>
        <row r="61">
          <cell r="B61">
            <v>183</v>
          </cell>
          <cell r="C61" t="str">
            <v>DVB-24</v>
          </cell>
          <cell r="D61" t="str">
            <v>Еда</v>
          </cell>
          <cell r="E61" t="str">
            <v>SD</v>
          </cell>
          <cell r="F61">
            <v>131</v>
          </cell>
          <cell r="H61" t="str">
            <v>Базовый</v>
          </cell>
          <cell r="I61">
            <v>50</v>
          </cell>
          <cell r="J61">
            <v>2</v>
          </cell>
          <cell r="K61" t="str">
            <v>0009000207D1</v>
          </cell>
          <cell r="L61">
            <v>53</v>
          </cell>
          <cell r="M61">
            <v>2</v>
          </cell>
          <cell r="N61" t="str">
            <v>0009000207D1</v>
          </cell>
          <cell r="O61" t="str">
            <v>Базовый</v>
          </cell>
          <cell r="P61">
            <v>55</v>
          </cell>
          <cell r="Q61">
            <v>2</v>
          </cell>
          <cell r="R61" t="str">
            <v>0009000207D1</v>
          </cell>
          <cell r="S61">
            <v>59</v>
          </cell>
          <cell r="T61">
            <v>2</v>
          </cell>
          <cell r="U61" t="str">
            <v>0009000207D1</v>
          </cell>
          <cell r="V61" t="str">
            <v>Семья и здоровье</v>
          </cell>
          <cell r="W61" t="str">
            <v>epg253</v>
          </cell>
          <cell r="X61" t="str">
            <v>http://www.tveda.ru/</v>
          </cell>
          <cell r="Y61" t="str">
            <v>Русский</v>
          </cell>
          <cell r="Z61" t="str">
            <v>Круглосуточно</v>
          </cell>
          <cell r="AB61" t="str">
            <v>Да</v>
          </cell>
          <cell r="AC61" t="str">
            <v>Да</v>
          </cell>
          <cell r="AD61" t="str">
            <v/>
          </cell>
          <cell r="AE61" t="str">
            <v>Каждый день на телеканале только еда во всех ракурсах. Готовим-сервируем-поедаем, в общем, делаем все, чтобы жизнь казалась вкуснее и красивее.</v>
          </cell>
          <cell r="AF61">
            <v>0</v>
          </cell>
        </row>
        <row r="62">
          <cell r="B62">
            <v>57</v>
          </cell>
          <cell r="C62" t="str">
            <v>DVB-4</v>
          </cell>
          <cell r="D62" t="str">
            <v>Телекафе</v>
          </cell>
          <cell r="E62" t="str">
            <v>SD</v>
          </cell>
          <cell r="F62">
            <v>133</v>
          </cell>
          <cell r="G62" t="str">
            <v>Да</v>
          </cell>
          <cell r="H62" t="str">
            <v>Базовый</v>
          </cell>
          <cell r="I62">
            <v>6</v>
          </cell>
          <cell r="J62">
            <v>258</v>
          </cell>
          <cell r="K62" t="str">
            <v>0009000207E5</v>
          </cell>
          <cell r="L62">
            <v>6</v>
          </cell>
          <cell r="M62">
            <v>258</v>
          </cell>
          <cell r="N62" t="str">
            <v>0009000207E5</v>
          </cell>
          <cell r="O62" t="str">
            <v>Базовый</v>
          </cell>
          <cell r="P62">
            <v>6</v>
          </cell>
          <cell r="Q62">
            <v>258</v>
          </cell>
          <cell r="R62" t="str">
            <v>0009000207E5</v>
          </cell>
          <cell r="S62">
            <v>6</v>
          </cell>
          <cell r="T62">
            <v>258</v>
          </cell>
          <cell r="U62" t="str">
            <v>0009000207E5</v>
          </cell>
          <cell r="V62" t="str">
            <v>Семья и здоровье</v>
          </cell>
          <cell r="W62" t="str">
            <v>epg56</v>
          </cell>
          <cell r="X62" t="str">
            <v>http://www.telecafe.ru/</v>
          </cell>
          <cell r="Y62" t="str">
            <v>Русский</v>
          </cell>
          <cell r="Z62" t="str">
            <v>Круглосуточно</v>
          </cell>
          <cell r="AA62" t="str">
            <v/>
          </cell>
          <cell r="AB62" t="str">
            <v>Да</v>
          </cell>
          <cell r="AC62" t="str">
            <v>Да</v>
          </cell>
          <cell r="AD62" t="str">
            <v/>
          </cell>
          <cell r="AE62" t="str">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ell>
          <cell r="AF62">
            <v>0</v>
          </cell>
        </row>
        <row r="63">
          <cell r="B63">
            <v>78</v>
          </cell>
          <cell r="C63" t="str">
            <v>DVB-4</v>
          </cell>
          <cell r="D63" t="str">
            <v>АМС</v>
          </cell>
          <cell r="E63" t="str">
            <v>SD</v>
          </cell>
          <cell r="F63">
            <v>67</v>
          </cell>
          <cell r="G63" t="str">
            <v>Да</v>
          </cell>
          <cell r="H63" t="str">
            <v>Базовый</v>
          </cell>
          <cell r="I63">
            <v>7</v>
          </cell>
          <cell r="J63">
            <v>2</v>
          </cell>
          <cell r="K63" t="str">
            <v>0009000207D1</v>
          </cell>
          <cell r="L63">
            <v>7</v>
          </cell>
          <cell r="M63">
            <v>2</v>
          </cell>
          <cell r="N63" t="str">
            <v>0009000207D1</v>
          </cell>
          <cell r="O63" t="str">
            <v>Базовый</v>
          </cell>
          <cell r="P63">
            <v>7</v>
          </cell>
          <cell r="Q63">
            <v>2</v>
          </cell>
          <cell r="R63" t="str">
            <v>0009000207D1</v>
          </cell>
          <cell r="S63">
            <v>7</v>
          </cell>
          <cell r="T63">
            <v>2</v>
          </cell>
          <cell r="U63" t="str">
            <v>0009000207D1</v>
          </cell>
          <cell r="V63" t="str">
            <v>Иностранное кино</v>
          </cell>
          <cell r="W63" t="str">
            <v>epg74</v>
          </cell>
          <cell r="X63" t="str">
            <v>http://www.mgm.com/</v>
          </cell>
          <cell r="Y63" t="str">
            <v>Русский</v>
          </cell>
          <cell r="Z63" t="str">
            <v>Круглосуточно</v>
          </cell>
          <cell r="AA63" t="str">
            <v/>
          </cell>
          <cell r="AB63" t="str">
            <v>Да</v>
          </cell>
          <cell r="AC63" t="str">
            <v>Да</v>
          </cell>
          <cell r="AD63" t="str">
            <v/>
          </cell>
          <cell r="AE63"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63">
            <v>0</v>
          </cell>
        </row>
        <row r="64">
          <cell r="B64">
            <v>227</v>
          </cell>
          <cell r="C64" t="str">
            <v>DVB-4</v>
          </cell>
          <cell r="D64" t="str">
            <v>Discovery ID Xtra HD</v>
          </cell>
          <cell r="E64" t="str">
            <v>HD</v>
          </cell>
          <cell r="F64">
            <v>614</v>
          </cell>
          <cell r="H64" t="str">
            <v>Базовый</v>
          </cell>
          <cell r="I64">
            <v>5</v>
          </cell>
          <cell r="J64">
            <v>770</v>
          </cell>
          <cell r="K64" t="str">
            <v>0009000207E3</v>
          </cell>
          <cell r="L64">
            <v>5</v>
          </cell>
          <cell r="M64">
            <v>770</v>
          </cell>
          <cell r="N64" t="str">
            <v>0009000207E3</v>
          </cell>
          <cell r="O64" t="str">
            <v>Базовый</v>
          </cell>
          <cell r="P64">
            <v>5</v>
          </cell>
          <cell r="Q64">
            <v>770</v>
          </cell>
          <cell r="R64" t="str">
            <v>0009000207E3</v>
          </cell>
          <cell r="S64">
            <v>5</v>
          </cell>
          <cell r="T64">
            <v>770</v>
          </cell>
          <cell r="U64" t="str">
            <v>0009000207E3</v>
          </cell>
          <cell r="V64" t="str">
            <v>Познавательные</v>
          </cell>
          <cell r="W64" t="str">
            <v>epg539</v>
          </cell>
          <cell r="X64" t="str">
            <v>http://www.idxtra.ru/</v>
          </cell>
          <cell r="Y64" t="str">
            <v>Русский, Английский</v>
          </cell>
          <cell r="Z64" t="str">
            <v>Круглосуточно</v>
          </cell>
          <cell r="AA64" t="str">
            <v/>
          </cell>
          <cell r="AB64" t="str">
            <v>Да</v>
          </cell>
          <cell r="AC64" t="str">
            <v>Да</v>
          </cell>
          <cell r="AD64" t="str">
            <v/>
          </cell>
          <cell r="AE64" t="str">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ell>
          <cell r="AF64">
            <v>0</v>
          </cell>
        </row>
        <row r="65">
          <cell r="B65">
            <v>139</v>
          </cell>
          <cell r="C65" t="str">
            <v>DVB-10</v>
          </cell>
          <cell r="D65" t="str">
            <v>Первый HD</v>
          </cell>
          <cell r="E65" t="str">
            <v>HD</v>
          </cell>
          <cell r="F65">
            <v>600</v>
          </cell>
          <cell r="H65" t="str">
            <v>Базовый</v>
          </cell>
          <cell r="I65">
            <v>20</v>
          </cell>
          <cell r="J65">
            <v>770</v>
          </cell>
          <cell r="K65" t="str">
            <v>0009000207E3</v>
          </cell>
          <cell r="L65">
            <v>21</v>
          </cell>
          <cell r="M65">
            <v>1794</v>
          </cell>
          <cell r="N65" t="str">
            <v>0009000207F4</v>
          </cell>
          <cell r="O65" t="str">
            <v>Базовый</v>
          </cell>
          <cell r="P65">
            <v>24</v>
          </cell>
          <cell r="Q65">
            <v>770</v>
          </cell>
          <cell r="R65" t="str">
            <v>0009000207E3</v>
          </cell>
          <cell r="S65">
            <v>26</v>
          </cell>
          <cell r="T65">
            <v>1794</v>
          </cell>
          <cell r="U65" t="str">
            <v>0009000207F4</v>
          </cell>
          <cell r="V65" t="str">
            <v>Федеральные каналы</v>
          </cell>
          <cell r="W65" t="str">
            <v>epg268</v>
          </cell>
          <cell r="X65" t="str">
            <v>http://1tv.ru</v>
          </cell>
          <cell r="Y65" t="str">
            <v>Русский</v>
          </cell>
          <cell r="Z65" t="str">
            <v>Круглосуточно</v>
          </cell>
          <cell r="AA65" t="str">
            <v/>
          </cell>
          <cell r="AB65" t="str">
            <v>Да</v>
          </cell>
          <cell r="AC65" t="str">
            <v>Да</v>
          </cell>
          <cell r="AD65" t="str">
            <v/>
          </cell>
          <cell r="AE65" t="str">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ell>
          <cell r="AF65">
            <v>0</v>
          </cell>
        </row>
        <row r="66">
          <cell r="B66">
            <v>308</v>
          </cell>
          <cell r="C66" t="str">
            <v>DVB-10</v>
          </cell>
          <cell r="D66" t="str">
            <v>Кино ТВ</v>
          </cell>
          <cell r="E66" t="str">
            <v>SD</v>
          </cell>
          <cell r="F66">
            <v>66</v>
          </cell>
          <cell r="H66" t="str">
            <v>Базовый</v>
          </cell>
          <cell r="I66">
            <v>21</v>
          </cell>
          <cell r="J66">
            <v>2</v>
          </cell>
          <cell r="K66" t="str">
            <v>0009000207D1</v>
          </cell>
          <cell r="L66">
            <v>22</v>
          </cell>
          <cell r="M66">
            <v>2</v>
          </cell>
          <cell r="N66" t="str">
            <v>0009000207D1</v>
          </cell>
          <cell r="O66" t="str">
            <v>Базовый</v>
          </cell>
          <cell r="P66">
            <v>25</v>
          </cell>
          <cell r="Q66">
            <v>2</v>
          </cell>
          <cell r="R66" t="str">
            <v>0009000207D1</v>
          </cell>
          <cell r="S66">
            <v>27</v>
          </cell>
          <cell r="T66">
            <v>2</v>
          </cell>
          <cell r="U66" t="str">
            <v>0009000207D1</v>
          </cell>
          <cell r="V66" t="str">
            <v>Иностранное кино</v>
          </cell>
          <cell r="W66" t="str">
            <v>epg504</v>
          </cell>
          <cell r="X66" t="str">
            <v>http://kinochannel.ru/</v>
          </cell>
          <cell r="Y66" t="str">
            <v>Русский</v>
          </cell>
          <cell r="Z66" t="str">
            <v>Круглосуточно</v>
          </cell>
          <cell r="AB66" t="str">
            <v>Да</v>
          </cell>
          <cell r="AC66" t="str">
            <v>Да</v>
          </cell>
          <cell r="AD66" t="str">
            <v/>
          </cell>
          <cell r="AE66" t="str">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ell>
          <cell r="AF66">
            <v>0</v>
          </cell>
        </row>
        <row r="67">
          <cell r="B67">
            <v>98</v>
          </cell>
          <cell r="C67" t="str">
            <v>DVB-10</v>
          </cell>
          <cell r="D67" t="str">
            <v>TV 1000 Action</v>
          </cell>
          <cell r="E67" t="str">
            <v>SD</v>
          </cell>
          <cell r="F67">
            <v>65</v>
          </cell>
          <cell r="G67" t="str">
            <v>Да</v>
          </cell>
          <cell r="H67" t="str">
            <v>Базовый</v>
          </cell>
          <cell r="I67">
            <v>21</v>
          </cell>
          <cell r="J67">
            <v>2</v>
          </cell>
          <cell r="K67" t="str">
            <v>0009000207D1</v>
          </cell>
          <cell r="L67">
            <v>22</v>
          </cell>
          <cell r="M67">
            <v>2</v>
          </cell>
          <cell r="N67" t="str">
            <v>0009000207D1</v>
          </cell>
          <cell r="O67" t="str">
            <v>Базовый</v>
          </cell>
          <cell r="P67">
            <v>25</v>
          </cell>
          <cell r="Q67">
            <v>2</v>
          </cell>
          <cell r="R67" t="str">
            <v>0009000207D1</v>
          </cell>
          <cell r="S67">
            <v>27</v>
          </cell>
          <cell r="T67">
            <v>2</v>
          </cell>
          <cell r="U67" t="str">
            <v>0009000207D1</v>
          </cell>
          <cell r="V67" t="str">
            <v>Иностранное кино</v>
          </cell>
          <cell r="W67" t="str">
            <v>epg94</v>
          </cell>
          <cell r="X67" t="str">
            <v>http://www.viasat-channels.tv/</v>
          </cell>
          <cell r="Y67" t="str">
            <v>Русский, Английский</v>
          </cell>
          <cell r="Z67" t="str">
            <v>Круглосуточно</v>
          </cell>
          <cell r="AA67" t="str">
            <v/>
          </cell>
          <cell r="AB67" t="str">
            <v>Да</v>
          </cell>
          <cell r="AC67" t="str">
            <v>Да</v>
          </cell>
          <cell r="AD67" t="str">
            <v/>
          </cell>
          <cell r="AE67" t="str">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ell>
          <cell r="AF67">
            <v>0</v>
          </cell>
        </row>
        <row r="68">
          <cell r="B68">
            <v>62</v>
          </cell>
          <cell r="C68" t="str">
            <v>DVB-10</v>
          </cell>
          <cell r="D68" t="str">
            <v>TLC</v>
          </cell>
          <cell r="E68" t="str">
            <v>SD</v>
          </cell>
          <cell r="F68">
            <v>106</v>
          </cell>
          <cell r="H68" t="str">
            <v>Базовый</v>
          </cell>
          <cell r="I68">
            <v>20</v>
          </cell>
          <cell r="J68">
            <v>770</v>
          </cell>
          <cell r="K68" t="str">
            <v>0009000207E3</v>
          </cell>
          <cell r="L68">
            <v>23</v>
          </cell>
          <cell r="M68">
            <v>770</v>
          </cell>
          <cell r="N68" t="str">
            <v>0009000207E3</v>
          </cell>
          <cell r="O68" t="str">
            <v>Базовый</v>
          </cell>
          <cell r="P68">
            <v>24</v>
          </cell>
          <cell r="Q68">
            <v>770</v>
          </cell>
          <cell r="R68" t="str">
            <v>0009000207E3</v>
          </cell>
          <cell r="S68">
            <v>28</v>
          </cell>
          <cell r="T68">
            <v>770</v>
          </cell>
          <cell r="U68" t="str">
            <v>0009000207E3</v>
          </cell>
          <cell r="V68" t="str">
            <v>Вокруг света</v>
          </cell>
          <cell r="W68" t="str">
            <v>epg61</v>
          </cell>
          <cell r="X68" t="str">
            <v>http://www.tlc-tv.ru/</v>
          </cell>
          <cell r="Y68" t="str">
            <v>Русский, Английский</v>
          </cell>
          <cell r="Z68" t="str">
            <v>Круглосуточно</v>
          </cell>
          <cell r="AA68" t="str">
            <v/>
          </cell>
          <cell r="AB68" t="str">
            <v>Да</v>
          </cell>
          <cell r="AC68" t="str">
            <v>Да</v>
          </cell>
          <cell r="AD68" t="str">
            <v/>
          </cell>
          <cell r="AE68" t="str">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ell>
          <cell r="AF68">
            <v>0</v>
          </cell>
        </row>
        <row r="69">
          <cell r="B69">
            <v>313</v>
          </cell>
          <cell r="C69" t="str">
            <v>DVB-2</v>
          </cell>
          <cell r="D69" t="str">
            <v>Спас</v>
          </cell>
          <cell r="E69" t="str">
            <v>SD</v>
          </cell>
          <cell r="F69">
            <v>12</v>
          </cell>
          <cell r="H69" t="str">
            <v>Федеральный</v>
          </cell>
          <cell r="I69">
            <v>2</v>
          </cell>
          <cell r="J69">
            <v>769</v>
          </cell>
          <cell r="K69" t="str">
            <v>0009000207E2</v>
          </cell>
          <cell r="L69">
            <v>2</v>
          </cell>
          <cell r="M69">
            <v>1793</v>
          </cell>
          <cell r="N69" t="str">
            <v>0009000207F3</v>
          </cell>
          <cell r="O69" t="str">
            <v>Федеральный</v>
          </cell>
          <cell r="P69">
            <v>2</v>
          </cell>
          <cell r="Q69">
            <v>769</v>
          </cell>
          <cell r="R69" t="str">
            <v>0009000207E2</v>
          </cell>
          <cell r="S69">
            <v>2</v>
          </cell>
          <cell r="T69">
            <v>1793</v>
          </cell>
          <cell r="U69" t="str">
            <v>0009000207F3</v>
          </cell>
          <cell r="V69" t="str">
            <v>Федеральные каналы</v>
          </cell>
          <cell r="W69" t="str">
            <v>epg391</v>
          </cell>
          <cell r="X69" t="str">
            <v>http://spastv.ru</v>
          </cell>
          <cell r="Y69" t="str">
            <v>Русский</v>
          </cell>
          <cell r="Z69" t="str">
            <v>Круглосуточно</v>
          </cell>
          <cell r="AA69" t="str">
            <v/>
          </cell>
          <cell r="AB69" t="str">
            <v>Да</v>
          </cell>
          <cell r="AC69" t="str">
            <v>Да</v>
          </cell>
          <cell r="AD69" t="str">
            <v/>
          </cell>
          <cell r="AE69" t="str">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ell>
          <cell r="AF69">
            <v>0</v>
          </cell>
        </row>
        <row r="70">
          <cell r="B70">
            <v>24</v>
          </cell>
          <cell r="C70" t="str">
            <v>DVB-11</v>
          </cell>
          <cell r="D70" t="str">
            <v>Shopping live</v>
          </cell>
          <cell r="E70" t="str">
            <v>SD</v>
          </cell>
          <cell r="F70">
            <v>22</v>
          </cell>
          <cell r="H70" t="str">
            <v>Базовый</v>
          </cell>
          <cell r="I70">
            <v>22</v>
          </cell>
          <cell r="J70">
            <v>770</v>
          </cell>
          <cell r="K70" t="str">
            <v>0009000207E3</v>
          </cell>
          <cell r="L70">
            <v>24</v>
          </cell>
          <cell r="M70">
            <v>770</v>
          </cell>
          <cell r="N70" t="str">
            <v>0009000207E3</v>
          </cell>
          <cell r="O70" t="str">
            <v>Базовый</v>
          </cell>
          <cell r="P70">
            <v>26</v>
          </cell>
          <cell r="Q70">
            <v>8962</v>
          </cell>
          <cell r="R70" t="str">
            <v>000900020BBB</v>
          </cell>
          <cell r="S70">
            <v>29</v>
          </cell>
          <cell r="T70">
            <v>8962</v>
          </cell>
          <cell r="U70" t="str">
            <v>000900020BBB</v>
          </cell>
          <cell r="V70" t="str">
            <v>Телемагазины</v>
          </cell>
          <cell r="W70" t="str">
            <v>epg23</v>
          </cell>
          <cell r="X70" t="str">
            <v>http://www.shoppinglive.ru/</v>
          </cell>
          <cell r="Y70" t="str">
            <v>Русский</v>
          </cell>
          <cell r="Z70" t="str">
            <v>Круглосуточно</v>
          </cell>
          <cell r="AA70" t="str">
            <v/>
          </cell>
          <cell r="AB70" t="str">
            <v>Да</v>
          </cell>
          <cell r="AC70" t="str">
            <v>Да</v>
          </cell>
          <cell r="AD70" t="str">
            <v/>
          </cell>
          <cell r="AE70" t="str">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ell>
          <cell r="AF70">
            <v>0</v>
          </cell>
        </row>
        <row r="71">
          <cell r="B71">
            <v>138</v>
          </cell>
          <cell r="C71" t="str">
            <v>DVB-11</v>
          </cell>
          <cell r="D71" t="str">
            <v>Россия 1 HD</v>
          </cell>
          <cell r="E71" t="str">
            <v>HD</v>
          </cell>
          <cell r="F71">
            <v>601</v>
          </cell>
          <cell r="H71" t="str">
            <v>Базовый</v>
          </cell>
          <cell r="I71">
            <v>22</v>
          </cell>
          <cell r="J71">
            <v>770</v>
          </cell>
          <cell r="K71" t="str">
            <v>0009000207E3</v>
          </cell>
          <cell r="L71">
            <v>25</v>
          </cell>
          <cell r="M71">
            <v>1794</v>
          </cell>
          <cell r="N71" t="str">
            <v>0009000207F4</v>
          </cell>
          <cell r="O71" t="str">
            <v>Базовый</v>
          </cell>
          <cell r="P71">
            <v>27</v>
          </cell>
          <cell r="Q71">
            <v>770</v>
          </cell>
          <cell r="R71" t="str">
            <v>0009000207E3</v>
          </cell>
          <cell r="S71">
            <v>30</v>
          </cell>
          <cell r="T71">
            <v>1794</v>
          </cell>
          <cell r="U71" t="str">
            <v>0009000207F4</v>
          </cell>
          <cell r="V71" t="str">
            <v>Федеральные каналы</v>
          </cell>
          <cell r="W71" t="str">
            <v>epg388</v>
          </cell>
          <cell r="X71" t="str">
            <v>http://russia.tv</v>
          </cell>
          <cell r="Y71" t="str">
            <v>Русский</v>
          </cell>
          <cell r="Z71" t="str">
            <v>Круглосуточно</v>
          </cell>
          <cell r="AA71" t="str">
            <v/>
          </cell>
          <cell r="AB71" t="str">
            <v>Да</v>
          </cell>
          <cell r="AC71" t="str">
            <v>Да</v>
          </cell>
          <cell r="AD71" t="str">
            <v/>
          </cell>
          <cell r="AE71" t="str">
            <v>Это динамично развивающаяся телекомпания, занимающая ведущие позиции в российском вещании.</v>
          </cell>
          <cell r="AF71">
            <v>0</v>
          </cell>
        </row>
        <row r="72">
          <cell r="B72">
            <v>315</v>
          </cell>
          <cell r="C72" t="str">
            <v>DVB-11</v>
          </cell>
          <cell r="D72" t="str">
            <v>ТНТ4</v>
          </cell>
          <cell r="E72" t="str">
            <v>SD</v>
          </cell>
          <cell r="F72">
            <v>206</v>
          </cell>
          <cell r="G72" t="str">
            <v>Да</v>
          </cell>
          <cell r="H72" t="str">
            <v>Базовый</v>
          </cell>
          <cell r="I72">
            <v>22</v>
          </cell>
          <cell r="J72">
            <v>770</v>
          </cell>
          <cell r="K72" t="str">
            <v>0009000207E3</v>
          </cell>
          <cell r="L72">
            <v>24</v>
          </cell>
          <cell r="M72">
            <v>770</v>
          </cell>
          <cell r="N72" t="str">
            <v>0009000207E3</v>
          </cell>
          <cell r="O72" t="str">
            <v>Базовый</v>
          </cell>
          <cell r="P72">
            <v>27</v>
          </cell>
          <cell r="Q72">
            <v>770</v>
          </cell>
          <cell r="R72" t="str">
            <v>0009000207E3</v>
          </cell>
          <cell r="S72">
            <v>32</v>
          </cell>
          <cell r="T72">
            <v>770</v>
          </cell>
          <cell r="U72" t="str">
            <v>0009000207E3</v>
          </cell>
          <cell r="V72" t="str">
            <v>Развлекательные</v>
          </cell>
          <cell r="W72" t="str">
            <v>epg622</v>
          </cell>
          <cell r="X72" t="str">
            <v>http://tnt-online.ru/</v>
          </cell>
          <cell r="Y72" t="str">
            <v>Русский</v>
          </cell>
          <cell r="Z72" t="str">
            <v>Круглосуточно</v>
          </cell>
          <cell r="AA72" t="str">
            <v/>
          </cell>
          <cell r="AB72" t="str">
            <v>Да</v>
          </cell>
          <cell r="AC72" t="str">
            <v>Да</v>
          </cell>
          <cell r="AD72" t="str">
            <v/>
          </cell>
          <cell r="AE72" t="str">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ell>
          <cell r="AF72">
            <v>0</v>
          </cell>
        </row>
        <row r="73">
          <cell r="B73">
            <v>122</v>
          </cell>
          <cell r="C73" t="str">
            <v>DVB-11</v>
          </cell>
          <cell r="D73" t="str">
            <v>Eurosport 1 HD</v>
          </cell>
          <cell r="E73" t="str">
            <v>HD</v>
          </cell>
          <cell r="F73">
            <v>619</v>
          </cell>
          <cell r="H73" t="str">
            <v>Базовый</v>
          </cell>
          <cell r="I73">
            <v>23</v>
          </cell>
          <cell r="J73">
            <v>2</v>
          </cell>
          <cell r="K73" t="str">
            <v>0009000207D1</v>
          </cell>
          <cell r="L73">
            <v>26</v>
          </cell>
          <cell r="M73">
            <v>2</v>
          </cell>
          <cell r="N73" t="str">
            <v>0009000207D1</v>
          </cell>
          <cell r="O73" t="str">
            <v>Базовый</v>
          </cell>
          <cell r="P73">
            <v>28</v>
          </cell>
          <cell r="Q73">
            <v>2</v>
          </cell>
          <cell r="R73" t="str">
            <v>0009000207D1</v>
          </cell>
          <cell r="S73">
            <v>31</v>
          </cell>
          <cell r="T73">
            <v>2</v>
          </cell>
          <cell r="U73" t="str">
            <v>0009000207D1</v>
          </cell>
          <cell r="V73" t="str">
            <v>Спортивные</v>
          </cell>
          <cell r="W73" t="str">
            <v>epg308</v>
          </cell>
          <cell r="X73" t="str">
            <v>http://www.eurosport.ru/</v>
          </cell>
          <cell r="Y73" t="str">
            <v>Английский</v>
          </cell>
          <cell r="Z73" t="str">
            <v>Круглосуточно</v>
          </cell>
          <cell r="AA73" t="str">
            <v/>
          </cell>
          <cell r="AB73" t="str">
            <v>Да</v>
          </cell>
          <cell r="AC73" t="str">
            <v>Да</v>
          </cell>
          <cell r="AD73" t="str">
            <v/>
          </cell>
          <cell r="AE73" t="str">
            <v>Канал предоставляет самую полную информацию о текущих событиях в мире спорта. Вещание в формате высокой четкости.</v>
          </cell>
          <cell r="AF73">
            <v>0</v>
          </cell>
        </row>
        <row r="74">
          <cell r="B74">
            <v>131</v>
          </cell>
          <cell r="C74" t="str">
            <v>DVB-9</v>
          </cell>
          <cell r="D74" t="str">
            <v>Fox HD</v>
          </cell>
          <cell r="E74" t="str">
            <v>HD</v>
          </cell>
          <cell r="F74">
            <v>607</v>
          </cell>
          <cell r="H74" t="str">
            <v>Базовый</v>
          </cell>
          <cell r="I74">
            <v>19</v>
          </cell>
          <cell r="J74">
            <v>2</v>
          </cell>
          <cell r="K74" t="str">
            <v>0009000207D1</v>
          </cell>
          <cell r="L74">
            <v>19</v>
          </cell>
          <cell r="M74">
            <v>2</v>
          </cell>
          <cell r="N74" t="str">
            <v>0009000207D1</v>
          </cell>
          <cell r="O74" t="str">
            <v>Базовый</v>
          </cell>
          <cell r="P74">
            <v>22</v>
          </cell>
          <cell r="Q74">
            <v>2</v>
          </cell>
          <cell r="R74" t="str">
            <v>0009000207D1</v>
          </cell>
          <cell r="S74">
            <v>22</v>
          </cell>
          <cell r="T74">
            <v>2</v>
          </cell>
          <cell r="U74" t="str">
            <v>0009000207D1</v>
          </cell>
          <cell r="V74" t="str">
            <v>Кино и сериалы</v>
          </cell>
          <cell r="W74" t="str">
            <v>epg316</v>
          </cell>
          <cell r="X74" t="str">
            <v>http://www.fox.com/</v>
          </cell>
          <cell r="Y74" t="str">
            <v>Русский</v>
          </cell>
          <cell r="Z74" t="str">
            <v>Круглосуточно</v>
          </cell>
          <cell r="AA74" t="str">
            <v/>
          </cell>
          <cell r="AB74" t="str">
            <v>Да</v>
          </cell>
          <cell r="AC74" t="str">
            <v>Да</v>
          </cell>
          <cell r="AD74" t="str">
            <v/>
          </cell>
          <cell r="AE74" t="str">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ell>
          <cell r="AF74">
            <v>0</v>
          </cell>
        </row>
        <row r="75">
          <cell r="B75">
            <v>123</v>
          </cell>
          <cell r="C75" t="str">
            <v>DVB-14</v>
          </cell>
          <cell r="D75" t="str">
            <v>Матч! Арена HD</v>
          </cell>
          <cell r="E75" t="str">
            <v>HD</v>
          </cell>
          <cell r="F75">
            <v>621</v>
          </cell>
          <cell r="H75" t="str">
            <v>Базовый</v>
          </cell>
          <cell r="I75">
            <v>28</v>
          </cell>
          <cell r="J75">
            <v>770</v>
          </cell>
          <cell r="K75" t="str">
            <v>0009000207E3</v>
          </cell>
          <cell r="L75">
            <v>31</v>
          </cell>
          <cell r="M75">
            <v>1794</v>
          </cell>
          <cell r="N75" t="str">
            <v>0009000207F4</v>
          </cell>
          <cell r="O75" t="str">
            <v>Базовый</v>
          </cell>
          <cell r="P75">
            <v>33</v>
          </cell>
          <cell r="Q75">
            <v>770</v>
          </cell>
          <cell r="R75" t="str">
            <v>0009000207E3</v>
          </cell>
          <cell r="S75">
            <v>37</v>
          </cell>
          <cell r="T75">
            <v>1794</v>
          </cell>
          <cell r="U75" t="str">
            <v>0009000207F4</v>
          </cell>
          <cell r="V75" t="str">
            <v>Спортивные</v>
          </cell>
          <cell r="W75" t="str">
            <v>epg628</v>
          </cell>
          <cell r="X75" t="str">
            <v>http://matchtv.ru/</v>
          </cell>
          <cell r="Y75" t="str">
            <v>Русский</v>
          </cell>
          <cell r="Z75" t="str">
            <v>Круглосуточно</v>
          </cell>
          <cell r="AA75" t="str">
            <v/>
          </cell>
          <cell r="AB75" t="str">
            <v>Да</v>
          </cell>
          <cell r="AC75" t="str">
            <v>Да</v>
          </cell>
          <cell r="AD75" t="str">
            <v/>
          </cell>
          <cell r="AE75" t="str">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ell>
          <cell r="AF75">
            <v>0</v>
          </cell>
        </row>
        <row r="76">
          <cell r="B76">
            <v>113</v>
          </cell>
          <cell r="C76" t="str">
            <v>DVB-13</v>
          </cell>
          <cell r="D76" t="str">
            <v>Tiji</v>
          </cell>
          <cell r="E76" t="str">
            <v>SD</v>
          </cell>
          <cell r="F76">
            <v>85</v>
          </cell>
          <cell r="H76" t="str">
            <v>Базовый</v>
          </cell>
          <cell r="I76">
            <v>26</v>
          </cell>
          <cell r="J76">
            <v>2</v>
          </cell>
          <cell r="K76" t="str">
            <v>0009000207D1</v>
          </cell>
          <cell r="L76">
            <v>29</v>
          </cell>
          <cell r="M76">
            <v>2</v>
          </cell>
          <cell r="N76" t="str">
            <v>0009000207D1</v>
          </cell>
          <cell r="O76" t="str">
            <v>Базовый</v>
          </cell>
          <cell r="P76">
            <v>31</v>
          </cell>
          <cell r="Q76">
            <v>2</v>
          </cell>
          <cell r="R76" t="str">
            <v>0009000207D1</v>
          </cell>
          <cell r="S76">
            <v>35</v>
          </cell>
          <cell r="T76">
            <v>2</v>
          </cell>
          <cell r="U76" t="str">
            <v>0009000207D1</v>
          </cell>
          <cell r="V76" t="str">
            <v>Детские</v>
          </cell>
          <cell r="W76" t="str">
            <v>epg109</v>
          </cell>
          <cell r="X76" t="str">
            <v>http://www.tiji.fr/</v>
          </cell>
          <cell r="Y76" t="str">
            <v>Русский</v>
          </cell>
          <cell r="Z76" t="str">
            <v>Круглосуточно</v>
          </cell>
          <cell r="AA76" t="str">
            <v/>
          </cell>
          <cell r="AB76" t="str">
            <v>Да</v>
          </cell>
          <cell r="AC76" t="str">
            <v>Да</v>
          </cell>
          <cell r="AD76" t="str">
            <v/>
          </cell>
          <cell r="AE76" t="str">
            <v>Детский телеканал для дошкольников. Анимационные сериалы, развивающие передачи, кукольные шоу, музыкальные клипы.</v>
          </cell>
          <cell r="AF76">
            <v>0</v>
          </cell>
        </row>
        <row r="77">
          <cell r="B77">
            <v>196</v>
          </cell>
          <cell r="C77" t="str">
            <v>DVB-13</v>
          </cell>
          <cell r="D77" t="str">
            <v>Шалун SD</v>
          </cell>
          <cell r="E77" t="str">
            <v>SD</v>
          </cell>
          <cell r="F77">
            <v>925</v>
          </cell>
          <cell r="H77" t="str">
            <v>Базовый</v>
          </cell>
          <cell r="I77">
            <v>25</v>
          </cell>
          <cell r="J77">
            <v>770</v>
          </cell>
          <cell r="K77" t="str">
            <v>0009000207E3</v>
          </cell>
          <cell r="L77">
            <v>28</v>
          </cell>
          <cell r="M77">
            <v>770</v>
          </cell>
          <cell r="N77" t="str">
            <v>0009000207E3</v>
          </cell>
          <cell r="O77" t="str">
            <v>Базовый</v>
          </cell>
          <cell r="P77">
            <v>30</v>
          </cell>
          <cell r="Q77">
            <v>770</v>
          </cell>
          <cell r="R77" t="str">
            <v>0009000207E3</v>
          </cell>
          <cell r="S77">
            <v>34</v>
          </cell>
          <cell r="T77">
            <v>770</v>
          </cell>
          <cell r="U77" t="str">
            <v>0009000207E3</v>
          </cell>
          <cell r="V77" t="str">
            <v>Эротика</v>
          </cell>
          <cell r="W77" t="str">
            <v>epg654</v>
          </cell>
          <cell r="X77" t="str">
            <v>http://www.goodtime.media/</v>
          </cell>
          <cell r="Y77" t="str">
            <v>Русский</v>
          </cell>
          <cell r="Z77" t="str">
            <v>Круглосуточно</v>
          </cell>
          <cell r="AA77" t="str">
            <v/>
          </cell>
          <cell r="AB77" t="str">
            <v>Да</v>
          </cell>
          <cell r="AC77" t="str">
            <v>Да</v>
          </cell>
          <cell r="AD77" t="str">
            <v>Да</v>
          </cell>
          <cell r="AE77" t="str">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ell>
          <cell r="AF77">
            <v>0</v>
          </cell>
        </row>
        <row r="78">
          <cell r="B78">
            <v>40</v>
          </cell>
          <cell r="C78" t="str">
            <v>DVB-13</v>
          </cell>
          <cell r="D78" t="str">
            <v>Ретро</v>
          </cell>
          <cell r="E78" t="str">
            <v>SD</v>
          </cell>
          <cell r="F78">
            <v>204</v>
          </cell>
          <cell r="G78" t="str">
            <v>Да</v>
          </cell>
          <cell r="H78" t="str">
            <v>Базовый</v>
          </cell>
          <cell r="I78">
            <v>26</v>
          </cell>
          <cell r="J78">
            <v>2</v>
          </cell>
          <cell r="K78" t="str">
            <v>0009000207D1</v>
          </cell>
          <cell r="L78">
            <v>29</v>
          </cell>
          <cell r="M78">
            <v>2</v>
          </cell>
          <cell r="N78" t="str">
            <v>0009000207D1</v>
          </cell>
          <cell r="O78" t="str">
            <v>Базовый</v>
          </cell>
          <cell r="P78">
            <v>31</v>
          </cell>
          <cell r="Q78">
            <v>2</v>
          </cell>
          <cell r="R78" t="str">
            <v>0009000207D1</v>
          </cell>
          <cell r="S78">
            <v>35</v>
          </cell>
          <cell r="T78">
            <v>2</v>
          </cell>
          <cell r="U78" t="str">
            <v>0009000207D1</v>
          </cell>
          <cell r="V78" t="str">
            <v>Развлекательные</v>
          </cell>
          <cell r="W78" t="str">
            <v>epg39</v>
          </cell>
          <cell r="X78" t="str">
            <v>http://www.tv-stream.ru/</v>
          </cell>
          <cell r="Y78" t="str">
            <v>Русский</v>
          </cell>
          <cell r="Z78" t="str">
            <v>Круглосуточно</v>
          </cell>
          <cell r="AA78" t="str">
            <v/>
          </cell>
          <cell r="AB78" t="str">
            <v>Да</v>
          </cell>
          <cell r="AC78" t="str">
            <v>Да</v>
          </cell>
          <cell r="AD78" t="str">
            <v/>
          </cell>
          <cell r="AE78" t="str">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ell>
          <cell r="AF78">
            <v>0</v>
          </cell>
        </row>
        <row r="79">
          <cell r="B79">
            <v>134</v>
          </cell>
          <cell r="C79" t="str">
            <v>DVB-13</v>
          </cell>
          <cell r="D79" t="str">
            <v>National Geographic HD</v>
          </cell>
          <cell r="E79" t="str">
            <v>HD</v>
          </cell>
          <cell r="F79">
            <v>610</v>
          </cell>
          <cell r="H79" t="str">
            <v>Базовый</v>
          </cell>
          <cell r="I79">
            <v>26</v>
          </cell>
          <cell r="J79">
            <v>2</v>
          </cell>
          <cell r="K79" t="str">
            <v>0009000207D1</v>
          </cell>
          <cell r="L79">
            <v>29</v>
          </cell>
          <cell r="M79">
            <v>2</v>
          </cell>
          <cell r="N79" t="str">
            <v>0009000207D1</v>
          </cell>
          <cell r="O79" t="str">
            <v>Базовый</v>
          </cell>
          <cell r="P79">
            <v>31</v>
          </cell>
          <cell r="Q79">
            <v>2</v>
          </cell>
          <cell r="R79" t="str">
            <v>0009000207D1</v>
          </cell>
          <cell r="S79">
            <v>35</v>
          </cell>
          <cell r="T79">
            <v>2</v>
          </cell>
          <cell r="U79" t="str">
            <v>0009000207D1</v>
          </cell>
          <cell r="V79" t="str">
            <v>Вокруг света</v>
          </cell>
          <cell r="W79" t="str">
            <v>epg319</v>
          </cell>
          <cell r="X79" t="str">
            <v>http://natgeotv.com/ru</v>
          </cell>
          <cell r="Y79" t="str">
            <v>Русский, Английский</v>
          </cell>
          <cell r="Z79" t="str">
            <v>Круглосуточно</v>
          </cell>
          <cell r="AA79" t="str">
            <v/>
          </cell>
          <cell r="AB79" t="str">
            <v>Да</v>
          </cell>
          <cell r="AC79" t="str">
            <v>Да</v>
          </cell>
          <cell r="AD79" t="str">
            <v/>
          </cell>
          <cell r="AE79" t="str">
            <v>Канал о природе, вдохновляющий на приключения. Программы подготовлены с использованием эксклюзивных материалов географического общества США.</v>
          </cell>
          <cell r="AF79">
            <v>0</v>
          </cell>
        </row>
        <row r="80">
          <cell r="B80">
            <v>304</v>
          </cell>
          <cell r="C80" t="str">
            <v>DVB-13</v>
          </cell>
          <cell r="D80" t="str">
            <v>Food Network</v>
          </cell>
          <cell r="E80" t="str">
            <v>SD</v>
          </cell>
          <cell r="F80">
            <v>134</v>
          </cell>
          <cell r="G80" t="str">
            <v>Да</v>
          </cell>
          <cell r="H80" t="str">
            <v>Базовый</v>
          </cell>
          <cell r="I80">
            <v>26</v>
          </cell>
          <cell r="J80">
            <v>2</v>
          </cell>
          <cell r="K80" t="str">
            <v>0009000207D1</v>
          </cell>
          <cell r="L80">
            <v>29</v>
          </cell>
          <cell r="M80">
            <v>2</v>
          </cell>
          <cell r="N80" t="str">
            <v>0009000207D1</v>
          </cell>
          <cell r="O80" t="str">
            <v>Базовый</v>
          </cell>
          <cell r="P80">
            <v>31</v>
          </cell>
          <cell r="Q80">
            <v>2</v>
          </cell>
          <cell r="R80" t="str">
            <v>0009000207D1</v>
          </cell>
          <cell r="S80">
            <v>35</v>
          </cell>
          <cell r="T80">
            <v>2</v>
          </cell>
          <cell r="U80" t="str">
            <v>0009000207D1</v>
          </cell>
          <cell r="V80" t="str">
            <v>Семья и здоровье</v>
          </cell>
          <cell r="W80" t="str">
            <v>epg589</v>
          </cell>
          <cell r="X80" t="str">
            <v>http://foodnetwork.com</v>
          </cell>
          <cell r="Y80" t="str">
            <v>Русский, Английский</v>
          </cell>
          <cell r="Z80" t="str">
            <v>Круглосуточно</v>
          </cell>
          <cell r="AB80" t="str">
            <v>Да</v>
          </cell>
          <cell r="AC80" t="str">
            <v>Да</v>
          </cell>
          <cell r="AD80" t="str">
            <v/>
          </cell>
          <cell r="AE80" t="str">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ell>
          <cell r="AF80">
            <v>0</v>
          </cell>
        </row>
        <row r="81">
          <cell r="B81">
            <v>140</v>
          </cell>
          <cell r="C81" t="str">
            <v>DVB-13</v>
          </cell>
          <cell r="D81" t="str">
            <v>Ностальгия</v>
          </cell>
          <cell r="E81" t="str">
            <v>SD</v>
          </cell>
          <cell r="F81">
            <v>203</v>
          </cell>
          <cell r="G81" t="str">
            <v>Да</v>
          </cell>
          <cell r="H81" t="str">
            <v>Базовый</v>
          </cell>
          <cell r="I81">
            <v>26</v>
          </cell>
          <cell r="J81">
            <v>2</v>
          </cell>
          <cell r="K81" t="str">
            <v>0009000207D1</v>
          </cell>
          <cell r="L81">
            <v>29</v>
          </cell>
          <cell r="M81">
            <v>2</v>
          </cell>
          <cell r="N81" t="str">
            <v>0009000207D1</v>
          </cell>
          <cell r="O81" t="str">
            <v>Базовый</v>
          </cell>
          <cell r="P81">
            <v>31</v>
          </cell>
          <cell r="Q81">
            <v>2</v>
          </cell>
          <cell r="R81" t="str">
            <v>0009000207D1</v>
          </cell>
          <cell r="S81">
            <v>35</v>
          </cell>
          <cell r="T81">
            <v>2</v>
          </cell>
          <cell r="U81" t="str">
            <v>0009000207D1</v>
          </cell>
          <cell r="V81" t="str">
            <v>Развлекательные</v>
          </cell>
          <cell r="W81" t="str">
            <v>epg325</v>
          </cell>
          <cell r="X81" t="str">
            <v>http://www.nostalgiatv.ru/</v>
          </cell>
          <cell r="Y81" t="str">
            <v>Русский</v>
          </cell>
          <cell r="Z81" t="str">
            <v>Круглосуточно</v>
          </cell>
          <cell r="AA81" t="str">
            <v/>
          </cell>
          <cell r="AB81" t="str">
            <v>Да</v>
          </cell>
          <cell r="AC81" t="str">
            <v>Да</v>
          </cell>
          <cell r="AD81" t="str">
            <v/>
          </cell>
          <cell r="AE81" t="str">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ell>
          <cell r="AF81">
            <v>0</v>
          </cell>
        </row>
        <row r="82">
          <cell r="B82">
            <v>111</v>
          </cell>
          <cell r="C82" t="str">
            <v>DVB-13</v>
          </cell>
          <cell r="D82" t="str">
            <v>Eurosport 2</v>
          </cell>
          <cell r="E82" t="str">
            <v>SD</v>
          </cell>
          <cell r="F82">
            <v>301</v>
          </cell>
          <cell r="H82" t="str">
            <v>Базовый</v>
          </cell>
          <cell r="I82">
            <v>26</v>
          </cell>
          <cell r="J82">
            <v>2</v>
          </cell>
          <cell r="K82" t="str">
            <v>0009000207D1</v>
          </cell>
          <cell r="L82">
            <v>29</v>
          </cell>
          <cell r="M82">
            <v>2</v>
          </cell>
          <cell r="N82" t="str">
            <v>0009000207D1</v>
          </cell>
          <cell r="O82" t="str">
            <v>Базовый</v>
          </cell>
          <cell r="P82">
            <v>31</v>
          </cell>
          <cell r="Q82">
            <v>2</v>
          </cell>
          <cell r="R82" t="str">
            <v>0009000207D1</v>
          </cell>
          <cell r="S82">
            <v>35</v>
          </cell>
          <cell r="T82">
            <v>2</v>
          </cell>
          <cell r="U82" t="str">
            <v>0009000207D1</v>
          </cell>
          <cell r="V82" t="str">
            <v>Спортивные</v>
          </cell>
          <cell r="W82" t="str">
            <v>epg107</v>
          </cell>
          <cell r="X82" t="str">
            <v>http://www.eurosport.ru/</v>
          </cell>
          <cell r="Y82" t="str">
            <v>Русский, Английский</v>
          </cell>
          <cell r="Z82" t="str">
            <v>Круглосуточно</v>
          </cell>
          <cell r="AA82" t="str">
            <v/>
          </cell>
          <cell r="AB82" t="str">
            <v>Да</v>
          </cell>
          <cell r="AC82" t="str">
            <v>Да</v>
          </cell>
          <cell r="AD82" t="str">
            <v/>
          </cell>
          <cell r="AE82" t="str">
            <v>Канал предоставляет самую полную информацию о текущих событиях в мире спорта. Вещание в формате высокой четкости.</v>
          </cell>
          <cell r="AF82">
            <v>0</v>
          </cell>
        </row>
        <row r="83">
          <cell r="B83">
            <v>135</v>
          </cell>
          <cell r="C83" t="str">
            <v>DVB-14</v>
          </cell>
          <cell r="D83" t="str">
            <v>National Geographic Wild HD</v>
          </cell>
          <cell r="E83" t="str">
            <v>HD</v>
          </cell>
          <cell r="F83">
            <v>611</v>
          </cell>
          <cell r="H83" t="str">
            <v>Базовый</v>
          </cell>
          <cell r="I83">
            <v>27</v>
          </cell>
          <cell r="J83">
            <v>2</v>
          </cell>
          <cell r="K83" t="str">
            <v>0009000207D1</v>
          </cell>
          <cell r="L83">
            <v>30</v>
          </cell>
          <cell r="M83">
            <v>2</v>
          </cell>
          <cell r="N83" t="str">
            <v>0009000207D1</v>
          </cell>
          <cell r="O83" t="str">
            <v>Базовый</v>
          </cell>
          <cell r="P83">
            <v>32</v>
          </cell>
          <cell r="Q83">
            <v>2</v>
          </cell>
          <cell r="R83" t="str">
            <v>0009000207D1</v>
          </cell>
          <cell r="S83">
            <v>36</v>
          </cell>
          <cell r="T83">
            <v>2</v>
          </cell>
          <cell r="U83" t="str">
            <v>0009000207D1</v>
          </cell>
          <cell r="V83" t="str">
            <v>Вокруг света</v>
          </cell>
          <cell r="W83" t="str">
            <v>epg320</v>
          </cell>
          <cell r="X83" t="str">
            <v>http://natgeotv.com</v>
          </cell>
          <cell r="Y83" t="str">
            <v>Русский</v>
          </cell>
          <cell r="Z83" t="str">
            <v>Круглосуточно</v>
          </cell>
          <cell r="AA83" t="str">
            <v/>
          </cell>
          <cell r="AB83" t="str">
            <v>Да</v>
          </cell>
          <cell r="AC83" t="str">
            <v>Да</v>
          </cell>
          <cell r="AD83" t="str">
            <v/>
          </cell>
          <cell r="AE83" t="str">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ell>
          <cell r="AF83">
            <v>0</v>
          </cell>
        </row>
        <row r="84">
          <cell r="B84">
            <v>145</v>
          </cell>
          <cell r="C84" t="str">
            <v>DVB-15</v>
          </cell>
          <cell r="D84" t="str">
            <v>СТС Love</v>
          </cell>
          <cell r="E84" t="str">
            <v>SD</v>
          </cell>
          <cell r="F84">
            <v>75</v>
          </cell>
          <cell r="G84" t="str">
            <v>Да</v>
          </cell>
          <cell r="H84" t="str">
            <v>Базовый</v>
          </cell>
          <cell r="I84">
            <v>30</v>
          </cell>
          <cell r="J84">
            <v>770</v>
          </cell>
          <cell r="K84" t="str">
            <v>0009000207E3</v>
          </cell>
          <cell r="L84">
            <v>33</v>
          </cell>
          <cell r="M84">
            <v>770</v>
          </cell>
          <cell r="N84" t="str">
            <v>0009000207E3</v>
          </cell>
          <cell r="O84" t="str">
            <v>Базовый</v>
          </cell>
          <cell r="P84">
            <v>35</v>
          </cell>
          <cell r="Q84">
            <v>770</v>
          </cell>
          <cell r="R84" t="str">
            <v>0009000207E3</v>
          </cell>
          <cell r="S84">
            <v>39</v>
          </cell>
          <cell r="T84">
            <v>770</v>
          </cell>
          <cell r="U84" t="str">
            <v>0009000207E3</v>
          </cell>
          <cell r="V84" t="str">
            <v>Кино и сериалы</v>
          </cell>
          <cell r="W84" t="str">
            <v>epg512</v>
          </cell>
          <cell r="X84" t="str">
            <v>http://love.ctc.ru/</v>
          </cell>
          <cell r="Y84" t="str">
            <v>Русский</v>
          </cell>
          <cell r="Z84" t="str">
            <v>Круглосуточно</v>
          </cell>
          <cell r="AA84" t="str">
            <v/>
          </cell>
          <cell r="AB84" t="str">
            <v>Да</v>
          </cell>
          <cell r="AC84" t="str">
            <v>Да</v>
          </cell>
          <cell r="AD84" t="str">
            <v/>
          </cell>
          <cell r="AE84" t="str">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ell>
          <cell r="AF84">
            <v>0</v>
          </cell>
        </row>
        <row r="85">
          <cell r="B85">
            <v>999</v>
          </cell>
          <cell r="C85" t="str">
            <v>DVB-14</v>
          </cell>
          <cell r="D85" t="str">
            <v>МТС-ИНФО</v>
          </cell>
          <cell r="E85" t="str">
            <v>SD</v>
          </cell>
          <cell r="F85">
            <v>30</v>
          </cell>
          <cell r="H85" t="str">
            <v>Базовый</v>
          </cell>
          <cell r="I85" t="str">
            <v>-</v>
          </cell>
          <cell r="J85" t="str">
            <v>-</v>
          </cell>
          <cell r="K85" t="str">
            <v>-</v>
          </cell>
          <cell r="L85" t="str">
            <v>-</v>
          </cell>
          <cell r="M85" t="str">
            <v>-</v>
          </cell>
          <cell r="N85" t="str">
            <v>-</v>
          </cell>
          <cell r="O85" t="str">
            <v>Базовый</v>
          </cell>
          <cell r="P85" t="str">
            <v>-</v>
          </cell>
          <cell r="Q85" t="str">
            <v>-</v>
          </cell>
          <cell r="R85" t="str">
            <v>-</v>
          </cell>
          <cell r="S85" t="str">
            <v>-</v>
          </cell>
          <cell r="T85" t="str">
            <v>-</v>
          </cell>
          <cell r="U85" t="str">
            <v>-</v>
          </cell>
          <cell r="V85" t="str">
            <v>Новости и публицистика</v>
          </cell>
          <cell r="W85" t="str">
            <v>epg114</v>
          </cell>
          <cell r="X85" t="str">
            <v>http://dom.mts.ru</v>
          </cell>
          <cell r="Y85" t="str">
            <v>Русский</v>
          </cell>
          <cell r="Z85" t="str">
            <v>Круглосуточно</v>
          </cell>
          <cell r="AA85" t="str">
            <v/>
          </cell>
          <cell r="AB85" t="str">
            <v>Да</v>
          </cell>
          <cell r="AC85" t="str">
            <v>Да</v>
          </cell>
          <cell r="AD85" t="str">
            <v/>
          </cell>
          <cell r="AE85" t="str">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ell>
          <cell r="AF85">
            <v>0</v>
          </cell>
        </row>
        <row r="86">
          <cell r="B86">
            <v>80</v>
          </cell>
          <cell r="C86" t="str">
            <v>DVB-14</v>
          </cell>
          <cell r="D86" t="str">
            <v>Gulli Girl</v>
          </cell>
          <cell r="E86" t="str">
            <v>SD</v>
          </cell>
          <cell r="F86">
            <v>87</v>
          </cell>
          <cell r="H86" t="str">
            <v>Базовый</v>
          </cell>
          <cell r="I86">
            <v>27</v>
          </cell>
          <cell r="J86">
            <v>2</v>
          </cell>
          <cell r="K86" t="str">
            <v>0009000207D1</v>
          </cell>
          <cell r="L86">
            <v>30</v>
          </cell>
          <cell r="M86">
            <v>2</v>
          </cell>
          <cell r="N86" t="str">
            <v>0009000207D1</v>
          </cell>
          <cell r="O86" t="str">
            <v>Базовый</v>
          </cell>
          <cell r="P86">
            <v>32</v>
          </cell>
          <cell r="Q86">
            <v>2</v>
          </cell>
          <cell r="R86" t="str">
            <v>0009000207D1</v>
          </cell>
          <cell r="S86">
            <v>36</v>
          </cell>
          <cell r="T86">
            <v>2</v>
          </cell>
          <cell r="U86" t="str">
            <v>0009000207D1</v>
          </cell>
          <cell r="V86" t="str">
            <v>Детские</v>
          </cell>
          <cell r="W86" t="str">
            <v>epg76</v>
          </cell>
          <cell r="X86" t="str">
            <v>http://www.gulli.ru/</v>
          </cell>
          <cell r="Y86" t="str">
            <v>Русский</v>
          </cell>
          <cell r="Z86" t="str">
            <v>Круглосуточно</v>
          </cell>
          <cell r="AA86" t="str">
            <v/>
          </cell>
          <cell r="AB86" t="str">
            <v>Да</v>
          </cell>
          <cell r="AC86" t="str">
            <v>Да</v>
          </cell>
          <cell r="AD86" t="str">
            <v/>
          </cell>
          <cell r="AE86" t="str">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ell>
          <cell r="AF86">
            <v>0</v>
          </cell>
        </row>
        <row r="87">
          <cell r="B87">
            <v>83</v>
          </cell>
          <cell r="C87" t="str">
            <v>DVB-14</v>
          </cell>
          <cell r="D87" t="str">
            <v>Детский</v>
          </cell>
          <cell r="E87" t="str">
            <v>SD</v>
          </cell>
          <cell r="F87">
            <v>88</v>
          </cell>
          <cell r="G87" t="str">
            <v>Да</v>
          </cell>
          <cell r="H87" t="str">
            <v>Базовый</v>
          </cell>
          <cell r="I87">
            <v>27</v>
          </cell>
          <cell r="J87">
            <v>2</v>
          </cell>
          <cell r="K87" t="str">
            <v>0009000207D1</v>
          </cell>
          <cell r="L87">
            <v>30</v>
          </cell>
          <cell r="M87">
            <v>2</v>
          </cell>
          <cell r="N87" t="str">
            <v>0009000207D1</v>
          </cell>
          <cell r="O87" t="str">
            <v>Базовый</v>
          </cell>
          <cell r="P87">
            <v>32</v>
          </cell>
          <cell r="Q87">
            <v>2</v>
          </cell>
          <cell r="R87" t="str">
            <v>0009000207D1</v>
          </cell>
          <cell r="S87">
            <v>36</v>
          </cell>
          <cell r="T87">
            <v>2</v>
          </cell>
          <cell r="U87" t="str">
            <v>0009000207D1</v>
          </cell>
          <cell r="V87" t="str">
            <v>Детские</v>
          </cell>
          <cell r="W87" t="str">
            <v>epg79</v>
          </cell>
          <cell r="X87" t="str">
            <v>http://telekanaldetskiy.ru/</v>
          </cell>
          <cell r="Y87" t="str">
            <v>Русский</v>
          </cell>
          <cell r="Z87" t="str">
            <v>Круглосуточно</v>
          </cell>
          <cell r="AA87" t="str">
            <v/>
          </cell>
          <cell r="AB87" t="str">
            <v>Да</v>
          </cell>
          <cell r="AC87" t="str">
            <v>Да</v>
          </cell>
          <cell r="AD87" t="str">
            <v/>
          </cell>
          <cell r="AE87" t="str">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ell>
          <cell r="AF87">
            <v>0</v>
          </cell>
        </row>
        <row r="88">
          <cell r="B88">
            <v>118</v>
          </cell>
          <cell r="C88" t="str">
            <v>DVB-15</v>
          </cell>
          <cell r="D88" t="str">
            <v>Discovery Channel HD</v>
          </cell>
          <cell r="E88" t="str">
            <v>HD</v>
          </cell>
          <cell r="F88">
            <v>609</v>
          </cell>
          <cell r="H88" t="str">
            <v>Базовый</v>
          </cell>
          <cell r="I88">
            <v>29</v>
          </cell>
          <cell r="J88">
            <v>2</v>
          </cell>
          <cell r="K88" t="str">
            <v>0009000207D1</v>
          </cell>
          <cell r="L88">
            <v>32</v>
          </cell>
          <cell r="M88">
            <v>2</v>
          </cell>
          <cell r="N88" t="str">
            <v>0009000207D1</v>
          </cell>
          <cell r="O88" t="str">
            <v>Базовый</v>
          </cell>
          <cell r="P88">
            <v>34</v>
          </cell>
          <cell r="Q88">
            <v>2</v>
          </cell>
          <cell r="R88" t="str">
            <v>0009000207D1</v>
          </cell>
          <cell r="S88">
            <v>38</v>
          </cell>
          <cell r="T88">
            <v>2</v>
          </cell>
          <cell r="U88" t="str">
            <v>0009000207D1</v>
          </cell>
          <cell r="V88" t="str">
            <v>Вокруг света</v>
          </cell>
          <cell r="W88" t="str">
            <v>epg509</v>
          </cell>
          <cell r="X88" t="str">
            <v>http://www.discoverychannel.ru/</v>
          </cell>
          <cell r="Y88" t="str">
            <v>Русский, Английский</v>
          </cell>
          <cell r="Z88" t="str">
            <v>Круглосуточно</v>
          </cell>
          <cell r="AA88" t="str">
            <v/>
          </cell>
          <cell r="AB88" t="str">
            <v>Да</v>
          </cell>
          <cell r="AC88" t="str">
            <v>Да</v>
          </cell>
          <cell r="AD88" t="str">
            <v/>
          </cell>
          <cell r="AE88" t="str">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ell>
          <cell r="AF88">
            <v>0</v>
          </cell>
        </row>
        <row r="89">
          <cell r="B89">
            <v>162</v>
          </cell>
          <cell r="C89" t="str">
            <v>DVB-15</v>
          </cell>
          <cell r="D89" t="str">
            <v>TV1000 Comedy HD</v>
          </cell>
          <cell r="E89" t="str">
            <v>HD</v>
          </cell>
          <cell r="F89">
            <v>805</v>
          </cell>
          <cell r="H89" t="str">
            <v>VIASAT премиум HD</v>
          </cell>
          <cell r="I89">
            <v>31</v>
          </cell>
          <cell r="J89">
            <v>32</v>
          </cell>
          <cell r="K89" t="str">
            <v>0009000207E0</v>
          </cell>
          <cell r="L89">
            <v>34</v>
          </cell>
          <cell r="M89">
            <v>32</v>
          </cell>
          <cell r="N89" t="str">
            <v>0009000207E0</v>
          </cell>
          <cell r="O89" t="str">
            <v>VIASAT премиум HD</v>
          </cell>
          <cell r="P89">
            <v>36</v>
          </cell>
          <cell r="Q89">
            <v>32</v>
          </cell>
          <cell r="R89" t="str">
            <v>0009000207E0</v>
          </cell>
          <cell r="S89">
            <v>40</v>
          </cell>
          <cell r="T89">
            <v>32</v>
          </cell>
          <cell r="U89" t="str">
            <v>0009000207E0</v>
          </cell>
          <cell r="V89" t="str">
            <v>Кино и сериалы</v>
          </cell>
          <cell r="W89" t="str">
            <v>epg377</v>
          </cell>
          <cell r="X89" t="str">
            <v>http://www.viasatpremium.ru/</v>
          </cell>
          <cell r="Y89" t="str">
            <v>Русский</v>
          </cell>
          <cell r="Z89" t="str">
            <v>Круглосуточно</v>
          </cell>
          <cell r="AA89" t="str">
            <v/>
          </cell>
          <cell r="AB89" t="str">
            <v>Да</v>
          </cell>
          <cell r="AC89" t="str">
            <v>Да</v>
          </cell>
          <cell r="AD89" t="str">
            <v/>
          </cell>
          <cell r="AE89" t="str">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ell>
          <cell r="AF89">
            <v>0</v>
          </cell>
        </row>
        <row r="90">
          <cell r="B90">
            <v>13</v>
          </cell>
          <cell r="C90" t="str">
            <v>DVB-16</v>
          </cell>
          <cell r="D90" t="str">
            <v>Канал Disney</v>
          </cell>
          <cell r="E90" t="str">
            <v>SD</v>
          </cell>
          <cell r="F90">
            <v>23</v>
          </cell>
          <cell r="G90" t="str">
            <v>Да</v>
          </cell>
          <cell r="H90" t="str">
            <v>Базовый</v>
          </cell>
          <cell r="I90">
            <v>32</v>
          </cell>
          <cell r="J90">
            <v>770</v>
          </cell>
          <cell r="K90" t="str">
            <v>0009000207E3</v>
          </cell>
          <cell r="L90">
            <v>35</v>
          </cell>
          <cell r="M90">
            <v>770</v>
          </cell>
          <cell r="N90" t="str">
            <v>0009000207E3</v>
          </cell>
          <cell r="O90" t="str">
            <v>Базовый</v>
          </cell>
          <cell r="P90">
            <v>37</v>
          </cell>
          <cell r="Q90">
            <v>8962</v>
          </cell>
          <cell r="R90" t="str">
            <v>000900020BBB</v>
          </cell>
          <cell r="S90">
            <v>41</v>
          </cell>
          <cell r="T90">
            <v>8962</v>
          </cell>
          <cell r="U90" t="str">
            <v>000900020BBB</v>
          </cell>
          <cell r="V90" t="str">
            <v>Детские</v>
          </cell>
          <cell r="W90" t="str">
            <v>epg12</v>
          </cell>
          <cell r="X90" t="str">
            <v>http://www.disney.ru/</v>
          </cell>
          <cell r="Y90" t="str">
            <v>Русский</v>
          </cell>
          <cell r="Z90" t="str">
            <v>Круглосуточно</v>
          </cell>
          <cell r="AA90" t="str">
            <v/>
          </cell>
          <cell r="AB90" t="str">
            <v>Да</v>
          </cell>
          <cell r="AC90" t="str">
            <v>Да</v>
          </cell>
          <cell r="AD90" t="str">
            <v/>
          </cell>
          <cell r="AE90" t="str">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ell>
          <cell r="AF90">
            <v>0</v>
          </cell>
        </row>
        <row r="91">
          <cell r="B91">
            <v>180</v>
          </cell>
          <cell r="C91" t="str">
            <v>DVB-16</v>
          </cell>
          <cell r="D91" t="str">
            <v>Boomerang</v>
          </cell>
          <cell r="E91" t="str">
            <v>SD</v>
          </cell>
          <cell r="F91">
            <v>86</v>
          </cell>
          <cell r="H91" t="str">
            <v>Базовый</v>
          </cell>
          <cell r="I91">
            <v>33</v>
          </cell>
          <cell r="J91">
            <v>2</v>
          </cell>
          <cell r="K91" t="str">
            <v>0009000207D1</v>
          </cell>
          <cell r="L91">
            <v>36</v>
          </cell>
          <cell r="M91">
            <v>2</v>
          </cell>
          <cell r="N91" t="str">
            <v>0009000207D1</v>
          </cell>
          <cell r="O91" t="str">
            <v>Базовый</v>
          </cell>
          <cell r="P91">
            <v>38</v>
          </cell>
          <cell r="Q91">
            <v>2</v>
          </cell>
          <cell r="R91" t="str">
            <v>0009000207D1</v>
          </cell>
          <cell r="S91">
            <v>42</v>
          </cell>
          <cell r="T91">
            <v>2</v>
          </cell>
          <cell r="U91" t="str">
            <v>0009000207D1</v>
          </cell>
          <cell r="V91" t="str">
            <v>Детские</v>
          </cell>
          <cell r="W91" t="str">
            <v>epg374</v>
          </cell>
          <cell r="X91" t="str">
            <v>http://www.boomerangtv.co.uk</v>
          </cell>
          <cell r="Y91" t="str">
            <v>Русский</v>
          </cell>
          <cell r="Z91" t="str">
            <v>Круглосуточно</v>
          </cell>
          <cell r="AA91" t="str">
            <v/>
          </cell>
          <cell r="AB91" t="str">
            <v>Да</v>
          </cell>
          <cell r="AC91" t="str">
            <v>Да</v>
          </cell>
          <cell r="AD91" t="str">
            <v/>
          </cell>
          <cell r="AE91" t="str">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ell>
          <cell r="AF91">
            <v>0</v>
          </cell>
        </row>
        <row r="92">
          <cell r="B92">
            <v>171</v>
          </cell>
          <cell r="C92" t="str">
            <v>DVB-16</v>
          </cell>
          <cell r="D92" t="str">
            <v>Eurosport 2 HD</v>
          </cell>
          <cell r="E92" t="str">
            <v>HD</v>
          </cell>
          <cell r="F92">
            <v>620</v>
          </cell>
          <cell r="H92" t="str">
            <v>Базовый</v>
          </cell>
          <cell r="I92">
            <v>33</v>
          </cell>
          <cell r="J92">
            <v>2</v>
          </cell>
          <cell r="K92" t="str">
            <v>0009000207D1</v>
          </cell>
          <cell r="L92">
            <v>36</v>
          </cell>
          <cell r="M92">
            <v>2</v>
          </cell>
          <cell r="N92" t="str">
            <v>0009000207D1</v>
          </cell>
          <cell r="O92" t="str">
            <v>Базовый</v>
          </cell>
          <cell r="P92">
            <v>38</v>
          </cell>
          <cell r="Q92">
            <v>2</v>
          </cell>
          <cell r="R92" t="str">
            <v>0009000207D1</v>
          </cell>
          <cell r="S92">
            <v>42</v>
          </cell>
          <cell r="T92">
            <v>2</v>
          </cell>
          <cell r="U92" t="str">
            <v>0009000207D1</v>
          </cell>
          <cell r="V92" t="str">
            <v>Спортивные</v>
          </cell>
          <cell r="W92" t="str">
            <v>epg383</v>
          </cell>
          <cell r="X92" t="str">
            <v>http://www.eurosport.ru/</v>
          </cell>
          <cell r="Y92" t="str">
            <v>Английский</v>
          </cell>
          <cell r="Z92" t="str">
            <v>Круглосуточно</v>
          </cell>
          <cell r="AA92" t="str">
            <v/>
          </cell>
          <cell r="AB92" t="str">
            <v>Да</v>
          </cell>
          <cell r="AC92" t="str">
            <v>Да</v>
          </cell>
          <cell r="AD92" t="str">
            <v/>
          </cell>
          <cell r="AE92" t="str">
            <v>Канал предоставляет самую полную информацию о текущих событиях в мире спорта. Вещание в формате высокой четкости.</v>
          </cell>
          <cell r="AF92">
            <v>0</v>
          </cell>
        </row>
        <row r="93">
          <cell r="B93">
            <v>85</v>
          </cell>
          <cell r="C93" t="str">
            <v>DVB-17</v>
          </cell>
          <cell r="D93" t="str">
            <v>Discovery Science</v>
          </cell>
          <cell r="E93" t="str">
            <v>SD</v>
          </cell>
          <cell r="F93">
            <v>111</v>
          </cell>
          <cell r="H93" t="str">
            <v>Базовый</v>
          </cell>
          <cell r="I93">
            <v>34</v>
          </cell>
          <cell r="J93">
            <v>770</v>
          </cell>
          <cell r="K93" t="str">
            <v>0009000207E3</v>
          </cell>
          <cell r="L93">
            <v>37</v>
          </cell>
          <cell r="M93">
            <v>770</v>
          </cell>
          <cell r="N93" t="str">
            <v>0009000207E3</v>
          </cell>
          <cell r="O93" t="str">
            <v>Базовый</v>
          </cell>
          <cell r="P93">
            <v>39</v>
          </cell>
          <cell r="Q93">
            <v>770</v>
          </cell>
          <cell r="R93" t="str">
            <v>0009000207E3</v>
          </cell>
          <cell r="S93">
            <v>43</v>
          </cell>
          <cell r="T93">
            <v>770</v>
          </cell>
          <cell r="U93" t="str">
            <v>0009000207E3</v>
          </cell>
          <cell r="V93" t="str">
            <v>Познавательные</v>
          </cell>
          <cell r="W93" t="str">
            <v>epg81</v>
          </cell>
          <cell r="X93" t="str">
            <v>http://science.discovery.com/</v>
          </cell>
          <cell r="Y93" t="str">
            <v>Русский, Английский</v>
          </cell>
          <cell r="Z93" t="str">
            <v>Круглосуточно</v>
          </cell>
          <cell r="AA93" t="str">
            <v/>
          </cell>
          <cell r="AB93" t="str">
            <v>Да</v>
          </cell>
          <cell r="AC93" t="str">
            <v>Да</v>
          </cell>
          <cell r="AD93" t="str">
            <v/>
          </cell>
          <cell r="AE93" t="str">
            <v>Discovery Science – научный круглосуточный канал. Discovery Science транслирует научные и технические исследования, открытия и изобретения.</v>
          </cell>
          <cell r="AF93">
            <v>0</v>
          </cell>
        </row>
        <row r="94">
          <cell r="B94">
            <v>170</v>
          </cell>
          <cell r="C94" t="str">
            <v>DVB-17</v>
          </cell>
          <cell r="D94" t="str">
            <v>КХЛ HD</v>
          </cell>
          <cell r="E94" t="str">
            <v>HD</v>
          </cell>
          <cell r="F94">
            <v>830</v>
          </cell>
          <cell r="H94" t="str">
            <v>КХЛ HD</v>
          </cell>
          <cell r="I94">
            <v>36</v>
          </cell>
          <cell r="J94">
            <v>16</v>
          </cell>
          <cell r="K94" t="str">
            <v>0009000207DC</v>
          </cell>
          <cell r="L94">
            <v>39</v>
          </cell>
          <cell r="M94">
            <v>1040</v>
          </cell>
          <cell r="N94" t="str">
            <v>0009000207F6</v>
          </cell>
          <cell r="O94" t="str">
            <v>КХЛ HD</v>
          </cell>
          <cell r="P94">
            <v>41</v>
          </cell>
          <cell r="Q94">
            <v>16</v>
          </cell>
          <cell r="R94" t="str">
            <v>0009000207DC</v>
          </cell>
          <cell r="S94">
            <v>45</v>
          </cell>
          <cell r="T94">
            <v>1040</v>
          </cell>
          <cell r="U94" t="str">
            <v>0009000207F6</v>
          </cell>
          <cell r="V94" t="str">
            <v>Спортивные</v>
          </cell>
          <cell r="W94" t="str">
            <v>epg382</v>
          </cell>
          <cell r="X94" t="str">
            <v>http://tv.khl.ru/</v>
          </cell>
          <cell r="Y94" t="str">
            <v>Русский</v>
          </cell>
          <cell r="Z94" t="str">
            <v>Круглосуточно</v>
          </cell>
          <cell r="AA94" t="str">
            <v/>
          </cell>
          <cell r="AB94" t="str">
            <v>Да</v>
          </cell>
          <cell r="AC94" t="str">
            <v>Да</v>
          </cell>
          <cell r="AD94" t="str">
            <v/>
          </cell>
          <cell r="AE94" t="str">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ell>
          <cell r="AF94">
            <v>0</v>
          </cell>
        </row>
        <row r="95">
          <cell r="B95">
            <v>233</v>
          </cell>
          <cell r="C95" t="str">
            <v>DVB-17</v>
          </cell>
          <cell r="D95" t="str">
            <v>History</v>
          </cell>
          <cell r="E95" t="str">
            <v>SD</v>
          </cell>
          <cell r="F95">
            <v>201</v>
          </cell>
          <cell r="G95" t="str">
            <v>Да</v>
          </cell>
          <cell r="H95" t="str">
            <v>Базовый</v>
          </cell>
          <cell r="I95">
            <v>35</v>
          </cell>
          <cell r="J95">
            <v>2</v>
          </cell>
          <cell r="K95" t="str">
            <v>0009000207D1</v>
          </cell>
          <cell r="L95">
            <v>38</v>
          </cell>
          <cell r="M95">
            <v>2</v>
          </cell>
          <cell r="N95" t="str">
            <v>0009000207D1</v>
          </cell>
          <cell r="O95" t="str">
            <v>Базовый</v>
          </cell>
          <cell r="P95">
            <v>40</v>
          </cell>
          <cell r="Q95">
            <v>2</v>
          </cell>
          <cell r="R95" t="str">
            <v>0009000207D1</v>
          </cell>
          <cell r="S95">
            <v>44</v>
          </cell>
          <cell r="T95">
            <v>2</v>
          </cell>
          <cell r="U95" t="str">
            <v>0009000207D1</v>
          </cell>
          <cell r="V95" t="str">
            <v>Развлекательные</v>
          </cell>
          <cell r="W95" t="str">
            <v>epg503</v>
          </cell>
          <cell r="X95" t="str">
            <v>http://www.history.com/</v>
          </cell>
          <cell r="Y95" t="str">
            <v>Русский, Английский</v>
          </cell>
          <cell r="Z95" t="str">
            <v>Круглосуточно</v>
          </cell>
          <cell r="AA95" t="str">
            <v/>
          </cell>
          <cell r="AB95" t="str">
            <v>Да</v>
          </cell>
          <cell r="AC95" t="str">
            <v>Да</v>
          </cell>
          <cell r="AD95" t="str">
            <v/>
          </cell>
          <cell r="AE95" t="str">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ell>
          <cell r="AF95">
            <v>0</v>
          </cell>
        </row>
        <row r="96">
          <cell r="B96">
            <v>69</v>
          </cell>
          <cell r="C96" t="str">
            <v>DVB-18</v>
          </cell>
          <cell r="D96" t="str">
            <v>LifeNews</v>
          </cell>
          <cell r="E96" t="str">
            <v>SD</v>
          </cell>
          <cell r="F96">
            <v>34</v>
          </cell>
          <cell r="G96" t="str">
            <v>Да</v>
          </cell>
          <cell r="H96" t="str">
            <v>Базовый</v>
          </cell>
          <cell r="I96">
            <v>38</v>
          </cell>
          <cell r="J96">
            <v>770</v>
          </cell>
          <cell r="K96" t="str">
            <v>0009000207E3</v>
          </cell>
          <cell r="L96">
            <v>41</v>
          </cell>
          <cell r="M96">
            <v>1794</v>
          </cell>
          <cell r="N96" t="str">
            <v>0009000207F4</v>
          </cell>
          <cell r="O96" t="str">
            <v>Базовый</v>
          </cell>
          <cell r="P96">
            <v>43</v>
          </cell>
          <cell r="Q96">
            <v>770</v>
          </cell>
          <cell r="R96" t="str">
            <v>0009000207E3</v>
          </cell>
          <cell r="S96">
            <v>47</v>
          </cell>
          <cell r="T96">
            <v>1794</v>
          </cell>
          <cell r="U96" t="str">
            <v>0009000207F4</v>
          </cell>
          <cell r="V96" t="str">
            <v>Новости и публицистика</v>
          </cell>
          <cell r="W96" t="str">
            <v>epg273</v>
          </cell>
          <cell r="X96" t="str">
            <v>http://lifenews.ru/</v>
          </cell>
          <cell r="Y96" t="str">
            <v>Русский</v>
          </cell>
          <cell r="Z96" t="str">
            <v>Круглосуточно</v>
          </cell>
          <cell r="AA96" t="str">
            <v/>
          </cell>
          <cell r="AB96" t="str">
            <v>Да</v>
          </cell>
          <cell r="AC96" t="str">
            <v>Да</v>
          </cell>
          <cell r="AD96" t="str">
            <v/>
          </cell>
          <cell r="AE96" t="str">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ell>
          <cell r="AF96">
            <v>0</v>
          </cell>
        </row>
        <row r="97">
          <cell r="B97">
            <v>312</v>
          </cell>
          <cell r="C97" t="str">
            <v>DVB-18</v>
          </cell>
          <cell r="D97" t="str">
            <v>Бобёр</v>
          </cell>
          <cell r="E97" t="str">
            <v>SD</v>
          </cell>
          <cell r="F97">
            <v>112</v>
          </cell>
          <cell r="H97" t="str">
            <v>Базовый</v>
          </cell>
          <cell r="I97">
            <v>39</v>
          </cell>
          <cell r="J97">
            <v>258</v>
          </cell>
          <cell r="K97" t="str">
            <v>0009000207E5</v>
          </cell>
          <cell r="L97">
            <v>42</v>
          </cell>
          <cell r="M97">
            <v>258</v>
          </cell>
          <cell r="N97" t="str">
            <v>0009000207E5</v>
          </cell>
          <cell r="O97" t="str">
            <v>Базовый</v>
          </cell>
          <cell r="P97">
            <v>44</v>
          </cell>
          <cell r="Q97">
            <v>258</v>
          </cell>
          <cell r="R97" t="str">
            <v>0009000207E5</v>
          </cell>
          <cell r="S97">
            <v>48</v>
          </cell>
          <cell r="T97">
            <v>258</v>
          </cell>
          <cell r="U97" t="str">
            <v>0009000207E5</v>
          </cell>
          <cell r="V97" t="str">
            <v>Познавательные</v>
          </cell>
          <cell r="W97" t="str">
            <v>epg603</v>
          </cell>
          <cell r="X97" t="str">
            <v>http://www.bober-tv.ru</v>
          </cell>
          <cell r="Y97" t="str">
            <v>Русский</v>
          </cell>
          <cell r="Z97" t="str">
            <v>Круглосуточно</v>
          </cell>
          <cell r="AA97" t="str">
            <v/>
          </cell>
          <cell r="AB97" t="str">
            <v>Да</v>
          </cell>
          <cell r="AC97" t="str">
            <v>Да</v>
          </cell>
          <cell r="AD97" t="str">
            <v/>
          </cell>
          <cell r="AE97" t="str">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ell>
          <cell r="AF97">
            <v>0</v>
          </cell>
        </row>
        <row r="98">
          <cell r="B98">
            <v>130</v>
          </cell>
          <cell r="C98" t="str">
            <v>DVB-21</v>
          </cell>
          <cell r="D98" t="str">
            <v>Fox Life HD</v>
          </cell>
          <cell r="E98" t="str">
            <v>HD</v>
          </cell>
          <cell r="F98">
            <v>606</v>
          </cell>
          <cell r="H98" t="str">
            <v>Базовый</v>
          </cell>
          <cell r="I98">
            <v>44</v>
          </cell>
          <cell r="J98">
            <v>2</v>
          </cell>
          <cell r="K98" t="str">
            <v>0009000207D1</v>
          </cell>
          <cell r="L98">
            <v>47</v>
          </cell>
          <cell r="M98">
            <v>2</v>
          </cell>
          <cell r="N98" t="str">
            <v>0009000207D1</v>
          </cell>
          <cell r="O98" t="str">
            <v>Базовый</v>
          </cell>
          <cell r="P98">
            <v>49</v>
          </cell>
          <cell r="Q98">
            <v>2</v>
          </cell>
          <cell r="R98" t="str">
            <v>0009000207D1</v>
          </cell>
          <cell r="S98">
            <v>53</v>
          </cell>
          <cell r="T98">
            <v>2</v>
          </cell>
          <cell r="U98" t="str">
            <v>0009000207D1</v>
          </cell>
          <cell r="V98" t="str">
            <v>Кино и сериалы</v>
          </cell>
          <cell r="W98" t="str">
            <v>epg315</v>
          </cell>
          <cell r="X98" t="str">
            <v>http://www.foxlifetv.ru/</v>
          </cell>
          <cell r="Y98" t="str">
            <v>Русский</v>
          </cell>
          <cell r="Z98" t="str">
            <v>Круглосуточно</v>
          </cell>
          <cell r="AA98" t="str">
            <v/>
          </cell>
          <cell r="AB98" t="str">
            <v>Да</v>
          </cell>
          <cell r="AC98" t="str">
            <v>Да</v>
          </cell>
          <cell r="AD98" t="str">
            <v/>
          </cell>
          <cell r="AE98" t="str">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ell>
          <cell r="AF98">
            <v>0</v>
          </cell>
        </row>
        <row r="99">
          <cell r="B99">
            <v>146</v>
          </cell>
          <cell r="C99" t="str">
            <v>DVB-23</v>
          </cell>
          <cell r="D99" t="str">
            <v>Mezzo Live HD</v>
          </cell>
          <cell r="E99" t="str">
            <v>HD</v>
          </cell>
          <cell r="F99">
            <v>623</v>
          </cell>
          <cell r="H99" t="str">
            <v>Базовый</v>
          </cell>
          <cell r="I99">
            <v>49</v>
          </cell>
          <cell r="J99">
            <v>2</v>
          </cell>
          <cell r="K99" t="str">
            <v>0009000207D1</v>
          </cell>
          <cell r="L99">
            <v>52</v>
          </cell>
          <cell r="M99">
            <v>2</v>
          </cell>
          <cell r="N99" t="str">
            <v>0009000207D1</v>
          </cell>
          <cell r="O99" t="str">
            <v>Базовый</v>
          </cell>
          <cell r="P99">
            <v>54</v>
          </cell>
          <cell r="Q99">
            <v>2</v>
          </cell>
          <cell r="R99" t="str">
            <v>0009000207D1</v>
          </cell>
          <cell r="S99">
            <v>58</v>
          </cell>
          <cell r="T99">
            <v>2</v>
          </cell>
          <cell r="U99" t="str">
            <v>0009000207D1</v>
          </cell>
          <cell r="V99" t="str">
            <v>Музыкальные</v>
          </cell>
          <cell r="W99" t="str">
            <v>epg329</v>
          </cell>
          <cell r="X99" t="str">
            <v>http://www.mezzo.tv/</v>
          </cell>
          <cell r="Y99" t="str">
            <v>Французский</v>
          </cell>
          <cell r="Z99" t="str">
            <v>Круглосуточно</v>
          </cell>
          <cell r="AA99" t="str">
            <v/>
          </cell>
          <cell r="AB99" t="str">
            <v>Да</v>
          </cell>
          <cell r="AC99" t="str">
            <v>Да</v>
          </cell>
          <cell r="AD99" t="str">
            <v/>
          </cell>
          <cell r="AE99" t="str">
            <v>Самые прекрасные мгновения классической музыки, оперы, танца, джаза и всей музыки мира. В прямом эфире.</v>
          </cell>
          <cell r="AF99">
            <v>0</v>
          </cell>
        </row>
        <row r="100">
          <cell r="B100">
            <v>91</v>
          </cell>
          <cell r="C100" t="str">
            <v>DVB-22</v>
          </cell>
          <cell r="D100" t="str">
            <v>Viasat History</v>
          </cell>
          <cell r="E100" t="str">
            <v>SD</v>
          </cell>
          <cell r="F100">
            <v>113</v>
          </cell>
          <cell r="G100" t="str">
            <v>Да</v>
          </cell>
          <cell r="H100" t="str">
            <v>Базовый</v>
          </cell>
          <cell r="I100">
            <v>46</v>
          </cell>
          <cell r="J100">
            <v>2</v>
          </cell>
          <cell r="K100" t="str">
            <v>0009000207D1</v>
          </cell>
          <cell r="L100">
            <v>49</v>
          </cell>
          <cell r="M100">
            <v>2</v>
          </cell>
          <cell r="N100" t="str">
            <v>0009000207D1</v>
          </cell>
          <cell r="O100" t="str">
            <v>Базовый</v>
          </cell>
          <cell r="P100">
            <v>51</v>
          </cell>
          <cell r="Q100">
            <v>2</v>
          </cell>
          <cell r="R100" t="str">
            <v>0009000207D1</v>
          </cell>
          <cell r="S100">
            <v>55</v>
          </cell>
          <cell r="T100">
            <v>2</v>
          </cell>
          <cell r="U100" t="str">
            <v>0009000207D1</v>
          </cell>
          <cell r="V100" t="str">
            <v>Познавательные</v>
          </cell>
          <cell r="W100" t="str">
            <v>epg87</v>
          </cell>
          <cell r="X100" t="str">
            <v>http://www.viasat-channels.tv</v>
          </cell>
          <cell r="Y100" t="str">
            <v>Русский, Английский</v>
          </cell>
          <cell r="Z100" t="str">
            <v>Круглосуточно</v>
          </cell>
          <cell r="AA100" t="str">
            <v/>
          </cell>
          <cell r="AB100" t="str">
            <v>Да</v>
          </cell>
          <cell r="AC100" t="str">
            <v>Да</v>
          </cell>
          <cell r="AD100" t="str">
            <v/>
          </cell>
          <cell r="AE100" t="str">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ell>
          <cell r="AF100">
            <v>0</v>
          </cell>
        </row>
        <row r="101">
          <cell r="B101">
            <v>182</v>
          </cell>
          <cell r="C101" t="str">
            <v>DVB-19</v>
          </cell>
          <cell r="D101" t="str">
            <v>LifeNews HD</v>
          </cell>
          <cell r="E101" t="str">
            <v>HD</v>
          </cell>
          <cell r="F101">
            <v>624</v>
          </cell>
          <cell r="H101" t="str">
            <v>Базовый</v>
          </cell>
          <cell r="I101">
            <v>41</v>
          </cell>
          <cell r="J101">
            <v>2</v>
          </cell>
          <cell r="K101" t="str">
            <v>0009000207D1</v>
          </cell>
          <cell r="L101">
            <v>44</v>
          </cell>
          <cell r="M101">
            <v>2</v>
          </cell>
          <cell r="N101" t="str">
            <v>0009000207D1</v>
          </cell>
          <cell r="O101" t="str">
            <v>Базовый</v>
          </cell>
          <cell r="P101">
            <v>46</v>
          </cell>
          <cell r="Q101">
            <v>2</v>
          </cell>
          <cell r="R101" t="str">
            <v>0009000207D1</v>
          </cell>
          <cell r="S101">
            <v>50</v>
          </cell>
          <cell r="T101">
            <v>2</v>
          </cell>
          <cell r="U101" t="str">
            <v>0009000207D1</v>
          </cell>
          <cell r="V101" t="str">
            <v>Новости и публицистика</v>
          </cell>
          <cell r="W101" t="str">
            <v>epg480</v>
          </cell>
          <cell r="X101" t="str">
            <v>http://lifenews.ru/</v>
          </cell>
          <cell r="Y101" t="str">
            <v>Русский</v>
          </cell>
          <cell r="Z101" t="str">
            <v>Круглосуточно</v>
          </cell>
          <cell r="AB101" t="str">
            <v>Да</v>
          </cell>
          <cell r="AC101" t="str">
            <v>Да</v>
          </cell>
          <cell r="AD101" t="str">
            <v/>
          </cell>
          <cell r="AE101" t="str">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ell>
          <cell r="AF101">
            <v>0</v>
          </cell>
        </row>
        <row r="102">
          <cell r="B102">
            <v>50</v>
          </cell>
          <cell r="C102" t="str">
            <v>DVB-19</v>
          </cell>
          <cell r="D102" t="str">
            <v>Матч! Арена</v>
          </cell>
          <cell r="E102" t="str">
            <v>SD</v>
          </cell>
          <cell r="F102">
            <v>302</v>
          </cell>
          <cell r="G102" t="str">
            <v>Да</v>
          </cell>
          <cell r="H102" t="str">
            <v>Базовый</v>
          </cell>
          <cell r="I102">
            <v>42</v>
          </cell>
          <cell r="J102">
            <v>770</v>
          </cell>
          <cell r="K102" t="str">
            <v>0009000207E3</v>
          </cell>
          <cell r="L102">
            <v>45</v>
          </cell>
          <cell r="M102">
            <v>1794</v>
          </cell>
          <cell r="N102" t="str">
            <v>0009000207F4</v>
          </cell>
          <cell r="O102" t="str">
            <v>Базовый</v>
          </cell>
          <cell r="P102">
            <v>47</v>
          </cell>
          <cell r="Q102">
            <v>770</v>
          </cell>
          <cell r="R102" t="str">
            <v>0009000207E3</v>
          </cell>
          <cell r="S102">
            <v>51</v>
          </cell>
          <cell r="T102">
            <v>1794</v>
          </cell>
          <cell r="U102" t="str">
            <v>0009000207F4</v>
          </cell>
          <cell r="V102" t="str">
            <v>Спортивные</v>
          </cell>
          <cell r="W102" t="str">
            <v>epg627</v>
          </cell>
          <cell r="X102" t="str">
            <v>http://matchtv.ru/</v>
          </cell>
          <cell r="Y102" t="str">
            <v>Русский</v>
          </cell>
          <cell r="Z102" t="str">
            <v>Круглосуточно</v>
          </cell>
          <cell r="AA102" t="str">
            <v/>
          </cell>
          <cell r="AB102" t="str">
            <v>Да</v>
          </cell>
          <cell r="AC102" t="str">
            <v>Да</v>
          </cell>
          <cell r="AD102" t="str">
            <v/>
          </cell>
          <cell r="AE102" t="str">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ell>
          <cell r="AF102">
            <v>0</v>
          </cell>
        </row>
        <row r="103">
          <cell r="B103">
            <v>110</v>
          </cell>
          <cell r="C103" t="str">
            <v>DVB-31</v>
          </cell>
          <cell r="D103" t="str">
            <v>Extreme Sports</v>
          </cell>
          <cell r="E103" t="str">
            <v>SD</v>
          </cell>
          <cell r="F103">
            <v>838</v>
          </cell>
          <cell r="H103" t="str">
            <v>Активный</v>
          </cell>
          <cell r="I103">
            <v>65</v>
          </cell>
          <cell r="J103">
            <v>524288</v>
          </cell>
          <cell r="K103" t="str">
            <v>000900020803</v>
          </cell>
          <cell r="L103">
            <v>68</v>
          </cell>
          <cell r="M103">
            <v>524288</v>
          </cell>
          <cell r="N103" t="str">
            <v>000900020803</v>
          </cell>
          <cell r="O103" t="str">
            <v>Активный</v>
          </cell>
          <cell r="P103">
            <v>70</v>
          </cell>
          <cell r="Q103">
            <v>524288</v>
          </cell>
          <cell r="R103" t="str">
            <v>000900020803</v>
          </cell>
          <cell r="S103">
            <v>74</v>
          </cell>
          <cell r="T103">
            <v>524288</v>
          </cell>
          <cell r="U103" t="str">
            <v>000900020803</v>
          </cell>
          <cell r="V103" t="str">
            <v>Спортивные</v>
          </cell>
          <cell r="W103" t="str">
            <v>epg106</v>
          </cell>
          <cell r="X103" t="str">
            <v>http://extreme.com/</v>
          </cell>
          <cell r="Y103" t="str">
            <v>Русский</v>
          </cell>
          <cell r="Z103" t="str">
            <v>Круглосуточно</v>
          </cell>
          <cell r="AA103" t="str">
            <v/>
          </cell>
          <cell r="AB103" t="str">
            <v>Да</v>
          </cell>
          <cell r="AC103" t="str">
            <v>Да</v>
          </cell>
          <cell r="AD103" t="str">
            <v/>
          </cell>
          <cell r="AE103" t="str">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ell>
          <cell r="AF103">
            <v>0</v>
          </cell>
        </row>
        <row r="104">
          <cell r="B104">
            <v>155</v>
          </cell>
          <cell r="C104" t="str">
            <v>DVB-19</v>
          </cell>
          <cell r="D104" t="str">
            <v>Discovery Science HD</v>
          </cell>
          <cell r="E104" t="str">
            <v>HD</v>
          </cell>
          <cell r="F104">
            <v>613</v>
          </cell>
          <cell r="H104" t="str">
            <v>Базовый</v>
          </cell>
          <cell r="I104">
            <v>41</v>
          </cell>
          <cell r="J104">
            <v>2</v>
          </cell>
          <cell r="K104" t="str">
            <v>0009000207D1</v>
          </cell>
          <cell r="L104">
            <v>44</v>
          </cell>
          <cell r="M104">
            <v>2</v>
          </cell>
          <cell r="N104" t="str">
            <v>0009000207D1</v>
          </cell>
          <cell r="O104" t="str">
            <v>Базовый</v>
          </cell>
          <cell r="P104">
            <v>46</v>
          </cell>
          <cell r="Q104">
            <v>2</v>
          </cell>
          <cell r="R104" t="str">
            <v>0009000207D1</v>
          </cell>
          <cell r="S104">
            <v>50</v>
          </cell>
          <cell r="T104">
            <v>2</v>
          </cell>
          <cell r="U104" t="str">
            <v>0009000207D1</v>
          </cell>
          <cell r="V104" t="str">
            <v>Познавательные</v>
          </cell>
          <cell r="W104" t="str">
            <v>epg523</v>
          </cell>
          <cell r="X104" t="str">
            <v>http://science.discovery.com/</v>
          </cell>
          <cell r="Y104" t="str">
            <v>Русский, Английский</v>
          </cell>
          <cell r="Z104" t="str">
            <v>Круглосуточно</v>
          </cell>
          <cell r="AA104" t="str">
            <v/>
          </cell>
          <cell r="AB104" t="str">
            <v>Да</v>
          </cell>
          <cell r="AC104" t="str">
            <v>Да</v>
          </cell>
          <cell r="AD104" t="str">
            <v/>
          </cell>
          <cell r="AE104" t="str">
            <v>Discovery Science HD – научный круглосуточный канал. Discovery Science транслирует научные и технические исследования, открытия и изобретения.</v>
          </cell>
          <cell r="AF104">
            <v>0</v>
          </cell>
        </row>
        <row r="105">
          <cell r="B105">
            <v>303</v>
          </cell>
          <cell r="C105" t="str">
            <v>DVB-20</v>
          </cell>
          <cell r="D105" t="str">
            <v>AMEDIA HIT HD</v>
          </cell>
          <cell r="E105" t="str">
            <v>HD</v>
          </cell>
          <cell r="F105">
            <v>826</v>
          </cell>
          <cell r="H105" t="str">
            <v>AMEDIA Premium HD</v>
          </cell>
          <cell r="I105">
            <v>43</v>
          </cell>
          <cell r="J105">
            <v>64</v>
          </cell>
          <cell r="K105" t="str">
            <v>0009000207EF</v>
          </cell>
          <cell r="L105">
            <v>46</v>
          </cell>
          <cell r="M105">
            <v>64</v>
          </cell>
          <cell r="N105" t="str">
            <v>0009000207EF</v>
          </cell>
          <cell r="O105" t="str">
            <v>AMEDIA Premium HD</v>
          </cell>
          <cell r="P105">
            <v>48</v>
          </cell>
          <cell r="Q105">
            <v>64</v>
          </cell>
          <cell r="R105" t="str">
            <v>0009000207EF</v>
          </cell>
          <cell r="S105">
            <v>52</v>
          </cell>
          <cell r="T105">
            <v>64</v>
          </cell>
          <cell r="U105" t="str">
            <v>0009000207EF</v>
          </cell>
          <cell r="V105" t="str">
            <v>Кино и сериалы</v>
          </cell>
          <cell r="W105" t="str">
            <v>epg585</v>
          </cell>
          <cell r="X105" t="str">
            <v>http://amediahit.ru/</v>
          </cell>
          <cell r="Y105" t="str">
            <v>Русский, Английский</v>
          </cell>
          <cell r="Z105" t="str">
            <v>Круглосуточно</v>
          </cell>
          <cell r="AB105" t="str">
            <v>Да</v>
          </cell>
          <cell r="AC105" t="str">
            <v>Да</v>
          </cell>
          <cell r="AD105" t="str">
            <v/>
          </cell>
          <cell r="AE105" t="str">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ell>
          <cell r="AF105">
            <v>0</v>
          </cell>
        </row>
        <row r="106">
          <cell r="B106">
            <v>79</v>
          </cell>
          <cell r="C106" t="str">
            <v>DVB-20</v>
          </cell>
          <cell r="D106" t="str">
            <v>A1</v>
          </cell>
          <cell r="E106" t="str">
            <v>SD</v>
          </cell>
          <cell r="F106">
            <v>829</v>
          </cell>
          <cell r="H106" t="str">
            <v>AMEDIA Premium HD</v>
          </cell>
          <cell r="I106">
            <v>43</v>
          </cell>
          <cell r="J106">
            <v>64</v>
          </cell>
          <cell r="K106" t="str">
            <v>0009000207EF</v>
          </cell>
          <cell r="L106">
            <v>46</v>
          </cell>
          <cell r="M106">
            <v>64</v>
          </cell>
          <cell r="N106" t="str">
            <v>0009000207EF</v>
          </cell>
          <cell r="O106" t="str">
            <v>AMEDIA Premium HD</v>
          </cell>
          <cell r="P106">
            <v>48</v>
          </cell>
          <cell r="Q106">
            <v>64</v>
          </cell>
          <cell r="R106" t="str">
            <v>0009000207EF</v>
          </cell>
          <cell r="S106">
            <v>52</v>
          </cell>
          <cell r="T106">
            <v>64</v>
          </cell>
          <cell r="U106" t="str">
            <v>0009000207EF</v>
          </cell>
          <cell r="V106" t="str">
            <v>Кино и сериалы</v>
          </cell>
          <cell r="W106" t="str">
            <v>epg265</v>
          </cell>
          <cell r="X106" t="str">
            <v>http://amedia1.ru/</v>
          </cell>
          <cell r="Y106" t="str">
            <v>Русский, Английский</v>
          </cell>
          <cell r="Z106" t="str">
            <v>Круглосуточно</v>
          </cell>
          <cell r="AA106" t="str">
            <v/>
          </cell>
          <cell r="AB106" t="str">
            <v>Да</v>
          </cell>
          <cell r="AC106" t="str">
            <v>Да</v>
          </cell>
          <cell r="AD106" t="str">
            <v/>
          </cell>
          <cell r="AE106" t="str">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ell>
          <cell r="AF106">
            <v>0</v>
          </cell>
        </row>
        <row r="107">
          <cell r="B107">
            <v>302</v>
          </cell>
          <cell r="C107" t="str">
            <v>DVB-20</v>
          </cell>
          <cell r="D107" t="str">
            <v>AMEDIA HIT SD</v>
          </cell>
          <cell r="E107" t="str">
            <v>SD</v>
          </cell>
          <cell r="F107">
            <v>827</v>
          </cell>
          <cell r="H107" t="str">
            <v>AMEDIA Premium HD</v>
          </cell>
          <cell r="I107">
            <v>43</v>
          </cell>
          <cell r="J107">
            <v>64</v>
          </cell>
          <cell r="K107" t="str">
            <v>0009000207EF</v>
          </cell>
          <cell r="L107">
            <v>46</v>
          </cell>
          <cell r="M107">
            <v>64</v>
          </cell>
          <cell r="N107" t="str">
            <v>0009000207EF</v>
          </cell>
          <cell r="O107" t="str">
            <v>AMEDIA Premium HD</v>
          </cell>
          <cell r="P107">
            <v>48</v>
          </cell>
          <cell r="Q107">
            <v>64</v>
          </cell>
          <cell r="R107" t="str">
            <v>0009000207EF</v>
          </cell>
          <cell r="S107">
            <v>52</v>
          </cell>
          <cell r="T107">
            <v>64</v>
          </cell>
          <cell r="U107" t="str">
            <v>0009000207EF</v>
          </cell>
          <cell r="V107" t="str">
            <v>Кино и сериалы</v>
          </cell>
          <cell r="W107" t="str">
            <v>epg575</v>
          </cell>
          <cell r="X107" t="str">
            <v>http://amediahit.ru/</v>
          </cell>
          <cell r="Y107" t="str">
            <v>Русский, Английский</v>
          </cell>
          <cell r="Z107" t="str">
            <v>Круглосуточно</v>
          </cell>
          <cell r="AB107" t="str">
            <v>Да</v>
          </cell>
          <cell r="AC107" t="str">
            <v>Да</v>
          </cell>
          <cell r="AD107" t="str">
            <v/>
          </cell>
          <cell r="AE107" t="str">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ell>
          <cell r="AF107">
            <v>0</v>
          </cell>
        </row>
        <row r="108">
          <cell r="B108">
            <v>220</v>
          </cell>
          <cell r="C108" t="str">
            <v>DVB-20</v>
          </cell>
          <cell r="D108" t="str">
            <v>AMEDIA Premium HD</v>
          </cell>
          <cell r="E108" t="str">
            <v>HD</v>
          </cell>
          <cell r="F108">
            <v>823</v>
          </cell>
          <cell r="H108" t="str">
            <v>AMEDIA Premium HD</v>
          </cell>
          <cell r="I108">
            <v>43</v>
          </cell>
          <cell r="J108">
            <v>64</v>
          </cell>
          <cell r="K108" t="str">
            <v>0009000207EF</v>
          </cell>
          <cell r="L108">
            <v>46</v>
          </cell>
          <cell r="M108">
            <v>64</v>
          </cell>
          <cell r="N108" t="str">
            <v>0009000207EF</v>
          </cell>
          <cell r="O108" t="str">
            <v>AMEDIA Premium HD</v>
          </cell>
          <cell r="P108">
            <v>48</v>
          </cell>
          <cell r="Q108">
            <v>64</v>
          </cell>
          <cell r="R108" t="str">
            <v>0009000207EF</v>
          </cell>
          <cell r="S108">
            <v>52</v>
          </cell>
          <cell r="T108">
            <v>64</v>
          </cell>
          <cell r="U108" t="str">
            <v>0009000207EF</v>
          </cell>
          <cell r="V108" t="str">
            <v>Кино и сериалы</v>
          </cell>
          <cell r="W108" t="str">
            <v>epg267</v>
          </cell>
          <cell r="X108" t="str">
            <v>http://amediahd.ru/</v>
          </cell>
          <cell r="Y108" t="str">
            <v>Русский, Английский</v>
          </cell>
          <cell r="Z108" t="str">
            <v>Круглосуточно</v>
          </cell>
          <cell r="AA108" t="str">
            <v/>
          </cell>
          <cell r="AB108" t="str">
            <v>Да</v>
          </cell>
          <cell r="AC108" t="str">
            <v>Да</v>
          </cell>
          <cell r="AD108" t="str">
            <v/>
          </cell>
          <cell r="AE108" t="str">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ell>
          <cell r="AF108">
            <v>0</v>
          </cell>
        </row>
        <row r="109">
          <cell r="B109">
            <v>90</v>
          </cell>
          <cell r="C109" t="str">
            <v>DVB-21</v>
          </cell>
          <cell r="D109" t="str">
            <v>Fox Life</v>
          </cell>
          <cell r="E109" t="str">
            <v>SD</v>
          </cell>
          <cell r="F109">
            <v>69</v>
          </cell>
          <cell r="H109" t="str">
            <v>Базовый</v>
          </cell>
          <cell r="I109">
            <v>44</v>
          </cell>
          <cell r="J109">
            <v>2</v>
          </cell>
          <cell r="K109" t="str">
            <v>0009000207D1</v>
          </cell>
          <cell r="L109">
            <v>47</v>
          </cell>
          <cell r="M109">
            <v>2</v>
          </cell>
          <cell r="N109" t="str">
            <v>0009000207D1</v>
          </cell>
          <cell r="O109" t="str">
            <v>Базовый</v>
          </cell>
          <cell r="P109">
            <v>49</v>
          </cell>
          <cell r="Q109">
            <v>2</v>
          </cell>
          <cell r="R109" t="str">
            <v>0009000207D1</v>
          </cell>
          <cell r="S109">
            <v>53</v>
          </cell>
          <cell r="T109">
            <v>2</v>
          </cell>
          <cell r="U109" t="str">
            <v>0009000207D1</v>
          </cell>
          <cell r="V109" t="str">
            <v>Кино и сериалы</v>
          </cell>
          <cell r="W109" t="str">
            <v>epg86</v>
          </cell>
          <cell r="X109" t="str">
            <v>http://www.foxlifetv.ru/</v>
          </cell>
          <cell r="Y109" t="str">
            <v>Русский, Английский</v>
          </cell>
          <cell r="Z109" t="str">
            <v>Круглосуточно</v>
          </cell>
          <cell r="AA109" t="str">
            <v/>
          </cell>
          <cell r="AB109" t="str">
            <v>Да</v>
          </cell>
          <cell r="AC109" t="str">
            <v>Да</v>
          </cell>
          <cell r="AD109" t="str">
            <v/>
          </cell>
          <cell r="AE109" t="str">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ell>
          <cell r="AF109">
            <v>0</v>
          </cell>
        </row>
        <row r="110">
          <cell r="B110">
            <v>163</v>
          </cell>
          <cell r="C110" t="str">
            <v>DVB-21</v>
          </cell>
          <cell r="D110" t="str">
            <v>Viasat History HD/Viasat Nature HD</v>
          </cell>
          <cell r="E110" t="str">
            <v>HD</v>
          </cell>
          <cell r="F110">
            <v>807</v>
          </cell>
          <cell r="H110" t="str">
            <v>VIASAT премиум HD</v>
          </cell>
          <cell r="I110">
            <v>45</v>
          </cell>
          <cell r="J110">
            <v>32</v>
          </cell>
          <cell r="K110" t="str">
            <v>0009000207E0</v>
          </cell>
          <cell r="L110">
            <v>48</v>
          </cell>
          <cell r="M110">
            <v>32</v>
          </cell>
          <cell r="N110" t="str">
            <v>0009000207E0</v>
          </cell>
          <cell r="O110" t="str">
            <v>VIASAT премиум HD</v>
          </cell>
          <cell r="P110">
            <v>50</v>
          </cell>
          <cell r="Q110">
            <v>32</v>
          </cell>
          <cell r="R110" t="str">
            <v>0009000207E0</v>
          </cell>
          <cell r="S110">
            <v>54</v>
          </cell>
          <cell r="T110">
            <v>32</v>
          </cell>
          <cell r="U110" t="str">
            <v>0009000207E0</v>
          </cell>
          <cell r="V110" t="str">
            <v>Познавательные</v>
          </cell>
          <cell r="W110" t="str">
            <v>epg378</v>
          </cell>
          <cell r="X110" t="str">
            <v>http://www.viasatpremium.ru/</v>
          </cell>
          <cell r="Y110" t="str">
            <v>Русский</v>
          </cell>
          <cell r="Z110" t="str">
            <v>Круглосуточно</v>
          </cell>
          <cell r="AA110" t="str">
            <v/>
          </cell>
          <cell r="AB110" t="str">
            <v>Да</v>
          </cell>
          <cell r="AC110" t="str">
            <v>Да</v>
          </cell>
          <cell r="AD110" t="str">
            <v/>
          </cell>
          <cell r="AE110" t="str">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ell>
          <cell r="AF110">
            <v>0</v>
          </cell>
        </row>
        <row r="111">
          <cell r="B111">
            <v>161</v>
          </cell>
          <cell r="C111" t="str">
            <v>DVB-21</v>
          </cell>
          <cell r="D111" t="str">
            <v>TV1000 Megahit HD</v>
          </cell>
          <cell r="E111" t="str">
            <v>HD</v>
          </cell>
          <cell r="F111">
            <v>803</v>
          </cell>
          <cell r="H111" t="str">
            <v>VIASAT премиум HD</v>
          </cell>
          <cell r="I111">
            <v>45</v>
          </cell>
          <cell r="J111">
            <v>32</v>
          </cell>
          <cell r="K111" t="str">
            <v>0009000207E0</v>
          </cell>
          <cell r="L111">
            <v>48</v>
          </cell>
          <cell r="M111">
            <v>32</v>
          </cell>
          <cell r="N111" t="str">
            <v>0009000207E0</v>
          </cell>
          <cell r="O111" t="str">
            <v>VIASAT премиум HD</v>
          </cell>
          <cell r="P111">
            <v>50</v>
          </cell>
          <cell r="Q111">
            <v>32</v>
          </cell>
          <cell r="R111" t="str">
            <v>0009000207E0</v>
          </cell>
          <cell r="S111">
            <v>54</v>
          </cell>
          <cell r="T111">
            <v>32</v>
          </cell>
          <cell r="U111" t="str">
            <v>0009000207E0</v>
          </cell>
          <cell r="V111" t="str">
            <v>Кино и сериалы</v>
          </cell>
          <cell r="W111" t="str">
            <v>epg376</v>
          </cell>
          <cell r="X111" t="str">
            <v>http://www.viasatpremium.ru/</v>
          </cell>
          <cell r="Y111" t="str">
            <v>Русский</v>
          </cell>
          <cell r="Z111" t="str">
            <v>Круглосуточно</v>
          </cell>
          <cell r="AA111" t="str">
            <v/>
          </cell>
          <cell r="AB111" t="str">
            <v>Да</v>
          </cell>
          <cell r="AC111" t="str">
            <v>Да</v>
          </cell>
          <cell r="AD111" t="str">
            <v/>
          </cell>
          <cell r="AE111" t="str">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ell>
          <cell r="AF111">
            <v>0</v>
          </cell>
        </row>
        <row r="112">
          <cell r="B112">
            <v>218</v>
          </cell>
          <cell r="C112" t="str">
            <v>DVB-22</v>
          </cell>
          <cell r="D112" t="str">
            <v>Travel+Adventure SD</v>
          </cell>
          <cell r="E112" t="str">
            <v>SD</v>
          </cell>
          <cell r="F112">
            <v>107</v>
          </cell>
          <cell r="G112" t="str">
            <v>Да</v>
          </cell>
          <cell r="H112" t="str">
            <v>Базовый</v>
          </cell>
          <cell r="I112">
            <v>46</v>
          </cell>
          <cell r="J112">
            <v>2</v>
          </cell>
          <cell r="K112" t="str">
            <v>0009000207D1</v>
          </cell>
          <cell r="L112">
            <v>49</v>
          </cell>
          <cell r="M112">
            <v>2</v>
          </cell>
          <cell r="N112" t="str">
            <v>0009000207D1</v>
          </cell>
          <cell r="O112" t="str">
            <v>Базовый</v>
          </cell>
          <cell r="P112">
            <v>51</v>
          </cell>
          <cell r="Q112">
            <v>2</v>
          </cell>
          <cell r="R112" t="str">
            <v>0009000207D1</v>
          </cell>
          <cell r="S112">
            <v>55</v>
          </cell>
          <cell r="T112">
            <v>2</v>
          </cell>
          <cell r="U112" t="str">
            <v>0009000207D1</v>
          </cell>
          <cell r="V112" t="str">
            <v>Вокруг света</v>
          </cell>
          <cell r="W112" t="str">
            <v>epg274</v>
          </cell>
          <cell r="X112" t="str">
            <v>http://travelplusadventure.ru/</v>
          </cell>
          <cell r="Y112" t="str">
            <v>Русский</v>
          </cell>
          <cell r="Z112" t="str">
            <v>Круглосуточно</v>
          </cell>
          <cell r="AA112" t="str">
            <v/>
          </cell>
          <cell r="AB112" t="str">
            <v>Да</v>
          </cell>
          <cell r="AC112" t="str">
            <v>Да</v>
          </cell>
          <cell r="AD112" t="str">
            <v/>
          </cell>
          <cell r="AE112" t="str">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ell>
          <cell r="AF112">
            <v>0</v>
          </cell>
        </row>
        <row r="113">
          <cell r="B113">
            <v>219</v>
          </cell>
          <cell r="C113" t="str">
            <v>DVB-22</v>
          </cell>
          <cell r="D113" t="str">
            <v>Travel+Adventure HD</v>
          </cell>
          <cell r="E113" t="str">
            <v>HD</v>
          </cell>
          <cell r="F113">
            <v>612</v>
          </cell>
          <cell r="H113" t="str">
            <v>Базовый</v>
          </cell>
          <cell r="I113">
            <v>46</v>
          </cell>
          <cell r="J113">
            <v>2</v>
          </cell>
          <cell r="K113" t="str">
            <v>0009000207D1</v>
          </cell>
          <cell r="L113">
            <v>49</v>
          </cell>
          <cell r="M113">
            <v>2</v>
          </cell>
          <cell r="N113" t="str">
            <v>0009000207D1</v>
          </cell>
          <cell r="O113" t="str">
            <v>Базовый</v>
          </cell>
          <cell r="P113">
            <v>51</v>
          </cell>
          <cell r="Q113">
            <v>2</v>
          </cell>
          <cell r="R113" t="str">
            <v>0009000207D1</v>
          </cell>
          <cell r="S113">
            <v>55</v>
          </cell>
          <cell r="T113">
            <v>2</v>
          </cell>
          <cell r="U113" t="str">
            <v>0009000207D1</v>
          </cell>
          <cell r="V113" t="str">
            <v>Вокруг света</v>
          </cell>
          <cell r="W113" t="str">
            <v>epg275</v>
          </cell>
          <cell r="X113" t="str">
            <v>http://travelplusadventure.ru/</v>
          </cell>
          <cell r="Y113" t="str">
            <v>Русский</v>
          </cell>
          <cell r="Z113" t="str">
            <v>Круглосуточно</v>
          </cell>
          <cell r="AA113" t="str">
            <v/>
          </cell>
          <cell r="AB113" t="str">
            <v>Да</v>
          </cell>
          <cell r="AC113" t="str">
            <v>Да</v>
          </cell>
          <cell r="AD113" t="str">
            <v/>
          </cell>
          <cell r="AE113" t="str">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ell>
          <cell r="AF113">
            <v>0</v>
          </cell>
        </row>
        <row r="114">
          <cell r="B114">
            <v>176</v>
          </cell>
          <cell r="C114" t="str">
            <v>DVB-22</v>
          </cell>
          <cell r="D114" t="str">
            <v>8 канал</v>
          </cell>
          <cell r="E114" t="str">
            <v>SD</v>
          </cell>
          <cell r="F114">
            <v>205</v>
          </cell>
          <cell r="H114" t="str">
            <v>Базовый</v>
          </cell>
          <cell r="I114">
            <v>48</v>
          </cell>
          <cell r="J114">
            <v>770</v>
          </cell>
          <cell r="K114" t="str">
            <v>0009000207E3</v>
          </cell>
          <cell r="L114">
            <v>51</v>
          </cell>
          <cell r="M114">
            <v>770</v>
          </cell>
          <cell r="N114" t="str">
            <v>0009000207E3</v>
          </cell>
          <cell r="O114" t="str">
            <v>Базовый</v>
          </cell>
          <cell r="P114">
            <v>53</v>
          </cell>
          <cell r="Q114">
            <v>770</v>
          </cell>
          <cell r="R114" t="str">
            <v>0009000207E3</v>
          </cell>
          <cell r="S114">
            <v>57</v>
          </cell>
          <cell r="T114">
            <v>770</v>
          </cell>
          <cell r="U114" t="str">
            <v>0009000207E3</v>
          </cell>
          <cell r="V114" t="str">
            <v>Развлекательные</v>
          </cell>
          <cell r="W114" t="str">
            <v>epg522</v>
          </cell>
          <cell r="X114" t="str">
            <v>http://www.8tv.ru/</v>
          </cell>
          <cell r="Y114" t="str">
            <v>Русский</v>
          </cell>
          <cell r="Z114" t="str">
            <v>Круглосуточно</v>
          </cell>
          <cell r="AA114" t="str">
            <v/>
          </cell>
          <cell r="AB114" t="str">
            <v>Да</v>
          </cell>
          <cell r="AC114" t="str">
            <v>Да</v>
          </cell>
          <cell r="AD114" t="str">
            <v/>
          </cell>
          <cell r="AE114" t="str">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ell>
          <cell r="AF114">
            <v>0</v>
          </cell>
        </row>
        <row r="115">
          <cell r="B115">
            <v>221</v>
          </cell>
          <cell r="C115" t="str">
            <v>DVB-22</v>
          </cell>
          <cell r="D115" t="str">
            <v>AMEDIA Premium SD</v>
          </cell>
          <cell r="E115" t="str">
            <v>SD</v>
          </cell>
          <cell r="F115">
            <v>824</v>
          </cell>
          <cell r="H115" t="str">
            <v>AMEDIA Premium HD</v>
          </cell>
          <cell r="I115">
            <v>47</v>
          </cell>
          <cell r="J115">
            <v>64</v>
          </cell>
          <cell r="K115" t="str">
            <v>0009000207EF</v>
          </cell>
          <cell r="L115">
            <v>50</v>
          </cell>
          <cell r="M115">
            <v>64</v>
          </cell>
          <cell r="N115" t="str">
            <v>0009000207EF</v>
          </cell>
          <cell r="O115" t="str">
            <v>AMEDIA Premium HD</v>
          </cell>
          <cell r="P115">
            <v>52</v>
          </cell>
          <cell r="Q115">
            <v>64</v>
          </cell>
          <cell r="R115" t="str">
            <v>0009000207EF</v>
          </cell>
          <cell r="S115">
            <v>56</v>
          </cell>
          <cell r="T115">
            <v>64</v>
          </cell>
          <cell r="U115" t="str">
            <v>0009000207EF</v>
          </cell>
          <cell r="V115" t="str">
            <v>Кино и сериалы</v>
          </cell>
          <cell r="W115" t="str">
            <v>epg277</v>
          </cell>
          <cell r="X115" t="str">
            <v>http://amediahd.ru/</v>
          </cell>
          <cell r="Y115" t="str">
            <v>Русский, Английский</v>
          </cell>
          <cell r="Z115" t="str">
            <v>Круглосуточно</v>
          </cell>
          <cell r="AA115" t="str">
            <v/>
          </cell>
          <cell r="AB115" t="str">
            <v>Да</v>
          </cell>
          <cell r="AC115" t="str">
            <v>Да</v>
          </cell>
          <cell r="AD115" t="str">
            <v/>
          </cell>
          <cell r="AE115" t="str">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ell>
          <cell r="AF115">
            <v>0</v>
          </cell>
        </row>
        <row r="116">
          <cell r="B116">
            <v>222</v>
          </cell>
          <cell r="C116" t="str">
            <v>DVB-22</v>
          </cell>
          <cell r="D116" t="str">
            <v>A1 HD</v>
          </cell>
          <cell r="E116" t="str">
            <v>HD</v>
          </cell>
          <cell r="F116">
            <v>828</v>
          </cell>
          <cell r="H116" t="str">
            <v>AMEDIA Premium HD</v>
          </cell>
          <cell r="I116">
            <v>47</v>
          </cell>
          <cell r="J116">
            <v>64</v>
          </cell>
          <cell r="K116" t="str">
            <v>0009000207EF</v>
          </cell>
          <cell r="L116">
            <v>50</v>
          </cell>
          <cell r="M116">
            <v>64</v>
          </cell>
          <cell r="N116" t="str">
            <v>0009000207EF</v>
          </cell>
          <cell r="O116" t="str">
            <v>AMEDIA Premium HD</v>
          </cell>
          <cell r="P116">
            <v>52</v>
          </cell>
          <cell r="Q116">
            <v>64</v>
          </cell>
          <cell r="R116" t="str">
            <v>0009000207EF</v>
          </cell>
          <cell r="S116">
            <v>56</v>
          </cell>
          <cell r="T116">
            <v>64</v>
          </cell>
          <cell r="U116" t="str">
            <v>0009000207EF</v>
          </cell>
          <cell r="V116" t="str">
            <v>Кино и сериалы</v>
          </cell>
          <cell r="W116" t="str">
            <v>epg598</v>
          </cell>
          <cell r="X116" t="str">
            <v>http://amedia1.ru/</v>
          </cell>
          <cell r="Y116" t="str">
            <v>Русский</v>
          </cell>
          <cell r="Z116" t="str">
            <v>Круглосуточно</v>
          </cell>
          <cell r="AA116" t="str">
            <v/>
          </cell>
          <cell r="AB116" t="str">
            <v>Да</v>
          </cell>
          <cell r="AC116" t="str">
            <v>Да</v>
          </cell>
          <cell r="AD116" t="str">
            <v/>
          </cell>
          <cell r="AE116" t="str">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ell>
          <cell r="AF116">
            <v>0</v>
          </cell>
        </row>
        <row r="117">
          <cell r="B117">
            <v>239</v>
          </cell>
          <cell r="C117" t="str">
            <v>DVB-23</v>
          </cell>
          <cell r="D117" t="str">
            <v>History HD</v>
          </cell>
          <cell r="E117" t="str">
            <v>HD</v>
          </cell>
          <cell r="F117">
            <v>617</v>
          </cell>
          <cell r="H117" t="str">
            <v>Базовый</v>
          </cell>
          <cell r="I117">
            <v>49</v>
          </cell>
          <cell r="J117">
            <v>2</v>
          </cell>
          <cell r="K117" t="str">
            <v>0009000207D1</v>
          </cell>
          <cell r="L117">
            <v>52</v>
          </cell>
          <cell r="M117">
            <v>2</v>
          </cell>
          <cell r="N117" t="str">
            <v>0009000207D1</v>
          </cell>
          <cell r="O117" t="str">
            <v>Базовый</v>
          </cell>
          <cell r="P117">
            <v>54</v>
          </cell>
          <cell r="Q117">
            <v>2</v>
          </cell>
          <cell r="R117" t="str">
            <v>0009000207D1</v>
          </cell>
          <cell r="S117">
            <v>58</v>
          </cell>
          <cell r="T117">
            <v>2</v>
          </cell>
          <cell r="U117" t="str">
            <v>0009000207D1</v>
          </cell>
          <cell r="V117" t="str">
            <v>Развлекательные</v>
          </cell>
          <cell r="W117" t="str">
            <v>epg599</v>
          </cell>
          <cell r="X117" t="str">
            <v>http://www.history.com/</v>
          </cell>
          <cell r="Y117" t="str">
            <v>Русский</v>
          </cell>
          <cell r="Z117" t="str">
            <v>Круглосуточно</v>
          </cell>
          <cell r="AB117" t="str">
            <v>Да</v>
          </cell>
          <cell r="AC117" t="str">
            <v>Да</v>
          </cell>
          <cell r="AD117" t="str">
            <v/>
          </cell>
          <cell r="AE117" t="str">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ell>
          <cell r="AF117">
            <v>0</v>
          </cell>
        </row>
        <row r="118">
          <cell r="B118">
            <v>99</v>
          </cell>
          <cell r="C118" t="str">
            <v>DVB-25</v>
          </cell>
          <cell r="D118" t="str">
            <v>Музыка первого</v>
          </cell>
          <cell r="E118" t="str">
            <v>SD</v>
          </cell>
          <cell r="F118">
            <v>502</v>
          </cell>
          <cell r="G118" t="str">
            <v>Да</v>
          </cell>
          <cell r="H118" t="str">
            <v>Базовый</v>
          </cell>
          <cell r="I118">
            <v>54</v>
          </cell>
          <cell r="J118">
            <v>770</v>
          </cell>
          <cell r="K118" t="str">
            <v>0009000207E3</v>
          </cell>
          <cell r="L118">
            <v>57</v>
          </cell>
          <cell r="M118">
            <v>770</v>
          </cell>
          <cell r="N118" t="str">
            <v>0009000207E3</v>
          </cell>
          <cell r="O118" t="str">
            <v>Базовый</v>
          </cell>
          <cell r="P118">
            <v>59</v>
          </cell>
          <cell r="Q118">
            <v>770</v>
          </cell>
          <cell r="R118" t="str">
            <v>0009000207E3</v>
          </cell>
          <cell r="S118">
            <v>63</v>
          </cell>
          <cell r="T118">
            <v>770</v>
          </cell>
          <cell r="U118" t="str">
            <v>0009000207E3</v>
          </cell>
          <cell r="V118" t="str">
            <v>Музыкальные</v>
          </cell>
          <cell r="W118" t="str">
            <v>epg95</v>
          </cell>
          <cell r="X118" t="str">
            <v>http://www.muz1.tv/</v>
          </cell>
          <cell r="Y118" t="str">
            <v>Русский</v>
          </cell>
          <cell r="Z118" t="str">
            <v>Круглосуточно</v>
          </cell>
          <cell r="AB118" t="str">
            <v>Да</v>
          </cell>
          <cell r="AC118" t="str">
            <v>Да</v>
          </cell>
          <cell r="AD118" t="str">
            <v/>
          </cell>
          <cell r="AE118" t="str">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ell>
          <cell r="AF118">
            <v>0</v>
          </cell>
        </row>
        <row r="119">
          <cell r="B119">
            <v>100</v>
          </cell>
          <cell r="C119" t="str">
            <v>DVB-31</v>
          </cell>
          <cell r="D119" t="str">
            <v>Europa Plus TV</v>
          </cell>
          <cell r="E119" t="str">
            <v>SD</v>
          </cell>
          <cell r="F119">
            <v>840</v>
          </cell>
          <cell r="G119" t="str">
            <v>Да</v>
          </cell>
          <cell r="H119" t="str">
            <v>Активный</v>
          </cell>
          <cell r="I119">
            <v>65</v>
          </cell>
          <cell r="J119">
            <v>524288</v>
          </cell>
          <cell r="K119" t="str">
            <v>000900020803</v>
          </cell>
          <cell r="L119">
            <v>68</v>
          </cell>
          <cell r="M119">
            <v>524288</v>
          </cell>
          <cell r="N119" t="str">
            <v>000900020803</v>
          </cell>
          <cell r="O119" t="str">
            <v>Активный</v>
          </cell>
          <cell r="P119">
            <v>70</v>
          </cell>
          <cell r="Q119">
            <v>524288</v>
          </cell>
          <cell r="R119" t="str">
            <v>000900020803</v>
          </cell>
          <cell r="S119">
            <v>74</v>
          </cell>
          <cell r="T119">
            <v>524288</v>
          </cell>
          <cell r="U119" t="str">
            <v>000900020803</v>
          </cell>
          <cell r="V119" t="str">
            <v>Музыкальные</v>
          </cell>
          <cell r="W119" t="str">
            <v>epg96</v>
          </cell>
          <cell r="X119" t="str">
            <v>http://www.europaplustv.com/</v>
          </cell>
          <cell r="Y119" t="str">
            <v>Русский</v>
          </cell>
          <cell r="Z119" t="str">
            <v>Круглосуточно</v>
          </cell>
          <cell r="AB119" t="str">
            <v>Да</v>
          </cell>
          <cell r="AC119" t="str">
            <v>Да</v>
          </cell>
          <cell r="AD119" t="str">
            <v/>
          </cell>
          <cell r="AE119" t="str">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ell>
          <cell r="AF119">
            <v>0</v>
          </cell>
        </row>
        <row r="120">
          <cell r="B120">
            <v>306</v>
          </cell>
          <cell r="C120" t="str">
            <v>DVB-23</v>
          </cell>
          <cell r="D120" t="str">
            <v>Food Network HD</v>
          </cell>
          <cell r="E120" t="str">
            <v>HD</v>
          </cell>
          <cell r="F120">
            <v>603</v>
          </cell>
          <cell r="H120" t="str">
            <v>Базовый</v>
          </cell>
          <cell r="I120">
            <v>49</v>
          </cell>
          <cell r="J120">
            <v>2</v>
          </cell>
          <cell r="K120" t="str">
            <v>0009000207D1</v>
          </cell>
          <cell r="L120">
            <v>52</v>
          </cell>
          <cell r="M120">
            <v>2</v>
          </cell>
          <cell r="N120" t="str">
            <v>0009000207D1</v>
          </cell>
          <cell r="O120" t="str">
            <v>Базовый</v>
          </cell>
          <cell r="P120">
            <v>54</v>
          </cell>
          <cell r="Q120">
            <v>2</v>
          </cell>
          <cell r="R120" t="str">
            <v>0009000207D1</v>
          </cell>
          <cell r="S120">
            <v>58</v>
          </cell>
          <cell r="T120">
            <v>2</v>
          </cell>
          <cell r="U120" t="str">
            <v>0009000207D1</v>
          </cell>
          <cell r="V120" t="str">
            <v>Семья и здоровье</v>
          </cell>
          <cell r="W120" t="str">
            <v>epg541</v>
          </cell>
          <cell r="X120" t="str">
            <v>http://foodnetwork.com</v>
          </cell>
          <cell r="Y120" t="str">
            <v>Русский, Английский</v>
          </cell>
          <cell r="Z120" t="str">
            <v>Круглосуточно</v>
          </cell>
          <cell r="AB120" t="str">
            <v>Да</v>
          </cell>
          <cell r="AC120" t="str">
            <v>Да</v>
          </cell>
          <cell r="AD120" t="str">
            <v/>
          </cell>
          <cell r="AE120" t="str">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ell>
          <cell r="AF120">
            <v>0</v>
          </cell>
        </row>
        <row r="121">
          <cell r="B121">
            <v>217</v>
          </cell>
          <cell r="C121" t="str">
            <v>DVB-23</v>
          </cell>
          <cell r="D121" t="str">
            <v>Fox</v>
          </cell>
          <cell r="E121" t="str">
            <v>SD</v>
          </cell>
          <cell r="F121">
            <v>70</v>
          </cell>
          <cell r="H121" t="str">
            <v>Базовый</v>
          </cell>
          <cell r="I121">
            <v>49</v>
          </cell>
          <cell r="J121">
            <v>2</v>
          </cell>
          <cell r="K121" t="str">
            <v>0009000207D1</v>
          </cell>
          <cell r="L121">
            <v>52</v>
          </cell>
          <cell r="M121">
            <v>2</v>
          </cell>
          <cell r="N121" t="str">
            <v>0009000207D1</v>
          </cell>
          <cell r="O121" t="str">
            <v>Базовый</v>
          </cell>
          <cell r="P121">
            <v>54</v>
          </cell>
          <cell r="Q121">
            <v>2</v>
          </cell>
          <cell r="R121" t="str">
            <v>0009000207D1</v>
          </cell>
          <cell r="S121">
            <v>58</v>
          </cell>
          <cell r="T121">
            <v>2</v>
          </cell>
          <cell r="U121" t="str">
            <v>0009000207D1</v>
          </cell>
          <cell r="V121" t="str">
            <v>Кино и сериалы</v>
          </cell>
          <cell r="W121" t="str">
            <v>epg75</v>
          </cell>
          <cell r="X121" t="str">
            <v>http://www.foxtv.ru/</v>
          </cell>
          <cell r="Y121" t="str">
            <v>Русский</v>
          </cell>
          <cell r="Z121" t="str">
            <v>Круглосуточно</v>
          </cell>
          <cell r="AB121" t="str">
            <v>Да</v>
          </cell>
          <cell r="AC121" t="str">
            <v>Да</v>
          </cell>
          <cell r="AD121" t="str">
            <v/>
          </cell>
          <cell r="AE121" t="str">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ell>
          <cell r="AF121">
            <v>0</v>
          </cell>
        </row>
        <row r="122">
          <cell r="B122">
            <v>142</v>
          </cell>
          <cell r="C122" t="str">
            <v>DVB-24</v>
          </cell>
          <cell r="D122" t="str">
            <v>MGM HD</v>
          </cell>
          <cell r="E122" t="str">
            <v>HD</v>
          </cell>
          <cell r="F122">
            <v>605</v>
          </cell>
          <cell r="H122" t="str">
            <v>Базовый</v>
          </cell>
          <cell r="I122">
            <v>50</v>
          </cell>
          <cell r="J122">
            <v>2</v>
          </cell>
          <cell r="K122" t="str">
            <v>0009000207D1</v>
          </cell>
          <cell r="L122">
            <v>53</v>
          </cell>
          <cell r="M122">
            <v>2</v>
          </cell>
          <cell r="N122" t="str">
            <v>0009000207D1</v>
          </cell>
          <cell r="O122" t="str">
            <v>Базовый</v>
          </cell>
          <cell r="P122">
            <v>55</v>
          </cell>
          <cell r="Q122">
            <v>2</v>
          </cell>
          <cell r="R122" t="str">
            <v>0009000207D1</v>
          </cell>
          <cell r="S122">
            <v>59</v>
          </cell>
          <cell r="T122">
            <v>2</v>
          </cell>
          <cell r="U122" t="str">
            <v>0009000207D1</v>
          </cell>
          <cell r="V122" t="str">
            <v>Кино и сериалы</v>
          </cell>
          <cell r="W122" t="str">
            <v>epg327</v>
          </cell>
          <cell r="X122" t="str">
            <v>http://www.mgmhd.com/</v>
          </cell>
          <cell r="Y122" t="str">
            <v>Русский, Английский</v>
          </cell>
          <cell r="Z122" t="str">
            <v>Круглосуточно</v>
          </cell>
          <cell r="AB122" t="str">
            <v>Да</v>
          </cell>
          <cell r="AC122" t="str">
            <v>Да</v>
          </cell>
          <cell r="AD122" t="str">
            <v/>
          </cell>
          <cell r="AE122"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122">
            <v>0</v>
          </cell>
        </row>
        <row r="123">
          <cell r="B123">
            <v>109</v>
          </cell>
          <cell r="C123" t="str">
            <v>DVB-24</v>
          </cell>
          <cell r="D123" t="str">
            <v>КХЛ</v>
          </cell>
          <cell r="E123" t="str">
            <v>SD</v>
          </cell>
          <cell r="F123">
            <v>307</v>
          </cell>
          <cell r="G123" t="str">
            <v>Да</v>
          </cell>
          <cell r="H123" t="str">
            <v>Базовый</v>
          </cell>
          <cell r="I123">
            <v>51</v>
          </cell>
          <cell r="J123">
            <v>770</v>
          </cell>
          <cell r="K123" t="str">
            <v>0009000207E3</v>
          </cell>
          <cell r="L123">
            <v>54</v>
          </cell>
          <cell r="M123">
            <v>1794</v>
          </cell>
          <cell r="N123" t="str">
            <v>0009000207F4</v>
          </cell>
          <cell r="O123" t="str">
            <v>Базовый</v>
          </cell>
          <cell r="P123">
            <v>56</v>
          </cell>
          <cell r="Q123">
            <v>770</v>
          </cell>
          <cell r="R123" t="str">
            <v>0009000207E3</v>
          </cell>
          <cell r="S123">
            <v>60</v>
          </cell>
          <cell r="T123">
            <v>1794</v>
          </cell>
          <cell r="U123" t="str">
            <v>0009000207F4</v>
          </cell>
          <cell r="V123" t="str">
            <v>Спортивные</v>
          </cell>
          <cell r="W123" t="str">
            <v>epg105</v>
          </cell>
          <cell r="X123" t="str">
            <v>http://tv.khl.ru/</v>
          </cell>
          <cell r="Y123" t="str">
            <v>Русский</v>
          </cell>
          <cell r="Z123" t="str">
            <v>Круглосуточно</v>
          </cell>
          <cell r="AA123" t="str">
            <v/>
          </cell>
          <cell r="AB123" t="str">
            <v>Да</v>
          </cell>
          <cell r="AC123" t="str">
            <v>Да</v>
          </cell>
          <cell r="AD123" t="str">
            <v/>
          </cell>
          <cell r="AE123" t="str">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ell>
          <cell r="AF123">
            <v>0</v>
          </cell>
        </row>
        <row r="124">
          <cell r="B124">
            <v>201</v>
          </cell>
          <cell r="C124" t="str">
            <v>DVB-4</v>
          </cell>
          <cell r="D124" t="str">
            <v>Региональный канал 1</v>
          </cell>
          <cell r="E124" t="str">
            <v>SD</v>
          </cell>
          <cell r="F124">
            <v>21</v>
          </cell>
          <cell r="H124" t="str">
            <v>Федеральный</v>
          </cell>
          <cell r="I124">
            <v>4</v>
          </cell>
          <cell r="J124">
            <v>769</v>
          </cell>
          <cell r="K124" t="str">
            <v>0009000207E2</v>
          </cell>
          <cell r="L124">
            <v>4</v>
          </cell>
          <cell r="M124">
            <v>1793</v>
          </cell>
          <cell r="N124" t="str">
            <v>0009000207F3</v>
          </cell>
          <cell r="O124" t="str">
            <v>Федеральный</v>
          </cell>
          <cell r="P124">
            <v>4</v>
          </cell>
          <cell r="Q124">
            <v>769</v>
          </cell>
          <cell r="R124" t="str">
            <v>0009000207E2</v>
          </cell>
          <cell r="S124">
            <v>4</v>
          </cell>
          <cell r="T124">
            <v>1793</v>
          </cell>
          <cell r="U124" t="str">
            <v>0009000207F3</v>
          </cell>
          <cell r="V124" t="str">
            <v>Региональные</v>
          </cell>
          <cell r="W124" t="str">
            <v>-</v>
          </cell>
          <cell r="X124" t="str">
            <v>-</v>
          </cell>
          <cell r="Y124" t="str">
            <v>Русский</v>
          </cell>
          <cell r="Z124" t="str">
            <v>Круглосуточно</v>
          </cell>
          <cell r="AA124" t="str">
            <v/>
          </cell>
          <cell r="AB124" t="str">
            <v>Да</v>
          </cell>
          <cell r="AC124" t="str">
            <v>Да</v>
          </cell>
          <cell r="AD124" t="str">
            <v/>
          </cell>
          <cell r="AE124" t="str">
            <v>-</v>
          </cell>
          <cell r="AF124">
            <v>0</v>
          </cell>
        </row>
        <row r="125">
          <cell r="B125">
            <v>174</v>
          </cell>
          <cell r="C125" t="str">
            <v>DVB-26</v>
          </cell>
          <cell r="D125" t="str">
            <v>Candy TV HD</v>
          </cell>
          <cell r="E125" t="str">
            <v>HD</v>
          </cell>
          <cell r="F125">
            <v>923</v>
          </cell>
          <cell r="H125" t="str">
            <v>Взрослый</v>
          </cell>
          <cell r="I125">
            <v>57</v>
          </cell>
          <cell r="J125">
            <v>8</v>
          </cell>
          <cell r="K125" t="str">
            <v>0009000207DB</v>
          </cell>
          <cell r="L125">
            <v>60</v>
          </cell>
          <cell r="M125">
            <v>8</v>
          </cell>
          <cell r="N125" t="str">
            <v>0009000207DB</v>
          </cell>
          <cell r="O125" t="str">
            <v>Взрослый</v>
          </cell>
          <cell r="P125">
            <v>62</v>
          </cell>
          <cell r="Q125">
            <v>8</v>
          </cell>
          <cell r="R125" t="str">
            <v>0009000207DB</v>
          </cell>
          <cell r="S125">
            <v>66</v>
          </cell>
          <cell r="T125">
            <v>8</v>
          </cell>
          <cell r="U125" t="str">
            <v>0009000207DB</v>
          </cell>
          <cell r="V125" t="str">
            <v>Эротика</v>
          </cell>
          <cell r="W125" t="str">
            <v>epg385</v>
          </cell>
          <cell r="X125" t="str">
            <v>http://candytv.eu/</v>
          </cell>
          <cell r="Y125" t="str">
            <v>Русский</v>
          </cell>
          <cell r="Z125" t="str">
            <v>Круглосуточно</v>
          </cell>
          <cell r="AA125" t="str">
            <v/>
          </cell>
          <cell r="AB125" t="str">
            <v>Да</v>
          </cell>
          <cell r="AC125" t="str">
            <v>Да</v>
          </cell>
          <cell r="AD125" t="str">
            <v>Да</v>
          </cell>
          <cell r="AE125" t="str">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ell>
          <cell r="AF125">
            <v>0</v>
          </cell>
        </row>
        <row r="126">
          <cell r="B126">
            <v>41</v>
          </cell>
          <cell r="C126" t="str">
            <v>DVB-25</v>
          </cell>
          <cell r="D126" t="str">
            <v>Русский иллюзион</v>
          </cell>
          <cell r="E126" t="str">
            <v>SD</v>
          </cell>
          <cell r="F126">
            <v>62</v>
          </cell>
          <cell r="G126" t="str">
            <v>Да</v>
          </cell>
          <cell r="H126" t="str">
            <v>Базовый</v>
          </cell>
          <cell r="I126">
            <v>53</v>
          </cell>
          <cell r="J126">
            <v>2</v>
          </cell>
          <cell r="K126" t="str">
            <v>0009000207D1</v>
          </cell>
          <cell r="L126">
            <v>56</v>
          </cell>
          <cell r="M126">
            <v>2</v>
          </cell>
          <cell r="N126" t="str">
            <v>0009000207D1</v>
          </cell>
          <cell r="O126" t="str">
            <v>Базовый</v>
          </cell>
          <cell r="P126">
            <v>58</v>
          </cell>
          <cell r="Q126">
            <v>2</v>
          </cell>
          <cell r="R126" t="str">
            <v>0009000207D1</v>
          </cell>
          <cell r="S126">
            <v>62</v>
          </cell>
          <cell r="T126">
            <v>2</v>
          </cell>
          <cell r="U126" t="str">
            <v>0009000207D1</v>
          </cell>
          <cell r="V126" t="str">
            <v>Русское кино</v>
          </cell>
          <cell r="W126" t="str">
            <v>epg40</v>
          </cell>
          <cell r="X126" t="str">
            <v>http://russkiyillusion.ru/</v>
          </cell>
          <cell r="Y126" t="str">
            <v>Русский</v>
          </cell>
          <cell r="Z126" t="str">
            <v>Круглосуточно</v>
          </cell>
          <cell r="AA126" t="str">
            <v/>
          </cell>
          <cell r="AB126" t="str">
            <v>Да</v>
          </cell>
          <cell r="AC126" t="str">
            <v>Да</v>
          </cell>
          <cell r="AD126" t="str">
            <v/>
          </cell>
          <cell r="AE126" t="str">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ell>
          <cell r="AF126">
            <v>0</v>
          </cell>
        </row>
        <row r="127">
          <cell r="B127">
            <v>159</v>
          </cell>
          <cell r="C127" t="str">
            <v>DVB-25</v>
          </cell>
          <cell r="D127" t="str">
            <v>Настоящее Страшное Телевидение</v>
          </cell>
          <cell r="E127" t="str">
            <v>SD</v>
          </cell>
          <cell r="F127">
            <v>73</v>
          </cell>
          <cell r="G127" t="str">
            <v>Да</v>
          </cell>
          <cell r="H127" t="str">
            <v>Базовый</v>
          </cell>
          <cell r="I127">
            <v>53</v>
          </cell>
          <cell r="J127">
            <v>2</v>
          </cell>
          <cell r="K127" t="str">
            <v>0009000207D1</v>
          </cell>
          <cell r="L127">
            <v>56</v>
          </cell>
          <cell r="M127">
            <v>2</v>
          </cell>
          <cell r="N127" t="str">
            <v>0009000207D1</v>
          </cell>
          <cell r="O127" t="str">
            <v>Базовый</v>
          </cell>
          <cell r="P127">
            <v>58</v>
          </cell>
          <cell r="Q127">
            <v>2</v>
          </cell>
          <cell r="R127" t="str">
            <v>0009000207D1</v>
          </cell>
          <cell r="S127">
            <v>62</v>
          </cell>
          <cell r="T127">
            <v>2</v>
          </cell>
          <cell r="U127" t="str">
            <v>0009000207D1</v>
          </cell>
          <cell r="V127" t="str">
            <v>Кино и сериалы</v>
          </cell>
          <cell r="W127" t="str">
            <v>epg352</v>
          </cell>
          <cell r="X127" t="str">
            <v>http://strashnoe.tv/</v>
          </cell>
          <cell r="Y127" t="str">
            <v>Русский</v>
          </cell>
          <cell r="Z127" t="str">
            <v>Круглосуточно</v>
          </cell>
          <cell r="AA127" t="str">
            <v/>
          </cell>
          <cell r="AB127" t="str">
            <v>Да</v>
          </cell>
          <cell r="AC127" t="str">
            <v>Да</v>
          </cell>
          <cell r="AD127" t="str">
            <v/>
          </cell>
          <cell r="AE127" t="str">
            <v>Все самое смешное в страшном и самое страшное в смешном.</v>
          </cell>
          <cell r="AF127">
            <v>0</v>
          </cell>
        </row>
        <row r="128">
          <cell r="B128">
            <v>128</v>
          </cell>
          <cell r="C128" t="str">
            <v>DVB-25</v>
          </cell>
          <cell r="D128" t="str">
            <v>Наш футбол</v>
          </cell>
          <cell r="E128" t="str">
            <v>SD</v>
          </cell>
          <cell r="F128">
            <v>821</v>
          </cell>
          <cell r="H128" t="str">
            <v>Наш Футбол</v>
          </cell>
          <cell r="I128">
            <v>55</v>
          </cell>
          <cell r="J128">
            <v>4</v>
          </cell>
          <cell r="K128" t="str">
            <v>0009000207D6</v>
          </cell>
          <cell r="L128">
            <v>58</v>
          </cell>
          <cell r="M128">
            <v>4</v>
          </cell>
          <cell r="N128" t="str">
            <v>0009000207D6</v>
          </cell>
          <cell r="O128" t="str">
            <v>Наш Футбол</v>
          </cell>
          <cell r="P128">
            <v>60</v>
          </cell>
          <cell r="Q128">
            <v>4</v>
          </cell>
          <cell r="R128" t="str">
            <v>0009000207D6</v>
          </cell>
          <cell r="S128">
            <v>64</v>
          </cell>
          <cell r="T128">
            <v>4</v>
          </cell>
          <cell r="U128" t="str">
            <v>0009000207D6</v>
          </cell>
          <cell r="V128" t="str">
            <v>Спортивные</v>
          </cell>
          <cell r="W128" t="str">
            <v>epg313</v>
          </cell>
          <cell r="X128" t="str">
            <v>http://www.rfpl.tv/</v>
          </cell>
          <cell r="Y128" t="str">
            <v>Русский</v>
          </cell>
          <cell r="Z128" t="str">
            <v>Круглосуточно</v>
          </cell>
          <cell r="AA128" t="str">
            <v/>
          </cell>
          <cell r="AB128" t="str">
            <v>Да</v>
          </cell>
          <cell r="AC128" t="str">
            <v>Да</v>
          </cell>
          <cell r="AD128" t="str">
            <v/>
          </cell>
          <cell r="AE128" t="str">
            <v>Телеканал о российском футболе</v>
          </cell>
          <cell r="AF128">
            <v>0</v>
          </cell>
        </row>
        <row r="129">
          <cell r="B129">
            <v>223</v>
          </cell>
          <cell r="C129" t="str">
            <v>DVB-25</v>
          </cell>
          <cell r="D129" t="str">
            <v>Наш футбол HD</v>
          </cell>
          <cell r="E129" t="str">
            <v>HD</v>
          </cell>
          <cell r="F129">
            <v>822</v>
          </cell>
          <cell r="H129" t="str">
            <v>Наш Футбол</v>
          </cell>
          <cell r="I129">
            <v>55</v>
          </cell>
          <cell r="J129">
            <v>4</v>
          </cell>
          <cell r="K129" t="str">
            <v>0009000207D6</v>
          </cell>
          <cell r="L129">
            <v>58</v>
          </cell>
          <cell r="M129">
            <v>4</v>
          </cell>
          <cell r="N129" t="str">
            <v>0009000207D6</v>
          </cell>
          <cell r="O129" t="str">
            <v>Наш Футбол</v>
          </cell>
          <cell r="P129">
            <v>60</v>
          </cell>
          <cell r="Q129">
            <v>4</v>
          </cell>
          <cell r="R129" t="str">
            <v>0009000207D6</v>
          </cell>
          <cell r="S129">
            <v>64</v>
          </cell>
          <cell r="T129">
            <v>4</v>
          </cell>
          <cell r="U129" t="str">
            <v>0009000207D6</v>
          </cell>
          <cell r="V129" t="str">
            <v>Спортивные</v>
          </cell>
          <cell r="W129" t="str">
            <v>epg272</v>
          </cell>
          <cell r="X129" t="str">
            <v>http://www.rfpl.tv/</v>
          </cell>
          <cell r="Y129" t="str">
            <v>Русский</v>
          </cell>
          <cell r="Z129" t="str">
            <v>Круглосуточно</v>
          </cell>
          <cell r="AA129" t="str">
            <v/>
          </cell>
          <cell r="AB129" t="str">
            <v>Да</v>
          </cell>
          <cell r="AC129" t="str">
            <v>Да</v>
          </cell>
          <cell r="AD129" t="str">
            <v/>
          </cell>
          <cell r="AE129" t="str">
            <v>Телеканал о российском футболе</v>
          </cell>
          <cell r="AF129">
            <v>0</v>
          </cell>
        </row>
        <row r="130">
          <cell r="B130">
            <v>42</v>
          </cell>
          <cell r="C130" t="str">
            <v>DVB-26</v>
          </cell>
          <cell r="D130" t="str">
            <v>Иллюзион +</v>
          </cell>
          <cell r="E130" t="str">
            <v>SD</v>
          </cell>
          <cell r="F130">
            <v>64</v>
          </cell>
          <cell r="G130" t="str">
            <v>Да</v>
          </cell>
          <cell r="H130" t="str">
            <v>Базовый</v>
          </cell>
          <cell r="I130">
            <v>56</v>
          </cell>
          <cell r="J130">
            <v>2</v>
          </cell>
          <cell r="K130" t="str">
            <v>0009000207D1</v>
          </cell>
          <cell r="L130">
            <v>59</v>
          </cell>
          <cell r="M130">
            <v>2</v>
          </cell>
          <cell r="N130" t="str">
            <v>0009000207D1</v>
          </cell>
          <cell r="O130" t="str">
            <v>Базовый</v>
          </cell>
          <cell r="P130">
            <v>61</v>
          </cell>
          <cell r="Q130">
            <v>2</v>
          </cell>
          <cell r="R130" t="str">
            <v>0009000207D1</v>
          </cell>
          <cell r="S130">
            <v>65</v>
          </cell>
          <cell r="T130">
            <v>2</v>
          </cell>
          <cell r="U130" t="str">
            <v>0009000207D1</v>
          </cell>
          <cell r="V130" t="str">
            <v>Иностранное кино</v>
          </cell>
          <cell r="W130" t="str">
            <v>epg41</v>
          </cell>
          <cell r="X130" t="str">
            <v>http://www.klub100.ru/</v>
          </cell>
          <cell r="Y130" t="str">
            <v>Русский</v>
          </cell>
          <cell r="Z130" t="str">
            <v>Круглосуточно</v>
          </cell>
          <cell r="AA130" t="str">
            <v/>
          </cell>
          <cell r="AB130" t="str">
            <v>Да</v>
          </cell>
          <cell r="AC130" t="str">
            <v>Да</v>
          </cell>
          <cell r="AD130" t="str">
            <v/>
          </cell>
          <cell r="AE130" t="str">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ell>
          <cell r="AF130">
            <v>0</v>
          </cell>
        </row>
        <row r="131">
          <cell r="B131">
            <v>149</v>
          </cell>
          <cell r="C131" t="str">
            <v>DVB-26</v>
          </cell>
          <cell r="D131" t="str">
            <v>Русская ночь</v>
          </cell>
          <cell r="E131" t="str">
            <v>SD</v>
          </cell>
          <cell r="F131">
            <v>922</v>
          </cell>
          <cell r="H131" t="str">
            <v>Взрослый</v>
          </cell>
          <cell r="I131">
            <v>57</v>
          </cell>
          <cell r="J131">
            <v>8</v>
          </cell>
          <cell r="K131" t="str">
            <v>0009000207DB</v>
          </cell>
          <cell r="L131">
            <v>60</v>
          </cell>
          <cell r="M131">
            <v>8</v>
          </cell>
          <cell r="N131" t="str">
            <v>0009000207DB</v>
          </cell>
          <cell r="O131" t="str">
            <v>Взрослый</v>
          </cell>
          <cell r="P131">
            <v>62</v>
          </cell>
          <cell r="Q131">
            <v>8</v>
          </cell>
          <cell r="R131" t="str">
            <v>0009000207DB</v>
          </cell>
          <cell r="S131">
            <v>66</v>
          </cell>
          <cell r="T131">
            <v>8</v>
          </cell>
          <cell r="U131" t="str">
            <v>0009000207DB</v>
          </cell>
          <cell r="V131" t="str">
            <v>Эротика</v>
          </cell>
          <cell r="W131" t="str">
            <v>epg331</v>
          </cell>
          <cell r="X131" t="str">
            <v>http://www.rusnight.ru/</v>
          </cell>
          <cell r="Y131" t="str">
            <v>Русский</v>
          </cell>
          <cell r="Z131" t="str">
            <v>Круглосуточно</v>
          </cell>
          <cell r="AA131" t="str">
            <v/>
          </cell>
          <cell r="AB131" t="str">
            <v>Да</v>
          </cell>
          <cell r="AC131" t="str">
            <v>Да</v>
          </cell>
          <cell r="AD131" t="str">
            <v>Да</v>
          </cell>
          <cell r="AE131" t="str">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ell>
          <cell r="AF131">
            <v>0</v>
          </cell>
        </row>
        <row r="132">
          <cell r="B132">
            <v>132</v>
          </cell>
          <cell r="C132" t="str">
            <v>DVB-20</v>
          </cell>
          <cell r="D132" t="str">
            <v>A2</v>
          </cell>
          <cell r="E132" t="str">
            <v>SD</v>
          </cell>
          <cell r="F132">
            <v>825</v>
          </cell>
          <cell r="H132" t="str">
            <v>AMEDIA Premium HD</v>
          </cell>
          <cell r="I132">
            <v>43</v>
          </cell>
          <cell r="J132">
            <v>64</v>
          </cell>
          <cell r="K132" t="str">
            <v>0009000207EF</v>
          </cell>
          <cell r="L132">
            <v>46</v>
          </cell>
          <cell r="M132">
            <v>64</v>
          </cell>
          <cell r="N132" t="str">
            <v>0009000207EF</v>
          </cell>
          <cell r="O132" t="str">
            <v>AMEDIA Premium HD</v>
          </cell>
          <cell r="P132">
            <v>48</v>
          </cell>
          <cell r="Q132">
            <v>64</v>
          </cell>
          <cell r="R132" t="str">
            <v>0009000207EF</v>
          </cell>
          <cell r="S132">
            <v>52</v>
          </cell>
          <cell r="T132">
            <v>64</v>
          </cell>
          <cell r="U132" t="str">
            <v>0009000207EF</v>
          </cell>
          <cell r="V132" t="str">
            <v>Кино и сериалы</v>
          </cell>
          <cell r="W132" t="str">
            <v>epg317</v>
          </cell>
          <cell r="X132" t="str">
            <v>http://www.amediafilm.com/</v>
          </cell>
          <cell r="Y132" t="str">
            <v>Русский, Английский</v>
          </cell>
          <cell r="Z132" t="str">
            <v>Круглосуточно</v>
          </cell>
          <cell r="AA132" t="str">
            <v/>
          </cell>
          <cell r="AB132" t="str">
            <v>Да</v>
          </cell>
          <cell r="AC132" t="str">
            <v>Да</v>
          </cell>
          <cell r="AD132" t="str">
            <v/>
          </cell>
          <cell r="AE132" t="str">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ell>
          <cell r="AF132">
            <v>0</v>
          </cell>
        </row>
        <row r="133">
          <cell r="B133">
            <v>133</v>
          </cell>
          <cell r="C133" t="str">
            <v>DVB-26</v>
          </cell>
          <cell r="D133" t="str">
            <v>French Lover TV</v>
          </cell>
          <cell r="E133" t="str">
            <v>SD</v>
          </cell>
          <cell r="F133">
            <v>921</v>
          </cell>
          <cell r="H133" t="str">
            <v>Взрослый</v>
          </cell>
          <cell r="I133">
            <v>57</v>
          </cell>
          <cell r="J133">
            <v>8</v>
          </cell>
          <cell r="K133" t="str">
            <v>0009000207DB</v>
          </cell>
          <cell r="L133">
            <v>60</v>
          </cell>
          <cell r="M133">
            <v>8</v>
          </cell>
          <cell r="N133" t="str">
            <v>0009000207DB</v>
          </cell>
          <cell r="O133" t="str">
            <v>Взрослый</v>
          </cell>
          <cell r="P133">
            <v>62</v>
          </cell>
          <cell r="Q133">
            <v>8</v>
          </cell>
          <cell r="R133" t="str">
            <v>0009000207DB</v>
          </cell>
          <cell r="S133">
            <v>66</v>
          </cell>
          <cell r="T133">
            <v>8</v>
          </cell>
          <cell r="U133" t="str">
            <v>0009000207DB</v>
          </cell>
          <cell r="V133" t="str">
            <v>Эротика</v>
          </cell>
          <cell r="W133" t="str">
            <v>epg318</v>
          </cell>
          <cell r="X133" t="str">
            <v>http://www.frenchlover.tv</v>
          </cell>
          <cell r="Y133" t="str">
            <v>Французский</v>
          </cell>
          <cell r="Z133" t="str">
            <v>Круглосуточно</v>
          </cell>
          <cell r="AA133" t="str">
            <v/>
          </cell>
          <cell r="AB133" t="str">
            <v>Да</v>
          </cell>
          <cell r="AC133" t="str">
            <v>Да</v>
          </cell>
          <cell r="AD133" t="str">
            <v>Да</v>
          </cell>
          <cell r="AE133" t="str">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ell>
          <cell r="AF133">
            <v>0</v>
          </cell>
        </row>
        <row r="134">
          <cell r="B134">
            <v>195</v>
          </cell>
          <cell r="C134" t="str">
            <v>DVB-26</v>
          </cell>
          <cell r="D134" t="str">
            <v>Brazzers TV</v>
          </cell>
          <cell r="E134" t="str">
            <v>SD</v>
          </cell>
          <cell r="F134">
            <v>920</v>
          </cell>
          <cell r="H134" t="str">
            <v>Взрослый</v>
          </cell>
          <cell r="I134">
            <v>57</v>
          </cell>
          <cell r="J134">
            <v>8</v>
          </cell>
          <cell r="K134" t="str">
            <v>0009000207DB</v>
          </cell>
          <cell r="L134">
            <v>60</v>
          </cell>
          <cell r="M134">
            <v>8</v>
          </cell>
          <cell r="N134" t="str">
            <v>0009000207DB</v>
          </cell>
          <cell r="O134" t="str">
            <v>Взрослый</v>
          </cell>
          <cell r="P134">
            <v>62</v>
          </cell>
          <cell r="Q134">
            <v>8</v>
          </cell>
          <cell r="R134" t="str">
            <v>0009000207DB</v>
          </cell>
          <cell r="S134">
            <v>66</v>
          </cell>
          <cell r="T134">
            <v>8</v>
          </cell>
          <cell r="U134" t="str">
            <v>0009000207DB</v>
          </cell>
          <cell r="V134" t="str">
            <v>Эротика</v>
          </cell>
          <cell r="W134" t="str">
            <v>epg500</v>
          </cell>
          <cell r="X134" t="str">
            <v>http://www.brazzerstveurope.com</v>
          </cell>
          <cell r="Y134" t="str">
            <v>Английский</v>
          </cell>
          <cell r="Z134" t="str">
            <v>Круглосуточно</v>
          </cell>
          <cell r="AA134" t="str">
            <v/>
          </cell>
          <cell r="AB134" t="str">
            <v>Да</v>
          </cell>
          <cell r="AC134" t="str">
            <v>Да</v>
          </cell>
          <cell r="AD134" t="str">
            <v>Да</v>
          </cell>
          <cell r="AE134" t="str">
            <v>Самый откровенный эротический канал от известного эротического сайта представляющий лучший европейский и американский контент.</v>
          </cell>
          <cell r="AF134">
            <v>0</v>
          </cell>
        </row>
        <row r="135">
          <cell r="B135">
            <v>191</v>
          </cell>
          <cell r="C135" t="str">
            <v>DVB-26</v>
          </cell>
          <cell r="D135" t="str">
            <v>CANDYMAN</v>
          </cell>
          <cell r="E135" t="str">
            <v>SD</v>
          </cell>
          <cell r="F135">
            <v>924</v>
          </cell>
          <cell r="H135" t="str">
            <v>Взрослый</v>
          </cell>
          <cell r="I135">
            <v>57</v>
          </cell>
          <cell r="J135">
            <v>8</v>
          </cell>
          <cell r="K135" t="str">
            <v>0009000207DB</v>
          </cell>
          <cell r="L135">
            <v>60</v>
          </cell>
          <cell r="M135">
            <v>8</v>
          </cell>
          <cell r="N135" t="str">
            <v>0009000207DB</v>
          </cell>
          <cell r="O135" t="str">
            <v>Взрослый</v>
          </cell>
          <cell r="P135">
            <v>62</v>
          </cell>
          <cell r="Q135">
            <v>8</v>
          </cell>
          <cell r="R135" t="str">
            <v>0009000207DB</v>
          </cell>
          <cell r="S135">
            <v>66</v>
          </cell>
          <cell r="T135">
            <v>8</v>
          </cell>
          <cell r="U135" t="str">
            <v>0009000207DB</v>
          </cell>
          <cell r="V135" t="str">
            <v>Эротика</v>
          </cell>
          <cell r="W135" t="str">
            <v>epg511</v>
          </cell>
          <cell r="X135" t="str">
            <v>http://www.candymantv.com/</v>
          </cell>
          <cell r="Y135" t="str">
            <v>Русский</v>
          </cell>
          <cell r="Z135" t="str">
            <v>Круглосуточно</v>
          </cell>
          <cell r="AA135" t="str">
            <v/>
          </cell>
          <cell r="AB135" t="str">
            <v>Да</v>
          </cell>
          <cell r="AC135" t="str">
            <v>Да</v>
          </cell>
          <cell r="AD135" t="str">
            <v>Да</v>
          </cell>
          <cell r="AE135" t="str">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ell>
          <cell r="AF135">
            <v>0</v>
          </cell>
        </row>
        <row r="136">
          <cell r="B136">
            <v>147</v>
          </cell>
          <cell r="C136" t="str">
            <v>DVB-27</v>
          </cell>
          <cell r="D136" t="str">
            <v>Fashion One HD</v>
          </cell>
          <cell r="E136" t="str">
            <v>HD</v>
          </cell>
          <cell r="F136">
            <v>616</v>
          </cell>
          <cell r="H136" t="str">
            <v>Базовый</v>
          </cell>
          <cell r="I136">
            <v>58</v>
          </cell>
          <cell r="J136">
            <v>2</v>
          </cell>
          <cell r="K136" t="str">
            <v>0009000207D1</v>
          </cell>
          <cell r="L136">
            <v>61</v>
          </cell>
          <cell r="M136">
            <v>2</v>
          </cell>
          <cell r="N136" t="str">
            <v>0009000207D1</v>
          </cell>
          <cell r="O136" t="str">
            <v>Базовый</v>
          </cell>
          <cell r="P136">
            <v>63</v>
          </cell>
          <cell r="Q136">
            <v>2</v>
          </cell>
          <cell r="R136" t="str">
            <v>0009000207D1</v>
          </cell>
          <cell r="S136">
            <v>67</v>
          </cell>
          <cell r="T136">
            <v>2</v>
          </cell>
          <cell r="U136" t="str">
            <v>0009000207D1</v>
          </cell>
          <cell r="V136" t="str">
            <v>Развлекательные</v>
          </cell>
          <cell r="W136" t="str">
            <v>epg330</v>
          </cell>
          <cell r="X136" t="str">
            <v>http://www.fashionone.com/</v>
          </cell>
          <cell r="Y136" t="str">
            <v>Русский</v>
          </cell>
          <cell r="Z136" t="str">
            <v>Круглосуточно</v>
          </cell>
          <cell r="AA136" t="str">
            <v/>
          </cell>
          <cell r="AB136" t="str">
            <v>Да</v>
          </cell>
          <cell r="AC136" t="str">
            <v>Да</v>
          </cell>
          <cell r="AD136" t="str">
            <v/>
          </cell>
          <cell r="AE136" t="str">
            <v>Мода, стиль, красота, гламур, роскошь в формате HD</v>
          </cell>
          <cell r="AF136">
            <v>0</v>
          </cell>
        </row>
        <row r="137">
          <cell r="B137">
            <v>307</v>
          </cell>
          <cell r="C137" t="str">
            <v>DVB-28</v>
          </cell>
          <cell r="D137" t="str">
            <v>Viasat Golf HD</v>
          </cell>
          <cell r="E137" t="str">
            <v>HD</v>
          </cell>
          <cell r="F137">
            <v>809</v>
          </cell>
          <cell r="H137" t="str">
            <v>VIASAT премиум HD</v>
          </cell>
          <cell r="I137">
            <v>59</v>
          </cell>
          <cell r="J137">
            <v>32</v>
          </cell>
          <cell r="K137" t="str">
            <v>0009000207E0</v>
          </cell>
          <cell r="L137">
            <v>62</v>
          </cell>
          <cell r="M137">
            <v>32</v>
          </cell>
          <cell r="N137" t="str">
            <v>0009000207E0</v>
          </cell>
          <cell r="O137" t="str">
            <v>VIASAT премиум HD</v>
          </cell>
          <cell r="P137">
            <v>64</v>
          </cell>
          <cell r="Q137">
            <v>32</v>
          </cell>
          <cell r="R137" t="str">
            <v>0009000207E0</v>
          </cell>
          <cell r="S137">
            <v>68</v>
          </cell>
          <cell r="T137">
            <v>32</v>
          </cell>
          <cell r="U137" t="str">
            <v>0009000207E0</v>
          </cell>
          <cell r="V137" t="str">
            <v>Спортивные</v>
          </cell>
          <cell r="W137" t="str">
            <v>epg594</v>
          </cell>
          <cell r="X137" t="str">
            <v>http://www.myviasat.ru/</v>
          </cell>
          <cell r="Y137" t="str">
            <v>Русский, Английский</v>
          </cell>
          <cell r="Z137" t="str">
            <v>Круглосуточно</v>
          </cell>
          <cell r="AB137" t="str">
            <v>Да</v>
          </cell>
          <cell r="AC137" t="str">
            <v>Да</v>
          </cell>
          <cell r="AD137" t="str">
            <v/>
          </cell>
          <cell r="AE137" t="str">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ell>
          <cell r="AF137">
            <v>0</v>
          </cell>
        </row>
        <row r="138">
          <cell r="B138">
            <v>120</v>
          </cell>
          <cell r="C138" t="str">
            <v>DVB-27</v>
          </cell>
          <cell r="D138" t="str">
            <v>Русский роман</v>
          </cell>
          <cell r="E138" t="str">
            <v>SD</v>
          </cell>
          <cell r="F138">
            <v>72</v>
          </cell>
          <cell r="G138" t="str">
            <v>Да</v>
          </cell>
          <cell r="H138" t="str">
            <v>Базовый</v>
          </cell>
          <cell r="I138">
            <v>58</v>
          </cell>
          <cell r="J138">
            <v>2</v>
          </cell>
          <cell r="K138" t="str">
            <v>0009000207D1</v>
          </cell>
          <cell r="L138">
            <v>61</v>
          </cell>
          <cell r="M138">
            <v>2</v>
          </cell>
          <cell r="N138" t="str">
            <v>0009000207D1</v>
          </cell>
          <cell r="O138" t="str">
            <v>Базовый</v>
          </cell>
          <cell r="P138">
            <v>63</v>
          </cell>
          <cell r="Q138">
            <v>2</v>
          </cell>
          <cell r="R138" t="str">
            <v>0009000207D1</v>
          </cell>
          <cell r="S138">
            <v>67</v>
          </cell>
          <cell r="T138">
            <v>2</v>
          </cell>
          <cell r="U138" t="str">
            <v>0009000207D1</v>
          </cell>
          <cell r="V138" t="str">
            <v>Кино и сериалы</v>
          </cell>
          <cell r="W138" t="str">
            <v>epg307</v>
          </cell>
          <cell r="X138" t="str">
            <v>http://rusroman.ru/</v>
          </cell>
          <cell r="Y138" t="str">
            <v>Русский</v>
          </cell>
          <cell r="Z138" t="str">
            <v>Круглосуточно</v>
          </cell>
          <cell r="AA138" t="str">
            <v/>
          </cell>
          <cell r="AB138" t="str">
            <v>Да</v>
          </cell>
          <cell r="AC138" t="str">
            <v>Да</v>
          </cell>
          <cell r="AD138" t="str">
            <v/>
          </cell>
          <cell r="AE138" t="str">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ell>
          <cell r="AF138">
            <v>0</v>
          </cell>
        </row>
        <row r="139">
          <cell r="B139">
            <v>160</v>
          </cell>
          <cell r="C139" t="str">
            <v>DVB-28</v>
          </cell>
          <cell r="D139" t="str">
            <v>TV1000 Premium HD</v>
          </cell>
          <cell r="E139" t="str">
            <v>HD</v>
          </cell>
          <cell r="F139">
            <v>801</v>
          </cell>
          <cell r="H139" t="str">
            <v>VIASAT премиум HD</v>
          </cell>
          <cell r="I139">
            <v>59</v>
          </cell>
          <cell r="J139">
            <v>32</v>
          </cell>
          <cell r="K139" t="str">
            <v>0009000207E0</v>
          </cell>
          <cell r="L139">
            <v>62</v>
          </cell>
          <cell r="M139">
            <v>32</v>
          </cell>
          <cell r="N139" t="str">
            <v>0009000207E0</v>
          </cell>
          <cell r="O139" t="str">
            <v>VIASAT премиум HD</v>
          </cell>
          <cell r="P139">
            <v>64</v>
          </cell>
          <cell r="Q139">
            <v>32</v>
          </cell>
          <cell r="R139" t="str">
            <v>0009000207E0</v>
          </cell>
          <cell r="S139">
            <v>68</v>
          </cell>
          <cell r="T139">
            <v>32</v>
          </cell>
          <cell r="U139" t="str">
            <v>0009000207E0</v>
          </cell>
          <cell r="V139" t="str">
            <v>Кино и сериалы</v>
          </cell>
          <cell r="W139" t="str">
            <v>epg375</v>
          </cell>
          <cell r="X139" t="str">
            <v>http://www.viasatpremium.ru/</v>
          </cell>
          <cell r="Y139" t="str">
            <v>Русский</v>
          </cell>
          <cell r="Z139" t="str">
            <v>Круглосуточно</v>
          </cell>
          <cell r="AA139" t="str">
            <v/>
          </cell>
          <cell r="AB139" t="str">
            <v>Да</v>
          </cell>
          <cell r="AC139" t="str">
            <v>Да</v>
          </cell>
          <cell r="AD139" t="str">
            <v/>
          </cell>
          <cell r="AE139" t="str">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ell>
          <cell r="AF139">
            <v>0</v>
          </cell>
        </row>
        <row r="140">
          <cell r="B140">
            <v>309</v>
          </cell>
          <cell r="C140" t="str">
            <v>DVB-28</v>
          </cell>
          <cell r="D140" t="str">
            <v>Viasat Sport</v>
          </cell>
          <cell r="E140" t="str">
            <v>HD</v>
          </cell>
          <cell r="F140">
            <v>810</v>
          </cell>
          <cell r="H140" t="str">
            <v>VIASAT премиум HD</v>
          </cell>
          <cell r="I140">
            <v>59</v>
          </cell>
          <cell r="J140">
            <v>32</v>
          </cell>
          <cell r="K140" t="str">
            <v>0009000207E0</v>
          </cell>
          <cell r="L140">
            <v>62</v>
          </cell>
          <cell r="M140">
            <v>32</v>
          </cell>
          <cell r="N140" t="str">
            <v>0009000207E0</v>
          </cell>
          <cell r="O140" t="str">
            <v>VIASAT премиум HD</v>
          </cell>
          <cell r="P140">
            <v>64</v>
          </cell>
          <cell r="Q140">
            <v>32</v>
          </cell>
          <cell r="R140" t="str">
            <v>0009000207E0</v>
          </cell>
          <cell r="S140">
            <v>68</v>
          </cell>
          <cell r="T140">
            <v>32</v>
          </cell>
          <cell r="U140" t="str">
            <v>0009000207E0</v>
          </cell>
          <cell r="V140" t="str">
            <v>Спортивные</v>
          </cell>
          <cell r="W140" t="str">
            <v>epg593</v>
          </cell>
          <cell r="X140" t="str">
            <v>http://www.myviasat.ru/</v>
          </cell>
          <cell r="Y140" t="str">
            <v>Русский, Английский</v>
          </cell>
          <cell r="Z140" t="str">
            <v>Круглосуточно</v>
          </cell>
          <cell r="AB140" t="str">
            <v>Да</v>
          </cell>
          <cell r="AC140" t="str">
            <v>Да</v>
          </cell>
          <cell r="AD140" t="str">
            <v/>
          </cell>
          <cell r="AE140" t="str">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ell>
          <cell r="AF140">
            <v>0</v>
          </cell>
        </row>
        <row r="141">
          <cell r="B141">
            <v>143</v>
          </cell>
          <cell r="C141" t="str">
            <v>DVB-27</v>
          </cell>
          <cell r="D141" t="str">
            <v>Travel Channel HD</v>
          </cell>
          <cell r="E141" t="str">
            <v>HD</v>
          </cell>
          <cell r="F141">
            <v>608</v>
          </cell>
          <cell r="H141" t="str">
            <v>Базовый</v>
          </cell>
          <cell r="I141">
            <v>58</v>
          </cell>
          <cell r="J141">
            <v>2</v>
          </cell>
          <cell r="K141" t="str">
            <v>0009000207D1</v>
          </cell>
          <cell r="L141">
            <v>61</v>
          </cell>
          <cell r="M141">
            <v>2</v>
          </cell>
          <cell r="N141" t="str">
            <v>0009000207D1</v>
          </cell>
          <cell r="O141" t="str">
            <v>Базовый</v>
          </cell>
          <cell r="P141">
            <v>63</v>
          </cell>
          <cell r="Q141">
            <v>2</v>
          </cell>
          <cell r="R141" t="str">
            <v>0009000207D1</v>
          </cell>
          <cell r="S141">
            <v>67</v>
          </cell>
          <cell r="T141">
            <v>2</v>
          </cell>
          <cell r="U141" t="str">
            <v>0009000207D1</v>
          </cell>
          <cell r="V141" t="str">
            <v>Вокруг света</v>
          </cell>
          <cell r="W141" t="str">
            <v>epg328</v>
          </cell>
          <cell r="X141" t="str">
            <v>http://www.mgmhd.com/</v>
          </cell>
          <cell r="Y141" t="str">
            <v>Русский</v>
          </cell>
          <cell r="Z141" t="str">
            <v>Круглосуточно</v>
          </cell>
          <cell r="AA141" t="str">
            <v/>
          </cell>
          <cell r="AB141" t="str">
            <v>Да</v>
          </cell>
          <cell r="AC141" t="str">
            <v>Да</v>
          </cell>
          <cell r="AD141" t="str">
            <v/>
          </cell>
          <cell r="AE141" t="str">
            <v>Киноканал всемирно известной кинокомпаний - Metro Goldwyn Mayer. В фильмотеке MGM тысяч фильмов разных жанров 60-х – 90-х годов, многие из которых стали киноклассикой.</v>
          </cell>
          <cell r="AF141">
            <v>0</v>
          </cell>
        </row>
        <row r="142">
          <cell r="B142">
            <v>97</v>
          </cell>
          <cell r="C142" t="str">
            <v>DVB-29</v>
          </cell>
          <cell r="D142" t="str">
            <v>Zee TV</v>
          </cell>
          <cell r="E142" t="str">
            <v>SD</v>
          </cell>
          <cell r="F142">
            <v>102</v>
          </cell>
          <cell r="H142" t="str">
            <v>Базовый</v>
          </cell>
          <cell r="I142">
            <v>61</v>
          </cell>
          <cell r="J142">
            <v>2</v>
          </cell>
          <cell r="K142" t="str">
            <v>0009000207D1</v>
          </cell>
          <cell r="L142">
            <v>64</v>
          </cell>
          <cell r="M142">
            <v>2</v>
          </cell>
          <cell r="N142" t="str">
            <v>0009000207D1</v>
          </cell>
          <cell r="O142" t="str">
            <v>Базовый</v>
          </cell>
          <cell r="P142">
            <v>66</v>
          </cell>
          <cell r="Q142">
            <v>2</v>
          </cell>
          <cell r="R142" t="str">
            <v>0009000207D1</v>
          </cell>
          <cell r="S142">
            <v>70</v>
          </cell>
          <cell r="T142">
            <v>2</v>
          </cell>
          <cell r="U142" t="str">
            <v>0009000207D1</v>
          </cell>
          <cell r="V142" t="str">
            <v>Вокруг света</v>
          </cell>
          <cell r="W142" t="str">
            <v>epg93</v>
          </cell>
          <cell r="X142" t="str">
            <v>http://www.zeerussia.ru</v>
          </cell>
          <cell r="Y142" t="str">
            <v>Русский</v>
          </cell>
          <cell r="Z142" t="str">
            <v>Круглосуточно</v>
          </cell>
          <cell r="AA142" t="str">
            <v/>
          </cell>
          <cell r="AB142" t="str">
            <v>Да</v>
          </cell>
          <cell r="AC142" t="str">
            <v>Да</v>
          </cell>
          <cell r="AD142" t="str">
            <v/>
          </cell>
          <cell r="AE142" t="str">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ell>
          <cell r="AF142">
            <v>0</v>
          </cell>
        </row>
        <row r="143">
          <cell r="B143">
            <v>144</v>
          </cell>
          <cell r="C143" t="str">
            <v>DVB-29</v>
          </cell>
          <cell r="D143" t="str">
            <v>Travel Channel</v>
          </cell>
          <cell r="E143" t="str">
            <v>SD</v>
          </cell>
          <cell r="F143">
            <v>104</v>
          </cell>
          <cell r="G143" t="str">
            <v>Да</v>
          </cell>
          <cell r="H143" t="str">
            <v>Базовый</v>
          </cell>
          <cell r="I143">
            <v>61</v>
          </cell>
          <cell r="J143">
            <v>2</v>
          </cell>
          <cell r="K143" t="str">
            <v>0009000207D1</v>
          </cell>
          <cell r="L143">
            <v>64</v>
          </cell>
          <cell r="M143">
            <v>2</v>
          </cell>
          <cell r="N143" t="str">
            <v>0009000207D1</v>
          </cell>
          <cell r="O143" t="str">
            <v>Базовый</v>
          </cell>
          <cell r="P143">
            <v>66</v>
          </cell>
          <cell r="Q143">
            <v>2</v>
          </cell>
          <cell r="R143" t="str">
            <v>0009000207D1</v>
          </cell>
          <cell r="S143">
            <v>70</v>
          </cell>
          <cell r="T143">
            <v>2</v>
          </cell>
          <cell r="U143" t="str">
            <v>0009000207D1</v>
          </cell>
          <cell r="V143" t="str">
            <v>Вокруг света</v>
          </cell>
          <cell r="W143" t="str">
            <v>epg302</v>
          </cell>
          <cell r="X143" t="str">
            <v>http://www.travelchanneltv.ru/</v>
          </cell>
          <cell r="Y143" t="str">
            <v>Русский</v>
          </cell>
          <cell r="Z143" t="str">
            <v>Круглосуточно</v>
          </cell>
          <cell r="AA143" t="str">
            <v/>
          </cell>
          <cell r="AB143" t="str">
            <v>Да</v>
          </cell>
          <cell r="AC143" t="str">
            <v>Да</v>
          </cell>
          <cell r="AD143" t="str">
            <v/>
          </cell>
          <cell r="AE143" t="str">
            <v>Созданный  в 1994 году, Travel Channel вещает на 21 языке в 125 странах Европы, Ближнего Востока, Африки и Азиатско-Тихоокеанского региона.</v>
          </cell>
          <cell r="AF143">
            <v>0</v>
          </cell>
        </row>
        <row r="144">
          <cell r="B144">
            <v>112</v>
          </cell>
          <cell r="C144" t="str">
            <v>DVB-29</v>
          </cell>
          <cell r="D144" t="str">
            <v>ЖИВИ!</v>
          </cell>
          <cell r="E144" t="str">
            <v>SD</v>
          </cell>
          <cell r="F144">
            <v>132</v>
          </cell>
          <cell r="H144" t="str">
            <v>Базовый</v>
          </cell>
          <cell r="I144">
            <v>62</v>
          </cell>
          <cell r="J144">
            <v>770</v>
          </cell>
          <cell r="K144" t="str">
            <v>0009000207E3</v>
          </cell>
          <cell r="L144">
            <v>65</v>
          </cell>
          <cell r="M144">
            <v>770</v>
          </cell>
          <cell r="N144" t="str">
            <v>0009000207E3</v>
          </cell>
          <cell r="O144" t="str">
            <v>Базовый</v>
          </cell>
          <cell r="P144">
            <v>67</v>
          </cell>
          <cell r="Q144">
            <v>770</v>
          </cell>
          <cell r="R144" t="str">
            <v>0009000207E3</v>
          </cell>
          <cell r="S144">
            <v>71</v>
          </cell>
          <cell r="T144">
            <v>770</v>
          </cell>
          <cell r="U144" t="str">
            <v>0009000207E3</v>
          </cell>
          <cell r="V144" t="str">
            <v>Семья и здоровье</v>
          </cell>
          <cell r="W144" t="str">
            <v>epg108</v>
          </cell>
          <cell r="X144" t="str">
            <v>http://www.jv.ru/</v>
          </cell>
          <cell r="Y144" t="str">
            <v>Русский</v>
          </cell>
          <cell r="Z144" t="str">
            <v>Круглосуточно</v>
          </cell>
          <cell r="AA144" t="str">
            <v/>
          </cell>
          <cell r="AB144" t="str">
            <v>Да</v>
          </cell>
          <cell r="AC144" t="str">
            <v>Да</v>
          </cell>
          <cell r="AD144" t="str">
            <v/>
          </cell>
          <cell r="AE144" t="str">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ell>
          <cell r="AF144">
            <v>0</v>
          </cell>
        </row>
        <row r="145">
          <cell r="B145">
            <v>164</v>
          </cell>
          <cell r="C145" t="str">
            <v>DVB-3</v>
          </cell>
          <cell r="D145" t="str">
            <v>МУЗ-ТВ</v>
          </cell>
          <cell r="E145" t="str">
            <v>SD</v>
          </cell>
          <cell r="F145">
            <v>20</v>
          </cell>
          <cell r="H145" t="str">
            <v>Федеральный</v>
          </cell>
          <cell r="I145">
            <v>3</v>
          </cell>
          <cell r="J145">
            <v>769</v>
          </cell>
          <cell r="K145" t="str">
            <v>0009000207E2</v>
          </cell>
          <cell r="L145">
            <v>3</v>
          </cell>
          <cell r="M145">
            <v>1793</v>
          </cell>
          <cell r="N145" t="str">
            <v>0009000207F3</v>
          </cell>
          <cell r="O145" t="str">
            <v>Федеральный</v>
          </cell>
          <cell r="P145">
            <v>3</v>
          </cell>
          <cell r="Q145">
            <v>769</v>
          </cell>
          <cell r="R145" t="str">
            <v>0009000207E2</v>
          </cell>
          <cell r="S145">
            <v>3</v>
          </cell>
          <cell r="T145">
            <v>1793</v>
          </cell>
          <cell r="U145" t="str">
            <v>0009000207F3</v>
          </cell>
          <cell r="V145" t="str">
            <v>Развлекательные</v>
          </cell>
          <cell r="W145" t="str">
            <v>epg380</v>
          </cell>
          <cell r="X145" t="str">
            <v>http://muz-tv.ru/</v>
          </cell>
          <cell r="Y145" t="str">
            <v>Русский</v>
          </cell>
          <cell r="Z145" t="str">
            <v>Круглосуточно</v>
          </cell>
          <cell r="AA145" t="str">
            <v/>
          </cell>
          <cell r="AB145" t="str">
            <v>Да</v>
          </cell>
          <cell r="AC145" t="str">
            <v>Да</v>
          </cell>
          <cell r="AD145" t="str">
            <v/>
          </cell>
          <cell r="AE145" t="str">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ell>
          <cell r="AF145">
            <v>0</v>
          </cell>
        </row>
        <row r="146">
          <cell r="B146">
            <v>154</v>
          </cell>
          <cell r="C146" t="str">
            <v>DVB-30</v>
          </cell>
          <cell r="D146" t="str">
            <v>TLC HD</v>
          </cell>
          <cell r="E146" t="str">
            <v>HD</v>
          </cell>
          <cell r="F146">
            <v>615</v>
          </cell>
          <cell r="H146" t="str">
            <v>Базовый</v>
          </cell>
          <cell r="I146">
            <v>63</v>
          </cell>
          <cell r="J146">
            <v>2</v>
          </cell>
          <cell r="K146" t="str">
            <v>0009000207D1</v>
          </cell>
          <cell r="L146">
            <v>66</v>
          </cell>
          <cell r="M146">
            <v>2</v>
          </cell>
          <cell r="N146" t="str">
            <v>0009000207D1</v>
          </cell>
          <cell r="O146" t="str">
            <v>Базовый</v>
          </cell>
          <cell r="P146">
            <v>68</v>
          </cell>
          <cell r="Q146">
            <v>2</v>
          </cell>
          <cell r="R146" t="str">
            <v>0009000207D1</v>
          </cell>
          <cell r="S146">
            <v>72</v>
          </cell>
          <cell r="T146">
            <v>2</v>
          </cell>
          <cell r="U146" t="str">
            <v>0009000207D1</v>
          </cell>
          <cell r="V146" t="str">
            <v>Вокруг света</v>
          </cell>
          <cell r="W146" t="str">
            <v>epg516</v>
          </cell>
          <cell r="X146" t="str">
            <v>http://www.tlc-tv.ru/</v>
          </cell>
          <cell r="Y146" t="str">
            <v>Русский, Английский</v>
          </cell>
          <cell r="Z146" t="str">
            <v>Круглосуточно</v>
          </cell>
          <cell r="AA146" t="str">
            <v/>
          </cell>
          <cell r="AB146" t="str">
            <v>Да</v>
          </cell>
          <cell r="AC146" t="str">
            <v>Да</v>
          </cell>
          <cell r="AD146" t="str">
            <v/>
          </cell>
          <cell r="AE146" t="str">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ell>
          <cell r="AF146">
            <v>0</v>
          </cell>
        </row>
        <row r="147">
          <cell r="B147">
            <v>193</v>
          </cell>
          <cell r="C147" t="str">
            <v>DVB-30</v>
          </cell>
          <cell r="D147" t="str">
            <v>NuArt.TV</v>
          </cell>
          <cell r="E147" t="str">
            <v>SD</v>
          </cell>
          <cell r="F147">
            <v>918</v>
          </cell>
          <cell r="H147" t="str">
            <v>Эгоист</v>
          </cell>
          <cell r="I147">
            <v>64</v>
          </cell>
          <cell r="J147">
            <v>128</v>
          </cell>
          <cell r="K147" t="str">
            <v>0009000207F0</v>
          </cell>
          <cell r="L147">
            <v>67</v>
          </cell>
          <cell r="M147">
            <v>128</v>
          </cell>
          <cell r="N147" t="str">
            <v>0009000207F0</v>
          </cell>
          <cell r="O147" t="str">
            <v>Эгоист</v>
          </cell>
          <cell r="P147">
            <v>69</v>
          </cell>
          <cell r="Q147">
            <v>128</v>
          </cell>
          <cell r="R147" t="str">
            <v>0009000207F0</v>
          </cell>
          <cell r="S147">
            <v>73</v>
          </cell>
          <cell r="T147">
            <v>128</v>
          </cell>
          <cell r="U147" t="str">
            <v>0009000207F0</v>
          </cell>
          <cell r="V147" t="str">
            <v>Эротика</v>
          </cell>
          <cell r="W147" t="str">
            <v>epg271</v>
          </cell>
          <cell r="X147" t="str">
            <v>http://tv.nuart.tv</v>
          </cell>
          <cell r="Y147" t="str">
            <v>Русский</v>
          </cell>
          <cell r="Z147" t="str">
            <v>Круглосуточно</v>
          </cell>
          <cell r="AA147" t="str">
            <v/>
          </cell>
          <cell r="AB147" t="str">
            <v>Да</v>
          </cell>
          <cell r="AC147" t="str">
            <v>Да</v>
          </cell>
          <cell r="AD147" t="str">
            <v>Да</v>
          </cell>
          <cell r="AE147" t="str">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ell>
          <cell r="AF147">
            <v>0</v>
          </cell>
        </row>
        <row r="148">
          <cell r="B148">
            <v>192</v>
          </cell>
          <cell r="C148" t="str">
            <v>DVB-30</v>
          </cell>
          <cell r="D148" t="str">
            <v>Эгоист ТВ</v>
          </cell>
          <cell r="E148" t="str">
            <v>SD</v>
          </cell>
          <cell r="F148">
            <v>917</v>
          </cell>
          <cell r="H148" t="str">
            <v>Эгоист</v>
          </cell>
          <cell r="I148">
            <v>64</v>
          </cell>
          <cell r="J148">
            <v>128</v>
          </cell>
          <cell r="K148" t="str">
            <v>0009000207F0</v>
          </cell>
          <cell r="L148">
            <v>67</v>
          </cell>
          <cell r="M148">
            <v>128</v>
          </cell>
          <cell r="N148" t="str">
            <v>0009000207F0</v>
          </cell>
          <cell r="O148" t="str">
            <v>Эгоист</v>
          </cell>
          <cell r="P148">
            <v>69</v>
          </cell>
          <cell r="Q148">
            <v>128</v>
          </cell>
          <cell r="R148" t="str">
            <v>0009000207F0</v>
          </cell>
          <cell r="S148">
            <v>73</v>
          </cell>
          <cell r="T148">
            <v>128</v>
          </cell>
          <cell r="U148" t="str">
            <v>0009000207F0</v>
          </cell>
          <cell r="V148" t="str">
            <v>Эротика</v>
          </cell>
          <cell r="W148" t="str">
            <v>epg296</v>
          </cell>
          <cell r="X148" t="str">
            <v>http://www.egoist.tv/</v>
          </cell>
          <cell r="Y148" t="str">
            <v>Русский</v>
          </cell>
          <cell r="Z148" t="str">
            <v>Круглосуточно</v>
          </cell>
          <cell r="AA148" t="str">
            <v/>
          </cell>
          <cell r="AB148" t="str">
            <v>Да</v>
          </cell>
          <cell r="AC148" t="str">
            <v>Да</v>
          </cell>
          <cell r="AD148" t="str">
            <v>Да</v>
          </cell>
          <cell r="AE148" t="str">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ell>
          <cell r="AF148">
            <v>0</v>
          </cell>
        </row>
        <row r="149">
          <cell r="B149">
            <v>119</v>
          </cell>
          <cell r="C149" t="str">
            <v>DVB-30</v>
          </cell>
          <cell r="D149" t="str">
            <v>Animal Planet HD</v>
          </cell>
          <cell r="E149" t="str">
            <v>HD</v>
          </cell>
          <cell r="F149">
            <v>602</v>
          </cell>
          <cell r="H149" t="str">
            <v>Базовый</v>
          </cell>
          <cell r="I149">
            <v>63</v>
          </cell>
          <cell r="J149">
            <v>2</v>
          </cell>
          <cell r="K149" t="str">
            <v>0009000207D1</v>
          </cell>
          <cell r="L149">
            <v>66</v>
          </cell>
          <cell r="M149">
            <v>2</v>
          </cell>
          <cell r="N149" t="str">
            <v>0009000207D1</v>
          </cell>
          <cell r="O149" t="str">
            <v>Базовый</v>
          </cell>
          <cell r="P149">
            <v>68</v>
          </cell>
          <cell r="Q149">
            <v>2</v>
          </cell>
          <cell r="R149" t="str">
            <v>0009000207D1</v>
          </cell>
          <cell r="S149">
            <v>72</v>
          </cell>
          <cell r="T149">
            <v>2</v>
          </cell>
          <cell r="U149" t="str">
            <v>0009000207D1</v>
          </cell>
          <cell r="V149" t="str">
            <v>В мире животных</v>
          </cell>
          <cell r="W149" t="str">
            <v>epg306</v>
          </cell>
          <cell r="X149" t="str">
            <v>http://animal.discovery.com/</v>
          </cell>
          <cell r="Y149" t="str">
            <v>Русский, Английский</v>
          </cell>
          <cell r="Z149" t="str">
            <v>Круглосуточно</v>
          </cell>
          <cell r="AA149" t="str">
            <v/>
          </cell>
          <cell r="AB149" t="str">
            <v>Да</v>
          </cell>
          <cell r="AC149" t="str">
            <v>Да</v>
          </cell>
          <cell r="AD149" t="str">
            <v/>
          </cell>
          <cell r="AE149" t="str">
            <v>Крокодилы, слоны, термиты, канарейки, рыбы, собаки, ленивцы, жирафы, кошки, бабочки и все-все-все — главные действующие лица увлекательных передач Animal Planet.</v>
          </cell>
          <cell r="AF149">
            <v>0</v>
          </cell>
        </row>
        <row r="150">
          <cell r="B150">
            <v>320</v>
          </cell>
          <cell r="C150" t="str">
            <v>DVB-12</v>
          </cell>
          <cell r="D150" t="str">
            <v>Матч! Футбол 1</v>
          </cell>
          <cell r="E150" t="str">
            <v>SD</v>
          </cell>
          <cell r="F150">
            <v>831</v>
          </cell>
          <cell r="H150" t="str">
            <v>МАТЧ! ФУТБОЛ</v>
          </cell>
          <cell r="I150">
            <v>24</v>
          </cell>
          <cell r="J150">
            <v>32768</v>
          </cell>
          <cell r="K150" t="str">
            <v>000900020802</v>
          </cell>
          <cell r="L150">
            <v>27</v>
          </cell>
          <cell r="M150">
            <v>32768</v>
          </cell>
          <cell r="N150" t="str">
            <v>000900020802</v>
          </cell>
          <cell r="O150" t="str">
            <v>МАТЧ! ФУТБОЛ</v>
          </cell>
          <cell r="P150">
            <v>29</v>
          </cell>
          <cell r="Q150">
            <v>98304</v>
          </cell>
          <cell r="R150" t="str">
            <v>0009000207D7</v>
          </cell>
          <cell r="S150">
            <v>33</v>
          </cell>
          <cell r="T150">
            <v>98304</v>
          </cell>
          <cell r="U150" t="str">
            <v>0009000207D7</v>
          </cell>
          <cell r="V150" t="str">
            <v>Спортивные</v>
          </cell>
          <cell r="W150" t="str">
            <v>epg340</v>
          </cell>
          <cell r="X150" t="str">
            <v>http://matchtv.ru/</v>
          </cell>
          <cell r="Y150" t="str">
            <v>Русский</v>
          </cell>
          <cell r="Z150" t="str">
            <v>Круглосуточно</v>
          </cell>
          <cell r="AA150" t="str">
            <v/>
          </cell>
          <cell r="AB150" t="str">
            <v>Да</v>
          </cell>
          <cell r="AC150" t="str">
            <v>Да</v>
          </cell>
          <cell r="AD150" t="str">
            <v/>
          </cell>
          <cell r="AE150" t="str">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ell>
          <cell r="AF150">
            <v>0</v>
          </cell>
        </row>
        <row r="151">
          <cell r="B151">
            <v>321</v>
          </cell>
          <cell r="C151" t="str">
            <v>DVB-12</v>
          </cell>
          <cell r="D151" t="str">
            <v>Матч! Футбол 2</v>
          </cell>
          <cell r="E151" t="str">
            <v>SD</v>
          </cell>
          <cell r="F151">
            <v>833</v>
          </cell>
          <cell r="H151" t="str">
            <v>МАТЧ! ФУТБОЛ</v>
          </cell>
          <cell r="I151">
            <v>24</v>
          </cell>
          <cell r="J151">
            <v>32768</v>
          </cell>
          <cell r="K151" t="str">
            <v>000900020802</v>
          </cell>
          <cell r="L151">
            <v>27</v>
          </cell>
          <cell r="M151">
            <v>32768</v>
          </cell>
          <cell r="N151" t="str">
            <v>000900020802</v>
          </cell>
          <cell r="O151" t="str">
            <v>МАТЧ! ФУТБОЛ</v>
          </cell>
          <cell r="P151">
            <v>29</v>
          </cell>
          <cell r="Q151">
            <v>98304</v>
          </cell>
          <cell r="R151" t="str">
            <v>0009000207D7</v>
          </cell>
          <cell r="S151">
            <v>33</v>
          </cell>
          <cell r="T151">
            <v>98304</v>
          </cell>
          <cell r="U151" t="str">
            <v>0009000207D7</v>
          </cell>
          <cell r="V151" t="str">
            <v>Спортивные</v>
          </cell>
          <cell r="W151" t="str">
            <v>epg571</v>
          </cell>
          <cell r="X151" t="str">
            <v>http://matchtv.ru/</v>
          </cell>
          <cell r="Y151" t="str">
            <v>Русский</v>
          </cell>
          <cell r="Z151" t="str">
            <v>Круглосуточно</v>
          </cell>
          <cell r="AA151" t="str">
            <v/>
          </cell>
          <cell r="AB151" t="str">
            <v>Да</v>
          </cell>
          <cell r="AC151" t="str">
            <v>Да</v>
          </cell>
          <cell r="AD151" t="str">
            <v/>
          </cell>
          <cell r="AE151" t="str">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ell>
          <cell r="AF151">
            <v>0</v>
          </cell>
        </row>
        <row r="152">
          <cell r="B152">
            <v>322</v>
          </cell>
          <cell r="C152" t="str">
            <v>DVB-24</v>
          </cell>
          <cell r="D152" t="str">
            <v>Матч! Футбол 3</v>
          </cell>
          <cell r="E152" t="str">
            <v>SD</v>
          </cell>
          <cell r="F152">
            <v>835</v>
          </cell>
          <cell r="H152" t="str">
            <v>МАТЧ! ФУТБОЛ</v>
          </cell>
          <cell r="I152">
            <v>52</v>
          </cell>
          <cell r="J152">
            <v>32768</v>
          </cell>
          <cell r="K152" t="str">
            <v>000900020802</v>
          </cell>
          <cell r="L152">
            <v>55</v>
          </cell>
          <cell r="M152">
            <v>32768</v>
          </cell>
          <cell r="N152" t="str">
            <v>000900020802</v>
          </cell>
          <cell r="O152" t="str">
            <v>МАТЧ! ФУТБОЛ</v>
          </cell>
          <cell r="P152">
            <v>57</v>
          </cell>
          <cell r="Q152">
            <v>98304</v>
          </cell>
          <cell r="R152" t="str">
            <v>0009000207D7</v>
          </cell>
          <cell r="S152">
            <v>61</v>
          </cell>
          <cell r="T152">
            <v>98304</v>
          </cell>
          <cell r="U152" t="str">
            <v>0009000207D7</v>
          </cell>
          <cell r="V152" t="str">
            <v>Спортивные</v>
          </cell>
          <cell r="W152" t="str">
            <v>epg577</v>
          </cell>
          <cell r="X152" t="str">
            <v>http://matchtv.ru/</v>
          </cell>
          <cell r="Y152" t="str">
            <v>Русский</v>
          </cell>
          <cell r="Z152" t="str">
            <v>Круглосуточно</v>
          </cell>
          <cell r="AA152" t="str">
            <v/>
          </cell>
          <cell r="AB152" t="str">
            <v>Да</v>
          </cell>
          <cell r="AC152" t="str">
            <v>Да</v>
          </cell>
          <cell r="AD152" t="str">
            <v/>
          </cell>
          <cell r="AE152" t="str">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ell>
          <cell r="AF152">
            <v>0</v>
          </cell>
        </row>
        <row r="153">
          <cell r="B153">
            <v>317</v>
          </cell>
          <cell r="C153" t="str">
            <v>DVB-12</v>
          </cell>
          <cell r="D153" t="str">
            <v>Матч! Футбол 1 HD</v>
          </cell>
          <cell r="E153" t="str">
            <v>HD</v>
          </cell>
          <cell r="F153">
            <v>832</v>
          </cell>
          <cell r="H153" t="str">
            <v>МАТЧ! ФУТБОЛ</v>
          </cell>
          <cell r="I153">
            <v>24</v>
          </cell>
          <cell r="J153">
            <v>32768</v>
          </cell>
          <cell r="K153" t="str">
            <v>000900020802</v>
          </cell>
          <cell r="L153">
            <v>27</v>
          </cell>
          <cell r="M153">
            <v>32768</v>
          </cell>
          <cell r="N153" t="str">
            <v>000900020802</v>
          </cell>
          <cell r="O153" t="str">
            <v>МАТЧ! ФУТБОЛ</v>
          </cell>
          <cell r="P153">
            <v>29</v>
          </cell>
          <cell r="Q153">
            <v>98304</v>
          </cell>
          <cell r="R153" t="str">
            <v>0009000207D7</v>
          </cell>
          <cell r="S153">
            <v>33</v>
          </cell>
          <cell r="T153">
            <v>98304</v>
          </cell>
          <cell r="U153" t="str">
            <v>0009000207D7</v>
          </cell>
          <cell r="V153" t="str">
            <v>Спортивные</v>
          </cell>
          <cell r="W153" t="str">
            <v>epg616</v>
          </cell>
          <cell r="X153" t="str">
            <v>http://matchtv.ru/</v>
          </cell>
          <cell r="Y153" t="str">
            <v>Русский</v>
          </cell>
          <cell r="Z153" t="str">
            <v>Круглосуточно</v>
          </cell>
          <cell r="AA153" t="str">
            <v/>
          </cell>
          <cell r="AB153" t="str">
            <v>Да</v>
          </cell>
          <cell r="AC153" t="str">
            <v>Да</v>
          </cell>
          <cell r="AD153" t="str">
            <v/>
          </cell>
          <cell r="AE153" t="str">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ell>
          <cell r="AF153">
            <v>0</v>
          </cell>
        </row>
        <row r="154">
          <cell r="B154">
            <v>318</v>
          </cell>
          <cell r="C154" t="str">
            <v>DVB-12</v>
          </cell>
          <cell r="D154" t="str">
            <v>Матч! Футбол 2 HD</v>
          </cell>
          <cell r="E154" t="str">
            <v>HD</v>
          </cell>
          <cell r="F154">
            <v>834</v>
          </cell>
          <cell r="H154" t="str">
            <v>МАТЧ! ФУТБОЛ</v>
          </cell>
          <cell r="I154">
            <v>24</v>
          </cell>
          <cell r="J154">
            <v>32768</v>
          </cell>
          <cell r="K154" t="str">
            <v>000900020802</v>
          </cell>
          <cell r="L154">
            <v>27</v>
          </cell>
          <cell r="M154">
            <v>32768</v>
          </cell>
          <cell r="N154" t="str">
            <v>000900020802</v>
          </cell>
          <cell r="O154" t="str">
            <v>МАТЧ! ФУТБОЛ</v>
          </cell>
          <cell r="P154">
            <v>29</v>
          </cell>
          <cell r="Q154">
            <v>98304</v>
          </cell>
          <cell r="R154" t="str">
            <v>0009000207D7</v>
          </cell>
          <cell r="S154">
            <v>33</v>
          </cell>
          <cell r="T154">
            <v>98304</v>
          </cell>
          <cell r="U154" t="str">
            <v>0009000207D7</v>
          </cell>
          <cell r="V154" t="str">
            <v>Спортивные</v>
          </cell>
          <cell r="W154" t="str">
            <v>epg617</v>
          </cell>
          <cell r="X154" t="str">
            <v>http://matchtv.ru/</v>
          </cell>
          <cell r="Y154" t="str">
            <v>Русский</v>
          </cell>
          <cell r="Z154" t="str">
            <v>Круглосуточно</v>
          </cell>
          <cell r="AA154" t="str">
            <v/>
          </cell>
          <cell r="AB154" t="str">
            <v>Да</v>
          </cell>
          <cell r="AC154" t="str">
            <v>Да</v>
          </cell>
          <cell r="AD154" t="str">
            <v/>
          </cell>
          <cell r="AE154" t="str">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ell>
          <cell r="AF154">
            <v>0</v>
          </cell>
        </row>
        <row r="155">
          <cell r="B155">
            <v>319</v>
          </cell>
          <cell r="C155" t="str">
            <v>DVB-24</v>
          </cell>
          <cell r="D155" t="str">
            <v>Матч! Футбол 3 HD</v>
          </cell>
          <cell r="E155" t="str">
            <v>HD</v>
          </cell>
          <cell r="F155">
            <v>836</v>
          </cell>
          <cell r="H155" t="str">
            <v>МАТЧ! ФУТБОЛ</v>
          </cell>
          <cell r="I155">
            <v>52</v>
          </cell>
          <cell r="J155">
            <v>32768</v>
          </cell>
          <cell r="K155" t="str">
            <v>000900020802</v>
          </cell>
          <cell r="L155">
            <v>55</v>
          </cell>
          <cell r="M155">
            <v>32768</v>
          </cell>
          <cell r="N155" t="str">
            <v>000900020802</v>
          </cell>
          <cell r="O155" t="str">
            <v>МАТЧ! ФУТБОЛ</v>
          </cell>
          <cell r="P155">
            <v>57</v>
          </cell>
          <cell r="Q155">
            <v>98304</v>
          </cell>
          <cell r="R155" t="str">
            <v>0009000207D7</v>
          </cell>
          <cell r="S155">
            <v>61</v>
          </cell>
          <cell r="T155">
            <v>98304</v>
          </cell>
          <cell r="U155" t="str">
            <v>0009000207D7</v>
          </cell>
          <cell r="V155" t="str">
            <v>Спортивные</v>
          </cell>
          <cell r="W155" t="str">
            <v>epg618</v>
          </cell>
          <cell r="X155" t="str">
            <v>http://matchtv.ru/</v>
          </cell>
          <cell r="Y155" t="str">
            <v>Русский</v>
          </cell>
          <cell r="Z155" t="str">
            <v>Круглосуточно</v>
          </cell>
          <cell r="AA155" t="str">
            <v/>
          </cell>
          <cell r="AB155" t="str">
            <v>Да</v>
          </cell>
          <cell r="AC155" t="str">
            <v>Да</v>
          </cell>
          <cell r="AD155" t="str">
            <v/>
          </cell>
          <cell r="AE155" t="str">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ell>
          <cell r="AF155">
            <v>0</v>
          </cell>
        </row>
        <row r="156">
          <cell r="B156">
            <v>66</v>
          </cell>
          <cell r="C156" t="str">
            <v>DVB-18</v>
          </cell>
          <cell r="D156" t="str">
            <v>Deutsche Welle</v>
          </cell>
          <cell r="E156" t="str">
            <v>SD</v>
          </cell>
          <cell r="F156">
            <v>814</v>
          </cell>
          <cell r="H156" t="str">
            <v>Новостной</v>
          </cell>
          <cell r="I156">
            <v>40</v>
          </cell>
          <cell r="J156">
            <v>262144</v>
          </cell>
          <cell r="K156" t="str">
            <v>000900020801</v>
          </cell>
          <cell r="L156">
            <v>43</v>
          </cell>
          <cell r="M156">
            <v>262144</v>
          </cell>
          <cell r="N156" t="str">
            <v>000900020801</v>
          </cell>
          <cell r="O156" t="str">
            <v>Новостной</v>
          </cell>
          <cell r="P156">
            <v>45</v>
          </cell>
          <cell r="Q156">
            <v>262144</v>
          </cell>
          <cell r="R156" t="str">
            <v>000900020801</v>
          </cell>
          <cell r="S156">
            <v>49</v>
          </cell>
          <cell r="T156">
            <v>262144</v>
          </cell>
          <cell r="U156" t="str">
            <v>000900020801</v>
          </cell>
          <cell r="V156" t="str">
            <v>Новости и публицистика</v>
          </cell>
          <cell r="W156" t="str">
            <v>epg65</v>
          </cell>
          <cell r="X156" t="str">
            <v>http://www.dw.de/</v>
          </cell>
          <cell r="Y156" t="str">
            <v>Английский, Немецкий</v>
          </cell>
          <cell r="Z156" t="str">
            <v>Круглосуточно</v>
          </cell>
          <cell r="AA156" t="str">
            <v/>
          </cell>
          <cell r="AB156" t="str">
            <v>Да</v>
          </cell>
          <cell r="AC156" t="str">
            <v>Да</v>
          </cell>
          <cell r="AD156" t="str">
            <v/>
          </cell>
          <cell r="AE156" t="str">
            <v>Немецкий общественно-правовой канал В эфире – новостные передачи, программы о европейской культуре и моде, спорте, финансах, автомобилях и путешествиях.</v>
          </cell>
          <cell r="AF156">
            <v>0</v>
          </cell>
        </row>
        <row r="157">
          <cell r="B157">
            <v>232</v>
          </cell>
          <cell r="C157" t="str">
            <v>DVB-18</v>
          </cell>
          <cell r="D157" t="str">
            <v>France 24</v>
          </cell>
          <cell r="E157" t="str">
            <v>SD</v>
          </cell>
          <cell r="F157">
            <v>815</v>
          </cell>
          <cell r="H157" t="str">
            <v>Новостной</v>
          </cell>
          <cell r="I157">
            <v>40</v>
          </cell>
          <cell r="J157">
            <v>262144</v>
          </cell>
          <cell r="K157" t="str">
            <v>000900020801</v>
          </cell>
          <cell r="L157">
            <v>43</v>
          </cell>
          <cell r="M157">
            <v>262144</v>
          </cell>
          <cell r="N157" t="str">
            <v>000900020801</v>
          </cell>
          <cell r="O157" t="str">
            <v>Новостной</v>
          </cell>
          <cell r="P157">
            <v>45</v>
          </cell>
          <cell r="Q157">
            <v>262144</v>
          </cell>
          <cell r="R157" t="str">
            <v>000900020801</v>
          </cell>
          <cell r="S157">
            <v>49</v>
          </cell>
          <cell r="T157">
            <v>262144</v>
          </cell>
          <cell r="U157" t="str">
            <v>000900020801</v>
          </cell>
          <cell r="V157" t="str">
            <v>Новости и публицистика</v>
          </cell>
          <cell r="W157" t="str">
            <v>epg298</v>
          </cell>
          <cell r="X157" t="str">
            <v>http://www.france24.com/</v>
          </cell>
          <cell r="Y157" t="str">
            <v>Французский</v>
          </cell>
          <cell r="Z157" t="str">
            <v>Круглосуточно</v>
          </cell>
          <cell r="AA157" t="str">
            <v/>
          </cell>
          <cell r="AB157" t="str">
            <v>Да</v>
          </cell>
          <cell r="AC157" t="str">
            <v>Да</v>
          </cell>
          <cell r="AD157" t="str">
            <v/>
          </cell>
          <cell r="AE157" t="str">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ell>
          <cell r="AF157">
            <v>0</v>
          </cell>
        </row>
        <row r="158">
          <cell r="B158">
            <v>236</v>
          </cell>
          <cell r="C158" t="str">
            <v>DVB-18</v>
          </cell>
          <cell r="D158" t="str">
            <v>CNN</v>
          </cell>
          <cell r="E158" t="str">
            <v>SD</v>
          </cell>
          <cell r="F158">
            <v>812</v>
          </cell>
          <cell r="H158" t="str">
            <v>Новостной</v>
          </cell>
          <cell r="I158">
            <v>40</v>
          </cell>
          <cell r="J158">
            <v>262144</v>
          </cell>
          <cell r="K158" t="str">
            <v>000900020801</v>
          </cell>
          <cell r="L158">
            <v>43</v>
          </cell>
          <cell r="M158">
            <v>262144</v>
          </cell>
          <cell r="N158" t="str">
            <v>000900020801</v>
          </cell>
          <cell r="O158" t="str">
            <v>Новостной</v>
          </cell>
          <cell r="P158">
            <v>45</v>
          </cell>
          <cell r="Q158">
            <v>262144</v>
          </cell>
          <cell r="R158" t="str">
            <v>000900020801</v>
          </cell>
          <cell r="S158">
            <v>49</v>
          </cell>
          <cell r="T158">
            <v>262144</v>
          </cell>
          <cell r="U158" t="str">
            <v>000900020801</v>
          </cell>
          <cell r="V158" t="str">
            <v>Новости и публицистика</v>
          </cell>
          <cell r="W158" t="str">
            <v>epg290</v>
          </cell>
          <cell r="X158" t="str">
            <v xml:space="preserve">http://www.cnn.com </v>
          </cell>
          <cell r="Y158" t="str">
            <v>Английский</v>
          </cell>
          <cell r="Z158" t="str">
            <v>Круглосуточно</v>
          </cell>
          <cell r="AA158" t="str">
            <v/>
          </cell>
          <cell r="AB158" t="str">
            <v>Да</v>
          </cell>
          <cell r="AC158" t="str">
            <v>Да</v>
          </cell>
          <cell r="AD158" t="str">
            <v/>
          </cell>
          <cell r="AE158" t="str">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ell>
          <cell r="AF158">
            <v>0</v>
          </cell>
        </row>
        <row r="159">
          <cell r="B159">
            <v>237</v>
          </cell>
          <cell r="C159" t="str">
            <v>DVB-18</v>
          </cell>
          <cell r="D159" t="str">
            <v>BBC World News</v>
          </cell>
          <cell r="E159" t="str">
            <v>SD</v>
          </cell>
          <cell r="F159">
            <v>813</v>
          </cell>
          <cell r="H159" t="str">
            <v>Новостной</v>
          </cell>
          <cell r="I159">
            <v>40</v>
          </cell>
          <cell r="J159">
            <v>262144</v>
          </cell>
          <cell r="K159" t="str">
            <v>000900020801</v>
          </cell>
          <cell r="L159">
            <v>43</v>
          </cell>
          <cell r="M159">
            <v>262144</v>
          </cell>
          <cell r="N159" t="str">
            <v>000900020801</v>
          </cell>
          <cell r="O159" t="str">
            <v>Новостной</v>
          </cell>
          <cell r="P159">
            <v>45</v>
          </cell>
          <cell r="Q159">
            <v>262144</v>
          </cell>
          <cell r="R159" t="str">
            <v>000900020801</v>
          </cell>
          <cell r="S159">
            <v>49</v>
          </cell>
          <cell r="T159">
            <v>262144</v>
          </cell>
          <cell r="U159" t="str">
            <v>000900020801</v>
          </cell>
          <cell r="V159" t="str">
            <v>Новости и публицистика</v>
          </cell>
          <cell r="W159" t="str">
            <v>epg293</v>
          </cell>
          <cell r="X159" t="str">
            <v xml:space="preserve">http://news.bbc.co.uk/ </v>
          </cell>
          <cell r="Y159" t="str">
            <v>Английский</v>
          </cell>
          <cell r="Z159" t="str">
            <v>Круглосуточно</v>
          </cell>
          <cell r="AA159" t="str">
            <v/>
          </cell>
          <cell r="AB159" t="str">
            <v>Да</v>
          </cell>
          <cell r="AC159" t="str">
            <v>Да</v>
          </cell>
          <cell r="AD159" t="str">
            <v/>
          </cell>
          <cell r="AE159" t="str">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ell>
          <cell r="AF159">
            <v>0</v>
          </cell>
        </row>
        <row r="160">
          <cell r="B160">
            <v>250</v>
          </cell>
          <cell r="C160" t="str">
            <v>DVB-18</v>
          </cell>
          <cell r="D160" t="str">
            <v>Евроновости</v>
          </cell>
          <cell r="E160" t="str">
            <v>SD</v>
          </cell>
          <cell r="F160">
            <v>811</v>
          </cell>
          <cell r="H160" t="str">
            <v>Новостной</v>
          </cell>
          <cell r="I160">
            <v>40</v>
          </cell>
          <cell r="J160">
            <v>262144</v>
          </cell>
          <cell r="K160" t="str">
            <v>000900020801</v>
          </cell>
          <cell r="L160">
            <v>43</v>
          </cell>
          <cell r="M160">
            <v>262144</v>
          </cell>
          <cell r="N160" t="str">
            <v>000900020801</v>
          </cell>
          <cell r="O160" t="str">
            <v>Новостной</v>
          </cell>
          <cell r="P160">
            <v>45</v>
          </cell>
          <cell r="Q160">
            <v>262144</v>
          </cell>
          <cell r="R160" t="str">
            <v>000900020801</v>
          </cell>
          <cell r="S160">
            <v>49</v>
          </cell>
          <cell r="T160">
            <v>262144</v>
          </cell>
          <cell r="U160" t="str">
            <v>000900020801</v>
          </cell>
          <cell r="V160" t="str">
            <v>Новости и публицистика</v>
          </cell>
          <cell r="W160" t="str">
            <v>epg353</v>
          </cell>
          <cell r="X160" t="str">
            <v xml:space="preserve">http://ru.euronews.com/ </v>
          </cell>
          <cell r="Y160" t="str">
            <v>Русский</v>
          </cell>
          <cell r="Z160" t="str">
            <v>Круглосуточно</v>
          </cell>
          <cell r="AA160" t="str">
            <v/>
          </cell>
          <cell r="AB160" t="str">
            <v>Да</v>
          </cell>
          <cell r="AC160" t="str">
            <v>Да</v>
          </cell>
          <cell r="AD160" t="str">
            <v/>
          </cell>
          <cell r="AE160" t="str">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ell>
          <cell r="AF160">
            <v>0</v>
          </cell>
        </row>
        <row r="161">
          <cell r="B161">
            <v>107</v>
          </cell>
          <cell r="C161" t="str">
            <v>DVB-19</v>
          </cell>
          <cell r="D161" t="str">
            <v>Матч! Боец</v>
          </cell>
          <cell r="E161" t="str">
            <v>SD</v>
          </cell>
          <cell r="F161">
            <v>304</v>
          </cell>
          <cell r="H161" t="str">
            <v>Базовый</v>
          </cell>
          <cell r="I161">
            <v>41</v>
          </cell>
          <cell r="J161">
            <v>2</v>
          </cell>
          <cell r="K161" t="str">
            <v>0009000207D1</v>
          </cell>
          <cell r="L161">
            <v>44</v>
          </cell>
          <cell r="M161">
            <v>2</v>
          </cell>
          <cell r="N161" t="str">
            <v>0009000207D1</v>
          </cell>
          <cell r="O161" t="str">
            <v>Базовый</v>
          </cell>
          <cell r="P161">
            <v>46</v>
          </cell>
          <cell r="Q161">
            <v>2</v>
          </cell>
          <cell r="R161" t="str">
            <v>0009000207D1</v>
          </cell>
          <cell r="S161">
            <v>50</v>
          </cell>
          <cell r="T161">
            <v>2</v>
          </cell>
          <cell r="U161" t="str">
            <v>0009000207D1</v>
          </cell>
          <cell r="V161" t="str">
            <v>Спортивные</v>
          </cell>
          <cell r="W161" t="str">
            <v>epg103</v>
          </cell>
          <cell r="X161" t="str">
            <v>http://www.boets.ru/</v>
          </cell>
          <cell r="Y161" t="str">
            <v>Русский</v>
          </cell>
          <cell r="Z161" t="str">
            <v>Круглосуточно</v>
          </cell>
          <cell r="AA161" t="str">
            <v/>
          </cell>
          <cell r="AB161" t="str">
            <v>Да</v>
          </cell>
          <cell r="AC161" t="str">
            <v>Да</v>
          </cell>
          <cell r="AD161" t="str">
            <v/>
          </cell>
          <cell r="AE161" t="str">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ell>
          <cell r="AF161">
            <v>0</v>
          </cell>
        </row>
        <row r="162">
          <cell r="B162">
            <v>324</v>
          </cell>
          <cell r="C162" t="str">
            <v>DVB-23</v>
          </cell>
          <cell r="D162" t="str">
            <v>ТНТ Music</v>
          </cell>
          <cell r="E162" t="str">
            <v>SD</v>
          </cell>
          <cell r="F162">
            <v>503</v>
          </cell>
          <cell r="H162" t="str">
            <v>Базовый</v>
          </cell>
          <cell r="I162">
            <v>49</v>
          </cell>
          <cell r="J162">
            <v>2</v>
          </cell>
          <cell r="K162" t="str">
            <v>0009000207D1</v>
          </cell>
          <cell r="L162">
            <v>52</v>
          </cell>
          <cell r="M162">
            <v>2</v>
          </cell>
          <cell r="N162" t="str">
            <v>0009000207D1</v>
          </cell>
          <cell r="O162" t="str">
            <v>Базовый</v>
          </cell>
          <cell r="P162">
            <v>54</v>
          </cell>
          <cell r="Q162">
            <v>2</v>
          </cell>
          <cell r="R162" t="str">
            <v>0009000207D1</v>
          </cell>
          <cell r="S162">
            <v>58</v>
          </cell>
          <cell r="T162">
            <v>2</v>
          </cell>
          <cell r="U162" t="str">
            <v>0009000207D1</v>
          </cell>
          <cell r="V162" t="str">
            <v>Музыкальные</v>
          </cell>
          <cell r="W162" t="str">
            <v>epg638</v>
          </cell>
          <cell r="X162" t="str">
            <v>http://www.tntmusic.ru/</v>
          </cell>
          <cell r="Y162" t="str">
            <v>Русский</v>
          </cell>
          <cell r="Z162" t="str">
            <v>Круглосуточно</v>
          </cell>
          <cell r="AA162" t="str">
            <v/>
          </cell>
          <cell r="AB162" t="str">
            <v>Да</v>
          </cell>
          <cell r="AC162" t="str">
            <v>Да</v>
          </cell>
          <cell r="AD162" t="str">
            <v/>
          </cell>
          <cell r="AE162" t="str">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ell>
          <cell r="AF162">
            <v>0</v>
          </cell>
        </row>
        <row r="163">
          <cell r="B163">
            <v>89</v>
          </cell>
          <cell r="C163" t="str">
            <v>DVB-27</v>
          </cell>
          <cell r="D163" t="str">
            <v>Viasat Explore</v>
          </cell>
          <cell r="E163" t="str">
            <v>SD</v>
          </cell>
          <cell r="F163">
            <v>118</v>
          </cell>
          <cell r="H163" t="str">
            <v>Базовый</v>
          </cell>
          <cell r="I163">
            <v>58</v>
          </cell>
          <cell r="J163">
            <v>2</v>
          </cell>
          <cell r="K163" t="str">
            <v>0009000207D1</v>
          </cell>
          <cell r="L163">
            <v>61</v>
          </cell>
          <cell r="M163">
            <v>2</v>
          </cell>
          <cell r="N163" t="str">
            <v>0009000207D1</v>
          </cell>
          <cell r="O163" t="str">
            <v>Базовый</v>
          </cell>
          <cell r="P163">
            <v>63</v>
          </cell>
          <cell r="Q163">
            <v>2</v>
          </cell>
          <cell r="R163" t="str">
            <v>0009000207D1</v>
          </cell>
          <cell r="S163">
            <v>67</v>
          </cell>
          <cell r="T163">
            <v>2</v>
          </cell>
          <cell r="U163" t="str">
            <v>0009000207D1</v>
          </cell>
          <cell r="V163" t="str">
            <v>Познавательные</v>
          </cell>
          <cell r="W163" t="str">
            <v>epg85</v>
          </cell>
          <cell r="X163" t="str">
            <v>http://www.viasat-channels.tv/</v>
          </cell>
          <cell r="Y163" t="str">
            <v>Русский, Английский</v>
          </cell>
          <cell r="Z163" t="str">
            <v>Круглосуточно</v>
          </cell>
          <cell r="AA163" t="str">
            <v/>
          </cell>
          <cell r="AB163" t="str">
            <v>Да</v>
          </cell>
          <cell r="AC163" t="str">
            <v>Да</v>
          </cell>
          <cell r="AD163" t="str">
            <v/>
          </cell>
          <cell r="AE163" t="str">
            <v>Канал приключений, экстрима, загадок природы и человека. Прекрасное сочетание фильмов от лучших мировых производителей.</v>
          </cell>
          <cell r="AF163">
            <v>0</v>
          </cell>
        </row>
        <row r="164">
          <cell r="B164">
            <v>116</v>
          </cell>
          <cell r="C164" t="str">
            <v>DVB-27</v>
          </cell>
          <cell r="D164" t="str">
            <v>КИНОКОМЕДИЯ</v>
          </cell>
          <cell r="E164" t="str">
            <v>SD</v>
          </cell>
          <cell r="F164">
            <v>207</v>
          </cell>
          <cell r="H164" t="str">
            <v>Базовый</v>
          </cell>
          <cell r="I164">
            <v>58</v>
          </cell>
          <cell r="J164">
            <v>2</v>
          </cell>
          <cell r="K164" t="str">
            <v>0009000207D1</v>
          </cell>
          <cell r="L164">
            <v>61</v>
          </cell>
          <cell r="M164">
            <v>2</v>
          </cell>
          <cell r="N164" t="str">
            <v>0009000207D1</v>
          </cell>
          <cell r="O164" t="str">
            <v>Базовый</v>
          </cell>
          <cell r="P164">
            <v>63</v>
          </cell>
          <cell r="Q164">
            <v>2</v>
          </cell>
          <cell r="R164" t="str">
            <v>0009000207D1</v>
          </cell>
          <cell r="S164">
            <v>67</v>
          </cell>
          <cell r="T164">
            <v>2</v>
          </cell>
          <cell r="U164" t="str">
            <v>0009000207D1</v>
          </cell>
          <cell r="V164" t="str">
            <v>Кино и сериалы</v>
          </cell>
          <cell r="W164" t="str">
            <v>epg112</v>
          </cell>
          <cell r="X164" t="str">
            <v>http://www.nastroykino.ru/kinokomedija/</v>
          </cell>
          <cell r="Y164" t="str">
            <v>Русский</v>
          </cell>
          <cell r="Z164" t="str">
            <v>Круглосуточно</v>
          </cell>
          <cell r="AA164" t="str">
            <v/>
          </cell>
          <cell r="AB164" t="str">
            <v>Да</v>
          </cell>
          <cell r="AC164" t="str">
            <v>Да</v>
          </cell>
          <cell r="AD164" t="str">
            <v/>
          </cell>
          <cell r="AE164" t="str">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ell>
          <cell r="AF164">
            <v>0</v>
          </cell>
        </row>
        <row r="165">
          <cell r="B165">
            <v>88</v>
          </cell>
          <cell r="C165" t="str">
            <v>DVB-28</v>
          </cell>
          <cell r="D165" t="str">
            <v>Viasat Nature</v>
          </cell>
          <cell r="E165" t="str">
            <v>SD</v>
          </cell>
          <cell r="F165">
            <v>119</v>
          </cell>
          <cell r="H165" t="str">
            <v>Базовый</v>
          </cell>
          <cell r="I165">
            <v>60</v>
          </cell>
          <cell r="J165">
            <v>2</v>
          </cell>
          <cell r="K165" t="str">
            <v>0009000207D1</v>
          </cell>
          <cell r="L165">
            <v>63</v>
          </cell>
          <cell r="M165">
            <v>2</v>
          </cell>
          <cell r="N165" t="str">
            <v>0009000207D1</v>
          </cell>
          <cell r="O165" t="str">
            <v>Базовый</v>
          </cell>
          <cell r="P165">
            <v>65</v>
          </cell>
          <cell r="Q165">
            <v>2</v>
          </cell>
          <cell r="R165" t="str">
            <v>0009000207D1</v>
          </cell>
          <cell r="S165">
            <v>69</v>
          </cell>
          <cell r="T165">
            <v>2</v>
          </cell>
          <cell r="U165" t="str">
            <v>0009000207D1</v>
          </cell>
          <cell r="V165" t="str">
            <v>Познавательные</v>
          </cell>
          <cell r="W165" t="str">
            <v>epg84</v>
          </cell>
          <cell r="X165" t="str">
            <v>http://www.viasat-channels.tv/</v>
          </cell>
          <cell r="Y165" t="str">
            <v>Русский, Английский</v>
          </cell>
          <cell r="Z165" t="str">
            <v>Круглосуточно</v>
          </cell>
          <cell r="AA165" t="str">
            <v/>
          </cell>
          <cell r="AB165" t="str">
            <v>Да</v>
          </cell>
          <cell r="AC165" t="str">
            <v>Да</v>
          </cell>
          <cell r="AD165" t="str">
            <v/>
          </cell>
          <cell r="AE165" t="str">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ell>
          <cell r="AF165">
            <v>0</v>
          </cell>
        </row>
        <row r="166">
          <cell r="B166">
            <v>326</v>
          </cell>
          <cell r="C166" t="str">
            <v>DVB-29</v>
          </cell>
          <cell r="D166" t="str">
            <v>H2</v>
          </cell>
          <cell r="E166" t="str">
            <v>SD</v>
          </cell>
          <cell r="F166">
            <v>208</v>
          </cell>
          <cell r="H166" t="str">
            <v>Базовый</v>
          </cell>
          <cell r="I166">
            <v>61</v>
          </cell>
          <cell r="J166">
            <v>2</v>
          </cell>
          <cell r="K166" t="str">
            <v>0009000207D1</v>
          </cell>
          <cell r="L166">
            <v>64</v>
          </cell>
          <cell r="M166">
            <v>2</v>
          </cell>
          <cell r="N166" t="str">
            <v>0009000207D1</v>
          </cell>
          <cell r="O166" t="str">
            <v>Базовый</v>
          </cell>
          <cell r="P166">
            <v>66</v>
          </cell>
          <cell r="Q166">
            <v>2</v>
          </cell>
          <cell r="R166" t="str">
            <v>0009000207D1</v>
          </cell>
          <cell r="S166">
            <v>70</v>
          </cell>
          <cell r="T166">
            <v>2</v>
          </cell>
          <cell r="U166" t="str">
            <v>0009000207D1</v>
          </cell>
          <cell r="V166" t="str">
            <v>Познавательные</v>
          </cell>
          <cell r="W166" t="str">
            <v>epg640</v>
          </cell>
          <cell r="X166" t="str">
            <v>http://www.history.com/</v>
          </cell>
          <cell r="Y166" t="str">
            <v>Русский, Английский</v>
          </cell>
          <cell r="Z166" t="str">
            <v>Круглосуточно</v>
          </cell>
          <cell r="AA166" t="str">
            <v/>
          </cell>
          <cell r="AB166" t="str">
            <v>Да</v>
          </cell>
          <cell r="AC166" t="str">
            <v>Да</v>
          </cell>
          <cell r="AD166" t="str">
            <v/>
          </cell>
          <cell r="AE166" t="str">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ell>
          <cell r="AF166">
            <v>0</v>
          </cell>
        </row>
        <row r="167">
          <cell r="B167">
            <v>325</v>
          </cell>
          <cell r="C167" t="str">
            <v>DVB-31</v>
          </cell>
          <cell r="D167" t="str">
            <v>Game Show</v>
          </cell>
          <cell r="E167" t="str">
            <v>SD</v>
          </cell>
          <cell r="F167">
            <v>837</v>
          </cell>
          <cell r="H167" t="str">
            <v>Активный</v>
          </cell>
          <cell r="I167">
            <v>65</v>
          </cell>
          <cell r="J167">
            <v>524288</v>
          </cell>
          <cell r="K167" t="str">
            <v>000900020803</v>
          </cell>
          <cell r="L167">
            <v>68</v>
          </cell>
          <cell r="M167">
            <v>524288</v>
          </cell>
          <cell r="N167" t="str">
            <v>000900020803</v>
          </cell>
          <cell r="O167" t="str">
            <v>Активный</v>
          </cell>
          <cell r="P167">
            <v>70</v>
          </cell>
          <cell r="Q167">
            <v>524288</v>
          </cell>
          <cell r="R167" t="str">
            <v>000900020803</v>
          </cell>
          <cell r="S167">
            <v>74</v>
          </cell>
          <cell r="T167">
            <v>524288</v>
          </cell>
          <cell r="U167" t="str">
            <v>000900020803</v>
          </cell>
          <cell r="V167" t="str">
            <v>Развлекательные</v>
          </cell>
          <cell r="W167" t="str">
            <v>epg642</v>
          </cell>
          <cell r="X167" t="str">
            <v>http://gameshow.ru/</v>
          </cell>
          <cell r="Y167" t="str">
            <v>Русский</v>
          </cell>
          <cell r="Z167" t="str">
            <v>Круглосуточно</v>
          </cell>
          <cell r="AA167" t="str">
            <v/>
          </cell>
          <cell r="AB167" t="str">
            <v>Да</v>
          </cell>
          <cell r="AC167" t="str">
            <v>Да</v>
          </cell>
          <cell r="AD167" t="str">
            <v/>
          </cell>
          <cell r="AE167" t="str">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ell>
          <cell r="AF167">
            <v>0</v>
          </cell>
        </row>
        <row r="168">
          <cell r="B168">
            <v>327</v>
          </cell>
          <cell r="C168" t="str">
            <v>DVB-31</v>
          </cell>
          <cell r="D168" t="str">
            <v>CBS Reality</v>
          </cell>
          <cell r="E168" t="str">
            <v>SD</v>
          </cell>
          <cell r="F168">
            <v>839</v>
          </cell>
          <cell r="H168" t="str">
            <v>Активный</v>
          </cell>
          <cell r="I168">
            <v>65</v>
          </cell>
          <cell r="J168">
            <v>524288</v>
          </cell>
          <cell r="K168" t="str">
            <v>000900020803</v>
          </cell>
          <cell r="L168">
            <v>68</v>
          </cell>
          <cell r="M168">
            <v>524288</v>
          </cell>
          <cell r="N168" t="str">
            <v>000900020803</v>
          </cell>
          <cell r="O168" t="str">
            <v>Активный</v>
          </cell>
          <cell r="P168">
            <v>70</v>
          </cell>
          <cell r="Q168">
            <v>524288</v>
          </cell>
          <cell r="R168" t="str">
            <v>000900020803</v>
          </cell>
          <cell r="S168">
            <v>74</v>
          </cell>
          <cell r="T168">
            <v>524288</v>
          </cell>
          <cell r="U168" t="str">
            <v>000900020803</v>
          </cell>
          <cell r="V168" t="str">
            <v>Развлекательные</v>
          </cell>
          <cell r="W168" t="str">
            <v>epg366</v>
          </cell>
          <cell r="X168" t="str">
            <v>http://www.cbsreality.tv/eu/</v>
          </cell>
          <cell r="Y168" t="str">
            <v>Русский</v>
          </cell>
          <cell r="Z168" t="str">
            <v>Круглосуточно</v>
          </cell>
          <cell r="AA168" t="str">
            <v/>
          </cell>
          <cell r="AB168" t="str">
            <v>Да</v>
          </cell>
          <cell r="AC168" t="str">
            <v>Да</v>
          </cell>
          <cell r="AD168" t="str">
            <v/>
          </cell>
          <cell r="AE168" t="str">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ell>
          <cell r="AF168">
            <v>0</v>
          </cell>
        </row>
        <row r="169">
          <cell r="B169">
            <v>328</v>
          </cell>
          <cell r="C169" t="str">
            <v>DVB-31</v>
          </cell>
          <cell r="D169" t="str">
            <v>Морской</v>
          </cell>
          <cell r="E169" t="str">
            <v>SD</v>
          </cell>
          <cell r="F169">
            <v>841</v>
          </cell>
          <cell r="H169" t="str">
            <v>Активный</v>
          </cell>
          <cell r="I169">
            <v>65</v>
          </cell>
          <cell r="J169">
            <v>524288</v>
          </cell>
          <cell r="K169" t="str">
            <v>000900020803</v>
          </cell>
          <cell r="L169">
            <v>68</v>
          </cell>
          <cell r="M169">
            <v>524288</v>
          </cell>
          <cell r="N169" t="str">
            <v>000900020803</v>
          </cell>
          <cell r="O169" t="str">
            <v>Активный</v>
          </cell>
          <cell r="P169">
            <v>70</v>
          </cell>
          <cell r="Q169">
            <v>524288</v>
          </cell>
          <cell r="R169" t="str">
            <v>000900020803</v>
          </cell>
          <cell r="S169">
            <v>74</v>
          </cell>
          <cell r="T169">
            <v>524288</v>
          </cell>
          <cell r="U169" t="str">
            <v>000900020803</v>
          </cell>
          <cell r="V169" t="str">
            <v>Познавательные</v>
          </cell>
          <cell r="W169" t="str">
            <v>epg568</v>
          </cell>
          <cell r="X169" t="str">
            <v>http://www.nauticalchannel.ru/</v>
          </cell>
          <cell r="Y169" t="str">
            <v>Русский</v>
          </cell>
          <cell r="Z169" t="str">
            <v>Круглосуточно</v>
          </cell>
          <cell r="AA169" t="str">
            <v/>
          </cell>
          <cell r="AB169" t="str">
            <v>Да</v>
          </cell>
          <cell r="AC169" t="str">
            <v>Да</v>
          </cell>
          <cell r="AD169" t="str">
            <v/>
          </cell>
          <cell r="AE169" t="str">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ell>
          <cell r="AF169">
            <v>0</v>
          </cell>
        </row>
        <row r="170">
          <cell r="B170">
            <v>331</v>
          </cell>
          <cell r="C170" t="str">
            <v>DVB-31</v>
          </cell>
          <cell r="D170" t="str">
            <v>Ювелирочка</v>
          </cell>
          <cell r="E170" t="str">
            <v>SD</v>
          </cell>
          <cell r="F170">
            <v>38</v>
          </cell>
          <cell r="H170" t="str">
            <v>Базовый</v>
          </cell>
          <cell r="I170">
            <v>66</v>
          </cell>
          <cell r="J170">
            <v>770</v>
          </cell>
          <cell r="K170" t="str">
            <v>0009000207E3</v>
          </cell>
          <cell r="L170">
            <v>69</v>
          </cell>
          <cell r="M170">
            <v>770</v>
          </cell>
          <cell r="N170" t="str">
            <v>0009000207E3</v>
          </cell>
          <cell r="O170" t="str">
            <v>Активный</v>
          </cell>
          <cell r="P170">
            <v>71</v>
          </cell>
          <cell r="Q170">
            <v>770</v>
          </cell>
          <cell r="R170" t="str">
            <v>0009000207E3</v>
          </cell>
          <cell r="S170">
            <v>75</v>
          </cell>
          <cell r="T170">
            <v>770</v>
          </cell>
          <cell r="U170" t="str">
            <v>0009000207E3</v>
          </cell>
          <cell r="V170" t="str">
            <v>Развлекательные</v>
          </cell>
          <cell r="W170" t="str">
            <v>epg653</v>
          </cell>
          <cell r="X170" t="str">
            <v>http://www.ves-media.com/</v>
          </cell>
          <cell r="Y170" t="str">
            <v>Русский</v>
          </cell>
          <cell r="Z170" t="str">
            <v>Круглосуточно</v>
          </cell>
          <cell r="AA170" t="str">
            <v/>
          </cell>
          <cell r="AB170" t="str">
            <v>Да</v>
          </cell>
          <cell r="AC170" t="str">
            <v>Да</v>
          </cell>
          <cell r="AD170" t="str">
            <v/>
          </cell>
          <cell r="AE170" t="str">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ell>
          <cell r="AF170">
            <v>0</v>
          </cell>
        </row>
        <row r="171">
          <cell r="B171">
            <v>400</v>
          </cell>
          <cell r="C171" t="str">
            <v>DVB-32</v>
          </cell>
          <cell r="D171" t="str">
            <v>Russian Extreme TV 4K</v>
          </cell>
          <cell r="E171" t="str">
            <v>HD</v>
          </cell>
          <cell r="F171">
            <v>842</v>
          </cell>
          <cell r="H171" t="str">
            <v>Базовый</v>
          </cell>
          <cell r="I171">
            <v>67</v>
          </cell>
          <cell r="J171">
            <v>2</v>
          </cell>
          <cell r="K171" t="str">
            <v>0009000207D1</v>
          </cell>
          <cell r="L171">
            <v>70</v>
          </cell>
          <cell r="M171">
            <v>2</v>
          </cell>
          <cell r="N171" t="str">
            <v>0009000207D1</v>
          </cell>
          <cell r="O171" t="str">
            <v>Базовый</v>
          </cell>
          <cell r="P171">
            <v>72</v>
          </cell>
          <cell r="Q171">
            <v>2</v>
          </cell>
          <cell r="R171" t="str">
            <v>0009000207D1</v>
          </cell>
          <cell r="S171">
            <v>76</v>
          </cell>
          <cell r="T171">
            <v>2</v>
          </cell>
          <cell r="U171" t="str">
            <v>0009000207D1</v>
          </cell>
          <cell r="V171" t="str">
            <v>Спортивные</v>
          </cell>
          <cell r="W171" t="str">
            <v>epg665</v>
          </cell>
          <cell r="X171" t="str">
            <v>http://www.extremtv.ru/</v>
          </cell>
          <cell r="Y171" t="str">
            <v>Русский</v>
          </cell>
          <cell r="Z171" t="str">
            <v>Круглосуточно</v>
          </cell>
          <cell r="AA171" t="str">
            <v/>
          </cell>
          <cell r="AB171" t="str">
            <v>Да</v>
          </cell>
          <cell r="AC171" t="str">
            <v>Да</v>
          </cell>
          <cell r="AD171" t="str">
            <v/>
          </cell>
          <cell r="AE171" t="str">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ell>
          <cell r="AF171">
            <v>0</v>
          </cell>
        </row>
        <row r="172">
          <cell r="B172">
            <v>401</v>
          </cell>
          <cell r="C172" t="str">
            <v>DVB-33</v>
          </cell>
          <cell r="D172" t="str">
            <v>Russian Extreme TV 4K</v>
          </cell>
          <cell r="E172" t="str">
            <v>HD</v>
          </cell>
          <cell r="F172">
            <v>843</v>
          </cell>
          <cell r="H172" t="str">
            <v>Базовый</v>
          </cell>
          <cell r="I172">
            <v>68</v>
          </cell>
          <cell r="J172">
            <v>2</v>
          </cell>
          <cell r="K172" t="str">
            <v>0009000207D1</v>
          </cell>
          <cell r="L172">
            <v>71</v>
          </cell>
          <cell r="M172">
            <v>2</v>
          </cell>
          <cell r="N172" t="str">
            <v>0009000207D1</v>
          </cell>
          <cell r="O172" t="str">
            <v>Базовый</v>
          </cell>
          <cell r="P172">
            <v>73</v>
          </cell>
          <cell r="Q172">
            <v>2</v>
          </cell>
          <cell r="R172" t="str">
            <v>0009000207D1</v>
          </cell>
          <cell r="S172">
            <v>77</v>
          </cell>
          <cell r="T172">
            <v>2</v>
          </cell>
          <cell r="U172" t="str">
            <v>0009000207D1</v>
          </cell>
          <cell r="V172" t="str">
            <v>Спортивные</v>
          </cell>
          <cell r="W172" t="str">
            <v>epg665</v>
          </cell>
          <cell r="X172" t="str">
            <v>http://www.extremtv.ru/</v>
          </cell>
          <cell r="Y172" t="str">
            <v>Русский</v>
          </cell>
          <cell r="Z172" t="str">
            <v>Круглосуточно</v>
          </cell>
          <cell r="AA172" t="str">
            <v/>
          </cell>
          <cell r="AB172" t="str">
            <v>Да</v>
          </cell>
          <cell r="AC172" t="str">
            <v>Да</v>
          </cell>
          <cell r="AD172" t="str">
            <v/>
          </cell>
          <cell r="AE172" t="str">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ell>
          <cell r="AF172">
            <v>0</v>
          </cell>
        </row>
        <row r="173">
          <cell r="B173">
            <v>206</v>
          </cell>
          <cell r="C173" t="str">
            <v>DVB-32</v>
          </cell>
          <cell r="D173" t="str">
            <v>КИНОПРЕМЬЕРА HD</v>
          </cell>
          <cell r="E173" t="str">
            <v>HD</v>
          </cell>
          <cell r="F173">
            <v>851</v>
          </cell>
          <cell r="H173" t="str">
            <v>-</v>
          </cell>
          <cell r="I173" t="str">
            <v>-</v>
          </cell>
          <cell r="J173" t="str">
            <v>-</v>
          </cell>
          <cell r="K173" t="str">
            <v>-</v>
          </cell>
          <cell r="L173" t="str">
            <v>-</v>
          </cell>
          <cell r="M173" t="str">
            <v>-</v>
          </cell>
          <cell r="N173" t="str">
            <v>-</v>
          </cell>
          <cell r="O173" t="str">
            <v>НАСТРОЙ КИНО!</v>
          </cell>
          <cell r="P173">
            <v>74</v>
          </cell>
          <cell r="Q173">
            <v>81920</v>
          </cell>
          <cell r="R173" t="str">
            <v>0009000207D5</v>
          </cell>
          <cell r="S173">
            <v>78</v>
          </cell>
          <cell r="T173">
            <v>81920</v>
          </cell>
          <cell r="U173" t="str">
            <v>0009000207D5</v>
          </cell>
          <cell r="V173" t="str">
            <v>Кино и сериалы</v>
          </cell>
          <cell r="W173" t="str">
            <v>epg662</v>
          </cell>
          <cell r="X173" t="str">
            <v>http://www.nastroykino.ru/kinopremyera/</v>
          </cell>
          <cell r="Y173" t="str">
            <v>Русский</v>
          </cell>
          <cell r="Z173" t="str">
            <v>Круглосуточно</v>
          </cell>
          <cell r="AA173" t="str">
            <v/>
          </cell>
          <cell r="AB173" t="str">
            <v>Да</v>
          </cell>
          <cell r="AC173" t="str">
            <v>Да</v>
          </cell>
          <cell r="AD173" t="str">
            <v/>
          </cell>
          <cell r="AE173" t="str">
            <v>Телеканал премьер и новинок мирового кинематографа. Все самое лучшее, все самое новое в мире отечественного и зарубежного кинопроката последних двух лет. То, что вы не успели посмотреть в кинотеатре – теперь доступно в удобное время у вас дома! Круглосуточное вещание без рекламы.</v>
          </cell>
          <cell r="AF173">
            <v>0</v>
          </cell>
        </row>
        <row r="174">
          <cell r="B174">
            <v>207</v>
          </cell>
          <cell r="C174" t="str">
            <v>DVB-33</v>
          </cell>
          <cell r="D174" t="str">
            <v>КИНОСВИДАНИЕ</v>
          </cell>
          <cell r="E174" t="str">
            <v>SD</v>
          </cell>
          <cell r="F174">
            <v>850</v>
          </cell>
          <cell r="H174" t="str">
            <v>-</v>
          </cell>
          <cell r="I174" t="str">
            <v>-</v>
          </cell>
          <cell r="J174" t="str">
            <v>-</v>
          </cell>
          <cell r="K174" t="str">
            <v>-</v>
          </cell>
          <cell r="L174" t="str">
            <v>-</v>
          </cell>
          <cell r="M174" t="str">
            <v>-</v>
          </cell>
          <cell r="N174" t="str">
            <v>-</v>
          </cell>
          <cell r="O174" t="str">
            <v>НАСТРОЙ КИНО!</v>
          </cell>
          <cell r="P174">
            <v>75</v>
          </cell>
          <cell r="Q174">
            <v>81920</v>
          </cell>
          <cell r="R174" t="str">
            <v>0009000207D5</v>
          </cell>
          <cell r="S174">
            <v>79</v>
          </cell>
          <cell r="T174">
            <v>81920</v>
          </cell>
          <cell r="U174" t="str">
            <v>0009000207D5</v>
          </cell>
          <cell r="V174" t="str">
            <v>Кино и сериалы</v>
          </cell>
          <cell r="W174" t="str">
            <v>epg341</v>
          </cell>
          <cell r="X174" t="str">
            <v>http://www.nastroykino.ru/kinosvidanie/</v>
          </cell>
          <cell r="Y174" t="str">
            <v>Русский</v>
          </cell>
          <cell r="Z174" t="str">
            <v>Круглосуточно</v>
          </cell>
          <cell r="AA174" t="str">
            <v/>
          </cell>
          <cell r="AB174" t="str">
            <v>Да</v>
          </cell>
          <cell r="AC174" t="str">
            <v>Да</v>
          </cell>
          <cell r="AD174" t="str">
            <v/>
          </cell>
          <cell r="AE174" t="str">
            <v>Телеканал об отношениях мужчины и женщины. Вдохновляющие истории любви, романтические комедии и психология отношений в пронзительных драмах. Фильмы, которые хочется смотреть вдвоем. Круглосуточное вещание без рекламы.</v>
          </cell>
          <cell r="AF174">
            <v>0</v>
          </cell>
        </row>
        <row r="175">
          <cell r="B175">
            <v>235</v>
          </cell>
          <cell r="C175" t="str">
            <v>DVB-33</v>
          </cell>
          <cell r="D175" t="str">
            <v>КИНОХИТ</v>
          </cell>
          <cell r="E175" t="str">
            <v>SD</v>
          </cell>
          <cell r="F175">
            <v>852</v>
          </cell>
          <cell r="H175" t="str">
            <v>-</v>
          </cell>
          <cell r="I175" t="str">
            <v>-</v>
          </cell>
          <cell r="J175" t="str">
            <v>-</v>
          </cell>
          <cell r="K175" t="str">
            <v>-</v>
          </cell>
          <cell r="L175" t="str">
            <v>-</v>
          </cell>
          <cell r="M175" t="str">
            <v>-</v>
          </cell>
          <cell r="N175" t="str">
            <v>-</v>
          </cell>
          <cell r="O175" t="str">
            <v>НАСТРОЙ КИНО!</v>
          </cell>
          <cell r="P175">
            <v>75</v>
          </cell>
          <cell r="Q175">
            <v>81920</v>
          </cell>
          <cell r="R175" t="str">
            <v>0009000207D5</v>
          </cell>
          <cell r="S175">
            <v>79</v>
          </cell>
          <cell r="T175">
            <v>81920</v>
          </cell>
          <cell r="U175" t="str">
            <v>0009000207D5</v>
          </cell>
          <cell r="V175" t="str">
            <v>Кино и сериалы</v>
          </cell>
          <cell r="W175" t="str">
            <v>epg582</v>
          </cell>
          <cell r="X175" t="str">
            <v>http://www.nastroykino.ru/kinohit/</v>
          </cell>
          <cell r="Y175" t="str">
            <v>Русский</v>
          </cell>
          <cell r="Z175" t="str">
            <v>Круглосуточно</v>
          </cell>
          <cell r="AA175" t="str">
            <v/>
          </cell>
          <cell r="AB175" t="str">
            <v>Да</v>
          </cell>
          <cell r="AC175" t="str">
            <v>Да</v>
          </cell>
          <cell r="AD175" t="str">
            <v/>
          </cell>
          <cell r="AE175" t="str">
            <v>Телеканал мировых кинохитов разных лет. Популярное зарубежное кино с самыми высокими рейтингами среди зрителей. Культовые кинокартины, знаменитые актеры и режиссеры, эталоны жанра. Круглосуточное вещание без рекламы.</v>
          </cell>
          <cell r="AF175">
            <v>0</v>
          </cell>
        </row>
        <row r="176">
          <cell r="B176">
            <v>329</v>
          </cell>
          <cell r="C176" t="str">
            <v>DVB-32</v>
          </cell>
          <cell r="D176" t="str">
            <v>КИНОСЕМЬЯ</v>
          </cell>
          <cell r="E176" t="str">
            <v>SD</v>
          </cell>
          <cell r="F176">
            <v>853</v>
          </cell>
          <cell r="H176" t="str">
            <v>-</v>
          </cell>
          <cell r="I176" t="str">
            <v>-</v>
          </cell>
          <cell r="J176" t="str">
            <v>-</v>
          </cell>
          <cell r="K176" t="str">
            <v>-</v>
          </cell>
          <cell r="L176" t="str">
            <v>-</v>
          </cell>
          <cell r="M176" t="str">
            <v>-</v>
          </cell>
          <cell r="N176" t="str">
            <v>-</v>
          </cell>
          <cell r="O176" t="str">
            <v>НАСТРОЙ КИНО!</v>
          </cell>
          <cell r="P176">
            <v>74</v>
          </cell>
          <cell r="Q176">
            <v>81920</v>
          </cell>
          <cell r="R176" t="str">
            <v>0009000207D5</v>
          </cell>
          <cell r="S176">
            <v>78</v>
          </cell>
          <cell r="T176">
            <v>81920</v>
          </cell>
          <cell r="U176" t="str">
            <v>0009000207D5</v>
          </cell>
          <cell r="V176" t="str">
            <v>Кино и сериалы</v>
          </cell>
          <cell r="W176" t="str">
            <v>epg580</v>
          </cell>
          <cell r="X176" t="str">
            <v>http://www.nastroykino.ru/kinosemja/</v>
          </cell>
          <cell r="Y176" t="str">
            <v>Русский</v>
          </cell>
          <cell r="Z176" t="str">
            <v>Круглосуточно</v>
          </cell>
          <cell r="AA176" t="str">
            <v/>
          </cell>
          <cell r="AB176" t="str">
            <v>Да</v>
          </cell>
          <cell r="AC176" t="str">
            <v>Да</v>
          </cell>
          <cell r="AD176" t="str">
            <v/>
          </cell>
          <cell r="AE176" t="str">
            <v>Телеканал для всей семьи. Максимально безопасные фильмы, которые понравятся и детям, и взрослым. Детское кино и полнометражные мультфильмы, фильмы о дружбе и семейных ценностях. 100% позитивных эмоций. Круглосуточное вещание без рекламы.</v>
          </cell>
          <cell r="AF176">
            <v>0</v>
          </cell>
        </row>
        <row r="177">
          <cell r="B177">
            <v>75</v>
          </cell>
          <cell r="C177" t="str">
            <v>DVB-4</v>
          </cell>
          <cell r="D177" t="str">
            <v>Региональный канал 4</v>
          </cell>
          <cell r="E177" t="str">
            <v>SD</v>
          </cell>
          <cell r="F177">
            <v>550</v>
          </cell>
          <cell r="H177" t="str">
            <v>Базовый</v>
          </cell>
          <cell r="I177" t="str">
            <v>-</v>
          </cell>
          <cell r="J177">
            <v>2</v>
          </cell>
          <cell r="K177" t="str">
            <v>0009000207D1</v>
          </cell>
          <cell r="L177" t="str">
            <v>-</v>
          </cell>
          <cell r="M177">
            <v>2</v>
          </cell>
          <cell r="N177" t="str">
            <v>0009000207D1</v>
          </cell>
          <cell r="O177" t="str">
            <v>Базовый</v>
          </cell>
          <cell r="P177">
            <v>7</v>
          </cell>
          <cell r="Q177">
            <v>8194</v>
          </cell>
          <cell r="R177" t="str">
            <v>000900020BB9</v>
          </cell>
          <cell r="S177">
            <v>7</v>
          </cell>
          <cell r="T177">
            <v>8194</v>
          </cell>
          <cell r="U177" t="str">
            <v>000900020BB9</v>
          </cell>
          <cell r="V177" t="str">
            <v>Региональные</v>
          </cell>
          <cell r="W177" t="str">
            <v>-</v>
          </cell>
          <cell r="X177" t="str">
            <v>-</v>
          </cell>
          <cell r="Y177" t="str">
            <v>Русский</v>
          </cell>
          <cell r="Z177" t="str">
            <v>Круглосуточно</v>
          </cell>
          <cell r="AA177" t="str">
            <v/>
          </cell>
          <cell r="AB177" t="str">
            <v>Да</v>
          </cell>
          <cell r="AC177" t="str">
            <v>Да</v>
          </cell>
          <cell r="AD177" t="str">
            <v/>
          </cell>
          <cell r="AE177" t="str">
            <v>-</v>
          </cell>
          <cell r="AF177">
            <v>0</v>
          </cell>
        </row>
        <row r="178">
          <cell r="B178">
            <v>202</v>
          </cell>
          <cell r="C178" t="str">
            <v>DVB-33</v>
          </cell>
          <cell r="D178" t="str">
            <v>Региональный канал 5</v>
          </cell>
          <cell r="E178" t="str">
            <v>SD</v>
          </cell>
          <cell r="F178">
            <v>551</v>
          </cell>
          <cell r="H178" t="str">
            <v>Базовый</v>
          </cell>
          <cell r="I178" t="str">
            <v>-</v>
          </cell>
          <cell r="J178">
            <v>2</v>
          </cell>
          <cell r="K178" t="str">
            <v>0009000207D1</v>
          </cell>
          <cell r="L178" t="str">
            <v>-</v>
          </cell>
          <cell r="M178">
            <v>2</v>
          </cell>
          <cell r="N178" t="str">
            <v>0009000207D1</v>
          </cell>
          <cell r="O178" t="str">
            <v>Базовый</v>
          </cell>
          <cell r="P178">
            <v>76</v>
          </cell>
          <cell r="Q178">
            <v>2</v>
          </cell>
          <cell r="R178" t="str">
            <v>0009000207D1</v>
          </cell>
          <cell r="S178">
            <v>80</v>
          </cell>
          <cell r="T178">
            <v>2</v>
          </cell>
          <cell r="U178" t="str">
            <v>0009000207D1</v>
          </cell>
          <cell r="V178" t="str">
            <v>Региональные</v>
          </cell>
          <cell r="W178" t="str">
            <v>-</v>
          </cell>
          <cell r="X178" t="str">
            <v>-</v>
          </cell>
          <cell r="Y178" t="str">
            <v>Русский</v>
          </cell>
          <cell r="Z178" t="str">
            <v>Круглосуточно</v>
          </cell>
          <cell r="AA178" t="str">
            <v/>
          </cell>
          <cell r="AB178" t="str">
            <v>Да</v>
          </cell>
          <cell r="AC178" t="str">
            <v>Да</v>
          </cell>
          <cell r="AD178" t="str">
            <v/>
          </cell>
          <cell r="AE178" t="str">
            <v>-</v>
          </cell>
          <cell r="AF178">
            <v>0</v>
          </cell>
        </row>
        <row r="179">
          <cell r="B179">
            <v>203</v>
          </cell>
          <cell r="C179" t="str">
            <v>DVB-33</v>
          </cell>
          <cell r="D179" t="str">
            <v>Региональный канал 6</v>
          </cell>
          <cell r="E179" t="str">
            <v>SD</v>
          </cell>
          <cell r="F179">
            <v>552</v>
          </cell>
          <cell r="H179" t="str">
            <v>-</v>
          </cell>
          <cell r="I179" t="str">
            <v>-</v>
          </cell>
          <cell r="J179" t="str">
            <v>-</v>
          </cell>
          <cell r="K179" t="str">
            <v>-</v>
          </cell>
          <cell r="L179" t="str">
            <v>-</v>
          </cell>
          <cell r="M179" t="str">
            <v>-</v>
          </cell>
          <cell r="N179" t="str">
            <v>-</v>
          </cell>
          <cell r="O179" t="str">
            <v>Базовый</v>
          </cell>
          <cell r="P179">
            <v>77</v>
          </cell>
          <cell r="Q179">
            <v>2</v>
          </cell>
          <cell r="R179" t="str">
            <v>0009000207D1</v>
          </cell>
          <cell r="S179">
            <v>81</v>
          </cell>
          <cell r="T179">
            <v>2</v>
          </cell>
          <cell r="U179" t="str">
            <v>0009000207D1</v>
          </cell>
          <cell r="V179" t="str">
            <v>Региональные</v>
          </cell>
          <cell r="W179" t="str">
            <v>-</v>
          </cell>
          <cell r="X179" t="str">
            <v>-</v>
          </cell>
          <cell r="Y179" t="str">
            <v>Русский</v>
          </cell>
          <cell r="Z179" t="str">
            <v>Круглосуточно</v>
          </cell>
          <cell r="AA179" t="str">
            <v/>
          </cell>
          <cell r="AB179" t="str">
            <v>Да</v>
          </cell>
          <cell r="AC179" t="str">
            <v>Да</v>
          </cell>
          <cell r="AD179" t="str">
            <v/>
          </cell>
          <cell r="AE179" t="str">
            <v>-</v>
          </cell>
          <cell r="AF179">
            <v>0</v>
          </cell>
        </row>
        <row r="180">
          <cell r="B180">
            <v>204</v>
          </cell>
          <cell r="C180" t="str">
            <v>DVB-33</v>
          </cell>
          <cell r="D180" t="str">
            <v>Региональный канал 7</v>
          </cell>
          <cell r="E180" t="str">
            <v>SD</v>
          </cell>
          <cell r="F180">
            <v>553</v>
          </cell>
          <cell r="H180" t="str">
            <v>-</v>
          </cell>
          <cell r="I180" t="str">
            <v>-</v>
          </cell>
          <cell r="J180" t="str">
            <v>-</v>
          </cell>
          <cell r="K180" t="str">
            <v>-</v>
          </cell>
          <cell r="L180" t="str">
            <v>-</v>
          </cell>
          <cell r="M180" t="str">
            <v>-</v>
          </cell>
          <cell r="N180" t="str">
            <v>-</v>
          </cell>
          <cell r="O180" t="str">
            <v>Базовый</v>
          </cell>
          <cell r="P180">
            <v>77</v>
          </cell>
          <cell r="Q180">
            <v>2</v>
          </cell>
          <cell r="R180" t="str">
            <v>0009000207D1</v>
          </cell>
          <cell r="S180">
            <v>81</v>
          </cell>
          <cell r="T180">
            <v>2</v>
          </cell>
          <cell r="U180" t="str">
            <v>0009000207D1</v>
          </cell>
          <cell r="V180" t="str">
            <v>Региональные</v>
          </cell>
          <cell r="W180" t="str">
            <v>-</v>
          </cell>
          <cell r="X180" t="str">
            <v>-</v>
          </cell>
          <cell r="Y180" t="str">
            <v>Русский</v>
          </cell>
          <cell r="Z180" t="str">
            <v>Круглосуточно</v>
          </cell>
          <cell r="AA180" t="str">
            <v/>
          </cell>
          <cell r="AB180" t="str">
            <v>Да</v>
          </cell>
          <cell r="AC180" t="str">
            <v>Да</v>
          </cell>
          <cell r="AD180" t="str">
            <v/>
          </cell>
          <cell r="AE180" t="str">
            <v>-</v>
          </cell>
          <cell r="AF180">
            <v>0</v>
          </cell>
        </row>
        <row r="181">
          <cell r="B181">
            <v>205</v>
          </cell>
          <cell r="C181" t="str">
            <v>DVB-33</v>
          </cell>
          <cell r="D181" t="str">
            <v>Региональный канал 8</v>
          </cell>
          <cell r="E181" t="str">
            <v>SD</v>
          </cell>
          <cell r="F181">
            <v>554</v>
          </cell>
          <cell r="H181" t="str">
            <v>-</v>
          </cell>
          <cell r="I181" t="str">
            <v>-</v>
          </cell>
          <cell r="J181" t="str">
            <v>-</v>
          </cell>
          <cell r="K181" t="str">
            <v>-</v>
          </cell>
          <cell r="L181" t="str">
            <v>-</v>
          </cell>
          <cell r="M181" t="str">
            <v>-</v>
          </cell>
          <cell r="N181" t="str">
            <v>-</v>
          </cell>
          <cell r="O181" t="str">
            <v>Базовый</v>
          </cell>
          <cell r="P181">
            <v>77</v>
          </cell>
          <cell r="Q181">
            <v>2</v>
          </cell>
          <cell r="R181" t="str">
            <v>0009000207D1</v>
          </cell>
          <cell r="S181">
            <v>81</v>
          </cell>
          <cell r="T181">
            <v>2</v>
          </cell>
          <cell r="U181" t="str">
            <v>0009000207D1</v>
          </cell>
          <cell r="V181" t="str">
            <v>Региональные</v>
          </cell>
          <cell r="W181" t="str">
            <v>-</v>
          </cell>
          <cell r="X181" t="str">
            <v>-</v>
          </cell>
          <cell r="Y181" t="str">
            <v>Русский</v>
          </cell>
          <cell r="Z181" t="str">
            <v>Круглосуточно</v>
          </cell>
          <cell r="AA181" t="str">
            <v/>
          </cell>
          <cell r="AB181" t="str">
            <v>Да</v>
          </cell>
          <cell r="AC181" t="str">
            <v>Да</v>
          </cell>
          <cell r="AD181" t="str">
            <v/>
          </cell>
          <cell r="AE181" t="str">
            <v>-</v>
          </cell>
          <cell r="AF181">
            <v>0</v>
          </cell>
        </row>
        <row r="182">
          <cell r="B182">
            <v>310</v>
          </cell>
          <cell r="C182" t="str">
            <v>DVB-4</v>
          </cell>
          <cell r="D182" t="str">
            <v>Региональный канал 9</v>
          </cell>
          <cell r="E182" t="str">
            <v>SD</v>
          </cell>
          <cell r="F182">
            <v>32</v>
          </cell>
          <cell r="H182" t="str">
            <v>-</v>
          </cell>
          <cell r="I182" t="str">
            <v>-</v>
          </cell>
          <cell r="J182" t="str">
            <v>-</v>
          </cell>
          <cell r="K182" t="str">
            <v>-</v>
          </cell>
          <cell r="L182" t="str">
            <v>-</v>
          </cell>
          <cell r="M182" t="str">
            <v>-</v>
          </cell>
          <cell r="N182" t="str">
            <v>-</v>
          </cell>
          <cell r="O182" t="str">
            <v>Базовый</v>
          </cell>
          <cell r="P182">
            <v>7</v>
          </cell>
          <cell r="Q182">
            <v>2</v>
          </cell>
          <cell r="R182" t="str">
            <v>0009000207D1</v>
          </cell>
          <cell r="S182">
            <v>7</v>
          </cell>
          <cell r="T182">
            <v>2</v>
          </cell>
          <cell r="U182" t="str">
            <v>0009000207D1</v>
          </cell>
          <cell r="V182" t="str">
            <v>Региональные</v>
          </cell>
          <cell r="W182" t="str">
            <v>-</v>
          </cell>
          <cell r="X182" t="str">
            <v>-</v>
          </cell>
          <cell r="Y182" t="str">
            <v>Русский</v>
          </cell>
          <cell r="Z182" t="str">
            <v>Круглосуточно</v>
          </cell>
          <cell r="AA182" t="str">
            <v/>
          </cell>
          <cell r="AB182" t="str">
            <v>Да</v>
          </cell>
          <cell r="AC182" t="str">
            <v>Да</v>
          </cell>
          <cell r="AD182" t="str">
            <v/>
          </cell>
          <cell r="AE182" t="str">
            <v>-</v>
          </cell>
          <cell r="AF182">
            <v>0</v>
          </cell>
        </row>
        <row r="183">
          <cell r="B183">
            <v>178</v>
          </cell>
          <cell r="C183" t="str">
            <v>DVB-33</v>
          </cell>
          <cell r="D183" t="str">
            <v>Радость моя</v>
          </cell>
          <cell r="E183" t="str">
            <v>SD</v>
          </cell>
          <cell r="F183">
            <v>99</v>
          </cell>
          <cell r="H183" t="str">
            <v>Базовый</v>
          </cell>
          <cell r="I183">
            <v>69</v>
          </cell>
          <cell r="J183">
            <v>2</v>
          </cell>
          <cell r="K183" t="str">
            <v>0009000207D1</v>
          </cell>
          <cell r="L183">
            <v>72</v>
          </cell>
          <cell r="M183">
            <v>2</v>
          </cell>
          <cell r="N183" t="str">
            <v>0009000207D1</v>
          </cell>
          <cell r="O183" t="str">
            <v>Базовый</v>
          </cell>
          <cell r="P183" t="str">
            <v>-</v>
          </cell>
          <cell r="Q183">
            <v>2</v>
          </cell>
          <cell r="R183" t="str">
            <v>0009000207D1</v>
          </cell>
          <cell r="S183" t="str">
            <v>-</v>
          </cell>
          <cell r="T183">
            <v>2</v>
          </cell>
          <cell r="U183" t="str">
            <v>0009000207D1</v>
          </cell>
          <cell r="V183" t="str">
            <v>Детские</v>
          </cell>
          <cell r="W183" t="str">
            <v xml:space="preserve">epg372 </v>
          </cell>
          <cell r="X183" t="str">
            <v xml:space="preserve">http://www.radostmoya.ru/ </v>
          </cell>
          <cell r="Y183" t="str">
            <v>Русский</v>
          </cell>
          <cell r="Z183" t="str">
            <v>Круглосуточно</v>
          </cell>
          <cell r="AA183" t="str">
            <v/>
          </cell>
          <cell r="AB183" t="str">
            <v>Да</v>
          </cell>
          <cell r="AC183" t="str">
            <v>Да</v>
          </cell>
          <cell r="AD183" t="str">
            <v/>
          </cell>
          <cell r="AE183" t="str">
            <v xml:space="preserve">"Радость моя" — это Детский семейный образовательный телеканал. Мы предлагаем зрителям культурно-просветительские, образовательные и детские программы собственного производства. На нашем канале каждый член семьи найдёт для себя что-то полезное. Особенность "Радости моей" — приверженность православным традициям. </v>
          </cell>
          <cell r="AF183">
            <v>0</v>
          </cell>
        </row>
        <row r="184">
          <cell r="B184">
            <v>61</v>
          </cell>
          <cell r="C184" t="str">
            <v>DVB-33</v>
          </cell>
          <cell r="D184" t="str">
            <v>Успех</v>
          </cell>
          <cell r="E184" t="str">
            <v>SD</v>
          </cell>
          <cell r="F184">
            <v>151</v>
          </cell>
          <cell r="H184" t="str">
            <v>Базовый</v>
          </cell>
          <cell r="I184">
            <v>69</v>
          </cell>
          <cell r="J184">
            <v>2</v>
          </cell>
          <cell r="K184" t="str">
            <v>0009000207D1</v>
          </cell>
          <cell r="L184">
            <v>72</v>
          </cell>
          <cell r="M184">
            <v>2</v>
          </cell>
          <cell r="N184" t="str">
            <v>0009000207D1</v>
          </cell>
          <cell r="O184" t="str">
            <v>Базовый</v>
          </cell>
          <cell r="P184" t="str">
            <v>-</v>
          </cell>
          <cell r="Q184">
            <v>2</v>
          </cell>
          <cell r="R184" t="str">
            <v>0009000207D1</v>
          </cell>
          <cell r="S184" t="str">
            <v>-</v>
          </cell>
          <cell r="T184">
            <v>2</v>
          </cell>
          <cell r="U184" t="str">
            <v>0009000207D1</v>
          </cell>
          <cell r="V184" t="str">
            <v>Развлекательные</v>
          </cell>
          <cell r="W184" t="str">
            <v xml:space="preserve">epg60 </v>
          </cell>
          <cell r="X184" t="str">
            <v>http://www.uspeh-tv.ru/</v>
          </cell>
          <cell r="Y184" t="str">
            <v>Русский</v>
          </cell>
          <cell r="Z184" t="str">
            <v>Круглосуточно</v>
          </cell>
          <cell r="AA184" t="str">
            <v/>
          </cell>
          <cell r="AB184" t="str">
            <v>Да</v>
          </cell>
          <cell r="AC184" t="str">
            <v>Да</v>
          </cell>
          <cell r="AD184" t="str">
            <v/>
          </cell>
          <cell r="AE184" t="str">
            <v xml:space="preserve">Телеканал "Успех" - первый и единственный инструментальный телеканал для малого и среднего предпринимательства. Миссия телеканала – популяризация предпринимательства в России, формирование позитивного отношения общества к бизнесу и становление молодежной предпринимательской среды. </v>
          </cell>
          <cell r="AF184">
            <v>0</v>
          </cell>
        </row>
      </sheetData>
      <sheetData sheetId="85">
        <row r="2">
          <cell r="B2" t="str">
            <v>Технический id</v>
          </cell>
          <cell r="C2" t="str">
            <v>Service ID (DEC)</v>
          </cell>
          <cell r="D2" t="str">
            <v>Постоянная часть</v>
          </cell>
          <cell r="E2" t="str">
            <v>Network ID</v>
          </cell>
          <cell r="F2" t="str">
            <v>TS ID</v>
          </cell>
          <cell r="G2" t="str">
            <v>Service ID</v>
          </cell>
          <cell r="H2" t="str">
            <v>Итоговый AC</v>
          </cell>
          <cell r="I2" t="str">
            <v>Постоянная часть для Verimatrix</v>
          </cell>
          <cell r="J2" t="str">
            <v>Service ID для VCAS (HEX)</v>
          </cell>
          <cell r="K2" t="str">
            <v>Итоговый AC для Verimatrix</v>
          </cell>
        </row>
        <row r="3">
          <cell r="B3">
            <v>1</v>
          </cell>
          <cell r="C3" t="str">
            <v>0014</v>
          </cell>
          <cell r="D3">
            <v>90010006</v>
          </cell>
          <cell r="E3" t="str">
            <v>AAAA</v>
          </cell>
          <cell r="F3" t="str">
            <v>0001</v>
          </cell>
          <cell r="G3" t="str">
            <v>000E</v>
          </cell>
          <cell r="H3" t="str">
            <v>90010006AAAA0001000E</v>
          </cell>
          <cell r="I3" t="str">
            <v>000900020</v>
          </cell>
          <cell r="J3" t="str">
            <v>7DE</v>
          </cell>
          <cell r="K3" t="str">
            <v>0009000207DE</v>
          </cell>
        </row>
        <row r="4">
          <cell r="B4">
            <v>2</v>
          </cell>
          <cell r="C4" t="str">
            <v>0001</v>
          </cell>
          <cell r="D4">
            <v>90010006</v>
          </cell>
          <cell r="E4" t="str">
            <v>XXXX</v>
          </cell>
          <cell r="F4" t="str">
            <v>0001</v>
          </cell>
          <cell r="G4" t="str">
            <v>0001</v>
          </cell>
          <cell r="H4" t="str">
            <v>90010006XXXX00010001</v>
          </cell>
          <cell r="I4" t="str">
            <v>000900020</v>
          </cell>
          <cell r="J4" t="str">
            <v>7D1</v>
          </cell>
          <cell r="K4" t="str">
            <v>0009000207D1</v>
          </cell>
        </row>
        <row r="5">
          <cell r="B5">
            <v>81920</v>
          </cell>
          <cell r="C5" t="str">
            <v>0005</v>
          </cell>
          <cell r="D5">
            <v>90010006</v>
          </cell>
          <cell r="E5" t="str">
            <v>XXXX</v>
          </cell>
          <cell r="F5" t="str">
            <v>0001</v>
          </cell>
          <cell r="G5" t="str">
            <v>0005</v>
          </cell>
          <cell r="H5" t="str">
            <v>90010006XXXX00010005</v>
          </cell>
          <cell r="I5" t="str">
            <v>000900020</v>
          </cell>
          <cell r="J5" t="str">
            <v>7D5</v>
          </cell>
          <cell r="K5" t="str">
            <v>0009000207D5</v>
          </cell>
        </row>
        <row r="6">
          <cell r="B6">
            <v>4</v>
          </cell>
          <cell r="C6" t="str">
            <v>0006</v>
          </cell>
          <cell r="D6">
            <v>90010006</v>
          </cell>
          <cell r="E6" t="str">
            <v>XXXX</v>
          </cell>
          <cell r="F6" t="str">
            <v>0001</v>
          </cell>
          <cell r="G6" t="str">
            <v>0006</v>
          </cell>
          <cell r="H6" t="str">
            <v>90010006XXXX00010006</v>
          </cell>
          <cell r="I6" t="str">
            <v>000900020</v>
          </cell>
          <cell r="J6" t="str">
            <v>7D6</v>
          </cell>
          <cell r="K6" t="str">
            <v>0009000207D6</v>
          </cell>
        </row>
        <row r="7">
          <cell r="B7">
            <v>98304</v>
          </cell>
          <cell r="C7" t="str">
            <v>0007</v>
          </cell>
          <cell r="D7">
            <v>90010006</v>
          </cell>
          <cell r="E7" t="str">
            <v>XXXX</v>
          </cell>
          <cell r="F7" t="str">
            <v>0001</v>
          </cell>
          <cell r="G7" t="str">
            <v>0007</v>
          </cell>
          <cell r="H7" t="str">
            <v>90010006XXXX00010007</v>
          </cell>
          <cell r="I7" t="str">
            <v>000900020</v>
          </cell>
          <cell r="J7" t="str">
            <v>7D7</v>
          </cell>
          <cell r="K7" t="str">
            <v>0009000207D7</v>
          </cell>
        </row>
        <row r="8">
          <cell r="B8">
            <v>8</v>
          </cell>
          <cell r="C8" t="str">
            <v>0011</v>
          </cell>
          <cell r="D8">
            <v>90010006</v>
          </cell>
          <cell r="E8" t="str">
            <v>XXXX</v>
          </cell>
          <cell r="F8" t="str">
            <v>0001</v>
          </cell>
          <cell r="G8" t="str">
            <v>000B</v>
          </cell>
          <cell r="H8" t="str">
            <v>90010006XXXX0001000B</v>
          </cell>
          <cell r="I8" t="str">
            <v>000900020</v>
          </cell>
          <cell r="J8" t="str">
            <v>7DB</v>
          </cell>
          <cell r="K8" t="str">
            <v>0009000207DB</v>
          </cell>
        </row>
        <row r="9">
          <cell r="B9">
            <v>16</v>
          </cell>
          <cell r="C9" t="str">
            <v>0012</v>
          </cell>
          <cell r="D9">
            <v>90010006</v>
          </cell>
          <cell r="E9" t="str">
            <v>XXXX</v>
          </cell>
          <cell r="F9" t="str">
            <v>0001</v>
          </cell>
          <cell r="G9" t="str">
            <v>000C</v>
          </cell>
          <cell r="H9" t="str">
            <v>90010006XXXX0001000C</v>
          </cell>
          <cell r="I9" t="str">
            <v>000900020</v>
          </cell>
          <cell r="J9" t="str">
            <v>7DC</v>
          </cell>
          <cell r="K9" t="str">
            <v>0009000207DC</v>
          </cell>
        </row>
        <row r="10">
          <cell r="B10">
            <v>131072</v>
          </cell>
          <cell r="C10" t="str">
            <v>0015</v>
          </cell>
          <cell r="D10">
            <v>90010006</v>
          </cell>
          <cell r="E10" t="str">
            <v>XXXX</v>
          </cell>
          <cell r="F10" t="str">
            <v>0001</v>
          </cell>
          <cell r="G10" t="str">
            <v>000F</v>
          </cell>
          <cell r="H10" t="str">
            <v>90010006XXXX0001000F</v>
          </cell>
          <cell r="I10" t="str">
            <v>000900020</v>
          </cell>
          <cell r="J10" t="str">
            <v>7DF</v>
          </cell>
          <cell r="K10" t="str">
            <v>0009000207DF</v>
          </cell>
        </row>
        <row r="11">
          <cell r="B11">
            <v>32</v>
          </cell>
          <cell r="C11" t="str">
            <v>0016</v>
          </cell>
          <cell r="D11">
            <v>90010006</v>
          </cell>
          <cell r="E11" t="str">
            <v>XXXX</v>
          </cell>
          <cell r="F11" t="str">
            <v>0001</v>
          </cell>
          <cell r="G11" t="str">
            <v>0010</v>
          </cell>
          <cell r="H11" t="str">
            <v>90010006XXXX00010010</v>
          </cell>
          <cell r="I11" t="str">
            <v>000900020</v>
          </cell>
          <cell r="J11" t="str">
            <v>7E0</v>
          </cell>
          <cell r="K11" t="str">
            <v>0009000207E0</v>
          </cell>
        </row>
        <row r="12">
          <cell r="C12" t="str">
            <v>0017</v>
          </cell>
          <cell r="D12">
            <v>90010006</v>
          </cell>
          <cell r="E12" t="str">
            <v>XXXX</v>
          </cell>
          <cell r="F12" t="str">
            <v>0001</v>
          </cell>
          <cell r="G12" t="str">
            <v>0011</v>
          </cell>
          <cell r="H12" t="str">
            <v>90010006XXXX00010011</v>
          </cell>
          <cell r="I12" t="str">
            <v>000900020</v>
          </cell>
          <cell r="J12" t="str">
            <v>7E1</v>
          </cell>
          <cell r="K12" t="str">
            <v>0009000207E1</v>
          </cell>
        </row>
        <row r="13">
          <cell r="B13">
            <v>769</v>
          </cell>
          <cell r="C13" t="str">
            <v>0018</v>
          </cell>
          <cell r="D13">
            <v>90010006</v>
          </cell>
          <cell r="E13" t="str">
            <v>AAAA</v>
          </cell>
          <cell r="F13" t="str">
            <v>0001</v>
          </cell>
          <cell r="G13" t="str">
            <v>0012</v>
          </cell>
          <cell r="H13" t="str">
            <v>90010006AAAA00010012</v>
          </cell>
          <cell r="I13" t="str">
            <v>000900020</v>
          </cell>
          <cell r="J13" t="str">
            <v>7E2</v>
          </cell>
          <cell r="K13" t="str">
            <v>0009000207E2</v>
          </cell>
        </row>
        <row r="14">
          <cell r="B14">
            <v>770</v>
          </cell>
          <cell r="C14" t="str">
            <v>0019</v>
          </cell>
          <cell r="D14">
            <v>90010006</v>
          </cell>
          <cell r="E14" t="str">
            <v>XXXX</v>
          </cell>
          <cell r="F14" t="str">
            <v>0001</v>
          </cell>
          <cell r="G14" t="str">
            <v>0013</v>
          </cell>
          <cell r="H14" t="str">
            <v>90010006XXXX00010013</v>
          </cell>
          <cell r="I14" t="str">
            <v>000900020</v>
          </cell>
          <cell r="J14" t="str">
            <v>7E3</v>
          </cell>
          <cell r="K14" t="str">
            <v>0009000207E3</v>
          </cell>
        </row>
        <row r="15">
          <cell r="B15">
            <v>258</v>
          </cell>
          <cell r="C15" t="str">
            <v>0021</v>
          </cell>
          <cell r="D15">
            <v>90010006</v>
          </cell>
          <cell r="E15" t="str">
            <v>XXXX</v>
          </cell>
          <cell r="F15" t="str">
            <v>0001</v>
          </cell>
          <cell r="G15" t="str">
            <v>0015</v>
          </cell>
          <cell r="H15" t="str">
            <v>90010006XXXX00010015</v>
          </cell>
          <cell r="I15" t="str">
            <v>000900020</v>
          </cell>
          <cell r="J15" t="str">
            <v>7E5</v>
          </cell>
          <cell r="K15" t="str">
            <v>0009000207E5</v>
          </cell>
        </row>
        <row r="16">
          <cell r="B16">
            <v>131840</v>
          </cell>
          <cell r="C16" t="str">
            <v>0028</v>
          </cell>
          <cell r="D16">
            <v>90010006</v>
          </cell>
          <cell r="E16" t="str">
            <v>XXXX</v>
          </cell>
          <cell r="F16" t="str">
            <v>0001</v>
          </cell>
          <cell r="G16" t="str">
            <v>001C</v>
          </cell>
          <cell r="H16" t="str">
            <v>90010006XXXX0001001C</v>
          </cell>
          <cell r="I16" t="str">
            <v>000900020</v>
          </cell>
          <cell r="J16" t="str">
            <v>7EC</v>
          </cell>
          <cell r="K16" t="str">
            <v>0009000207EC</v>
          </cell>
        </row>
        <row r="17">
          <cell r="B17">
            <v>131328</v>
          </cell>
          <cell r="C17" t="str">
            <v>0029</v>
          </cell>
          <cell r="D17">
            <v>90010006</v>
          </cell>
          <cell r="E17" t="str">
            <v>XXXX</v>
          </cell>
          <cell r="F17" t="str">
            <v>0001</v>
          </cell>
          <cell r="G17" t="str">
            <v>001D</v>
          </cell>
          <cell r="H17" t="str">
            <v>90010006XXXX0001001D</v>
          </cell>
          <cell r="I17" t="str">
            <v>000900020</v>
          </cell>
          <cell r="J17" t="str">
            <v>7ED</v>
          </cell>
          <cell r="K17" t="str">
            <v>0009000207ED</v>
          </cell>
        </row>
        <row r="18">
          <cell r="B18">
            <v>64</v>
          </cell>
          <cell r="C18" t="str">
            <v>0031</v>
          </cell>
          <cell r="D18">
            <v>90010006</v>
          </cell>
          <cell r="E18" t="str">
            <v>AAAA</v>
          </cell>
          <cell r="F18" t="str">
            <v>0001</v>
          </cell>
          <cell r="G18" t="str">
            <v>001F</v>
          </cell>
          <cell r="H18" t="str">
            <v>90010006AAAA0001001F</v>
          </cell>
          <cell r="I18" t="str">
            <v>000900020</v>
          </cell>
          <cell r="J18" t="str">
            <v>7EF</v>
          </cell>
          <cell r="K18" t="str">
            <v>0009000207EF</v>
          </cell>
        </row>
        <row r="19">
          <cell r="B19">
            <v>128</v>
          </cell>
          <cell r="C19" t="str">
            <v>0032</v>
          </cell>
          <cell r="D19">
            <v>90010006</v>
          </cell>
          <cell r="E19" t="str">
            <v>AAAA</v>
          </cell>
          <cell r="F19" t="str">
            <v>0001</v>
          </cell>
          <cell r="G19" t="str">
            <v>0020</v>
          </cell>
          <cell r="H19" t="str">
            <v>90010006AAAA00010020</v>
          </cell>
          <cell r="I19" t="str">
            <v>000900020</v>
          </cell>
          <cell r="J19" t="str">
            <v>7F0</v>
          </cell>
          <cell r="K19" t="str">
            <v>0009000207F0</v>
          </cell>
        </row>
        <row r="20">
          <cell r="B20">
            <v>1793</v>
          </cell>
          <cell r="C20" t="str">
            <v>0035</v>
          </cell>
          <cell r="D20">
            <v>90010006</v>
          </cell>
          <cell r="E20" t="str">
            <v>AAAA</v>
          </cell>
          <cell r="F20" t="str">
            <v>0001</v>
          </cell>
          <cell r="G20" t="str">
            <v>0023</v>
          </cell>
          <cell r="H20" t="str">
            <v>90010006AAAA00010023</v>
          </cell>
          <cell r="I20" t="str">
            <v>000900020</v>
          </cell>
          <cell r="J20" t="str">
            <v>7F3</v>
          </cell>
          <cell r="K20" t="str">
            <v>0009000207F3</v>
          </cell>
        </row>
        <row r="21">
          <cell r="B21">
            <v>1794</v>
          </cell>
          <cell r="C21" t="str">
            <v>0036</v>
          </cell>
          <cell r="D21">
            <v>90010006</v>
          </cell>
          <cell r="E21" t="str">
            <v>XXXX</v>
          </cell>
          <cell r="F21" t="str">
            <v>0001</v>
          </cell>
          <cell r="G21" t="str">
            <v>0024</v>
          </cell>
          <cell r="H21" t="str">
            <v>90010006XXXX00010024</v>
          </cell>
          <cell r="I21" t="str">
            <v>000900020</v>
          </cell>
          <cell r="J21" t="str">
            <v>7F4</v>
          </cell>
          <cell r="K21" t="str">
            <v>0009000207F4</v>
          </cell>
        </row>
        <row r="22">
          <cell r="B22">
            <v>1040</v>
          </cell>
          <cell r="C22" t="str">
            <v>0038</v>
          </cell>
          <cell r="D22">
            <v>90010006</v>
          </cell>
          <cell r="E22" t="str">
            <v>XXXX</v>
          </cell>
          <cell r="F22" t="str">
            <v>0001</v>
          </cell>
          <cell r="G22" t="str">
            <v>0026</v>
          </cell>
          <cell r="H22" t="str">
            <v>90010006XXXX00010026</v>
          </cell>
          <cell r="I22" t="str">
            <v>000900020</v>
          </cell>
          <cell r="J22" t="str">
            <v>7F6</v>
          </cell>
          <cell r="K22" t="str">
            <v>0009000207F6</v>
          </cell>
        </row>
        <row r="23">
          <cell r="B23">
            <v>1026</v>
          </cell>
          <cell r="C23" t="str">
            <v>0043</v>
          </cell>
          <cell r="D23">
            <v>90010006</v>
          </cell>
          <cell r="E23" t="str">
            <v>XXXX</v>
          </cell>
          <cell r="F23" t="str">
            <v>0001</v>
          </cell>
          <cell r="G23" t="str">
            <v>002B</v>
          </cell>
          <cell r="H23" t="str">
            <v>90010006XXXX0001002B</v>
          </cell>
          <cell r="I23" t="str">
            <v>000900020</v>
          </cell>
          <cell r="J23" t="str">
            <v>7FB</v>
          </cell>
          <cell r="K23" t="str">
            <v>0009000207FB</v>
          </cell>
        </row>
        <row r="24">
          <cell r="B24">
            <v>2048</v>
          </cell>
          <cell r="C24" t="str">
            <v>0044</v>
          </cell>
          <cell r="D24">
            <v>90010006</v>
          </cell>
          <cell r="E24" t="str">
            <v>AAAA</v>
          </cell>
          <cell r="F24" t="str">
            <v>0001</v>
          </cell>
          <cell r="G24" t="str">
            <v>002C</v>
          </cell>
          <cell r="H24" t="str">
            <v>90010006AAAA0001002C</v>
          </cell>
          <cell r="I24" t="str">
            <v>000900020</v>
          </cell>
          <cell r="J24" t="str">
            <v>7FC</v>
          </cell>
          <cell r="K24" t="str">
            <v>0009000207FC</v>
          </cell>
        </row>
        <row r="25">
          <cell r="B25">
            <v>4096</v>
          </cell>
          <cell r="C25" t="str">
            <v>0045</v>
          </cell>
          <cell r="D25">
            <v>90010006</v>
          </cell>
          <cell r="E25" t="str">
            <v>AAAA</v>
          </cell>
          <cell r="F25" t="str">
            <v>0001</v>
          </cell>
          <cell r="G25" t="str">
            <v>002D</v>
          </cell>
          <cell r="H25" t="str">
            <v>90010006AAAA0001002D</v>
          </cell>
          <cell r="I25" t="str">
            <v>000900020</v>
          </cell>
          <cell r="J25" t="str">
            <v>7FD</v>
          </cell>
          <cell r="K25" t="str">
            <v>0009000207FD</v>
          </cell>
        </row>
        <row r="26">
          <cell r="B26">
            <v>2304</v>
          </cell>
          <cell r="C26" t="str">
            <v>0046</v>
          </cell>
          <cell r="D26">
            <v>90010006</v>
          </cell>
          <cell r="E26" t="str">
            <v>AAAA</v>
          </cell>
          <cell r="F26" t="str">
            <v>0001</v>
          </cell>
          <cell r="G26" t="str">
            <v>002E</v>
          </cell>
          <cell r="H26" t="str">
            <v>90010006AAAA0001002E</v>
          </cell>
          <cell r="I26" t="str">
            <v>000900020</v>
          </cell>
          <cell r="J26" t="str">
            <v>7FE</v>
          </cell>
          <cell r="K26" t="str">
            <v>0009000207FE</v>
          </cell>
        </row>
        <row r="27">
          <cell r="B27">
            <v>2816</v>
          </cell>
          <cell r="C27" t="str">
            <v>0047</v>
          </cell>
          <cell r="D27">
            <v>90010006</v>
          </cell>
          <cell r="E27" t="str">
            <v>AAAA</v>
          </cell>
          <cell r="F27" t="str">
            <v>0001</v>
          </cell>
          <cell r="G27" t="str">
            <v>002F</v>
          </cell>
          <cell r="H27" t="str">
            <v>90010006AAAA0001002F</v>
          </cell>
          <cell r="I27" t="str">
            <v>000900020</v>
          </cell>
          <cell r="J27" t="str">
            <v>7FF</v>
          </cell>
          <cell r="K27" t="str">
            <v>0009000207FF</v>
          </cell>
        </row>
        <row r="28">
          <cell r="B28">
            <v>3840</v>
          </cell>
          <cell r="C28" t="str">
            <v>0048</v>
          </cell>
          <cell r="D28">
            <v>90010006</v>
          </cell>
          <cell r="E28" t="str">
            <v>AAAA</v>
          </cell>
          <cell r="F28" t="str">
            <v>0001</v>
          </cell>
          <cell r="G28" t="str">
            <v>0030</v>
          </cell>
          <cell r="H28" t="str">
            <v>90010006AAAA00010030</v>
          </cell>
          <cell r="I28" t="str">
            <v>000900020</v>
          </cell>
          <cell r="J28" t="str">
            <v>800</v>
          </cell>
          <cell r="K28" t="str">
            <v>000900020800</v>
          </cell>
        </row>
        <row r="29">
          <cell r="B29">
            <v>8194</v>
          </cell>
          <cell r="C29" t="str">
            <v>1001</v>
          </cell>
          <cell r="D29">
            <v>90010006</v>
          </cell>
          <cell r="E29" t="str">
            <v>XXXX</v>
          </cell>
          <cell r="F29" t="str">
            <v>0001</v>
          </cell>
          <cell r="G29" t="str">
            <v>03E9</v>
          </cell>
          <cell r="H29" t="str">
            <v>90010006XXXX000103E9</v>
          </cell>
          <cell r="I29" t="str">
            <v>000900020</v>
          </cell>
          <cell r="J29" t="str">
            <v>BB9</v>
          </cell>
          <cell r="K29" t="str">
            <v>000900020BB9</v>
          </cell>
        </row>
        <row r="30">
          <cell r="B30">
            <v>9986</v>
          </cell>
          <cell r="C30" t="str">
            <v>1002</v>
          </cell>
          <cell r="D30">
            <v>90010006</v>
          </cell>
          <cell r="E30" t="str">
            <v>XXXX</v>
          </cell>
          <cell r="F30" t="str">
            <v>0001</v>
          </cell>
          <cell r="G30" t="str">
            <v>03EA</v>
          </cell>
          <cell r="H30" t="str">
            <v>90010006XXXX000103EA</v>
          </cell>
          <cell r="I30" t="str">
            <v>000900020</v>
          </cell>
          <cell r="J30" t="str">
            <v>BBA</v>
          </cell>
          <cell r="K30" t="str">
            <v>000900020BBA</v>
          </cell>
        </row>
        <row r="31">
          <cell r="B31">
            <v>8962</v>
          </cell>
          <cell r="C31" t="str">
            <v>1003</v>
          </cell>
          <cell r="D31">
            <v>90010006</v>
          </cell>
          <cell r="E31" t="str">
            <v>XXXX</v>
          </cell>
          <cell r="F31" t="str">
            <v>0001</v>
          </cell>
          <cell r="G31" t="str">
            <v>03EB</v>
          </cell>
          <cell r="H31" t="str">
            <v>90010006XXXX000103EB</v>
          </cell>
          <cell r="I31" t="str">
            <v>000900020</v>
          </cell>
          <cell r="J31" t="str">
            <v>BBB</v>
          </cell>
          <cell r="K31" t="str">
            <v>000900020BBB</v>
          </cell>
        </row>
        <row r="32">
          <cell r="B32">
            <v>32768</v>
          </cell>
          <cell r="C32" t="str">
            <v>0050</v>
          </cell>
          <cell r="D32">
            <v>90010006</v>
          </cell>
          <cell r="E32" t="str">
            <v>AAAA</v>
          </cell>
          <cell r="F32" t="str">
            <v>0001</v>
          </cell>
          <cell r="G32" t="str">
            <v>0032</v>
          </cell>
          <cell r="H32" t="str">
            <v>90010006AAAA00010032</v>
          </cell>
          <cell r="I32" t="str">
            <v>000900020</v>
          </cell>
          <cell r="J32" t="str">
            <v>802</v>
          </cell>
          <cell r="K32" t="str">
            <v>000900020802</v>
          </cell>
        </row>
        <row r="33">
          <cell r="B33">
            <v>262144</v>
          </cell>
          <cell r="C33" t="str">
            <v>0049</v>
          </cell>
          <cell r="D33">
            <v>90010006</v>
          </cell>
          <cell r="E33" t="str">
            <v>AAAA</v>
          </cell>
          <cell r="F33" t="str">
            <v>0001</v>
          </cell>
          <cell r="G33" t="str">
            <v>0031</v>
          </cell>
          <cell r="H33" t="str">
            <v>90010006AAAA00010031</v>
          </cell>
          <cell r="I33" t="str">
            <v>000900020</v>
          </cell>
          <cell r="J33" t="str">
            <v>801</v>
          </cell>
          <cell r="K33" t="str">
            <v>000900020801</v>
          </cell>
        </row>
        <row r="34">
          <cell r="B34">
            <v>524288</v>
          </cell>
          <cell r="C34" t="str">
            <v>0051</v>
          </cell>
          <cell r="D34">
            <v>90010006</v>
          </cell>
          <cell r="E34" t="str">
            <v>AAAA</v>
          </cell>
          <cell r="F34" t="str">
            <v>0001</v>
          </cell>
          <cell r="G34" t="str">
            <v>0033</v>
          </cell>
          <cell r="H34" t="str">
            <v>90010006AAAA00010033</v>
          </cell>
          <cell r="I34" t="str">
            <v>000900020</v>
          </cell>
          <cell r="J34" t="str">
            <v>803</v>
          </cell>
          <cell r="K34" t="str">
            <v>000900020803</v>
          </cell>
        </row>
      </sheetData>
    </sheetDataSet>
  </externalBook>
</externalLink>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mediahit.ru/" TargetMode="External"/><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vmlDrawing" Target="../drawings/vmlDrawing1.vm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printerSettings" Target="../printerSettings/printerSettings1.bin"/><Relationship Id="rId2" Type="http://schemas.openxmlformats.org/officeDocument/2006/relationships/hyperlink" Target="http://tv-pr.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matchtv.ru/"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match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www.bk-tv.ru/" TargetMode="External"/><Relationship Id="rId27"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8" Type="http://schemas.openxmlformats.org/officeDocument/2006/relationships/hyperlink" Target="http://amediahit.ru/" TargetMode="External"/><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comments" Target="../comments10.xm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vmlDrawing" Target="../drawings/vmlDrawing10.vml"/><Relationship Id="rId2" Type="http://schemas.openxmlformats.org/officeDocument/2006/relationships/hyperlink" Target="http://tv-pr.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matchtv.ru/"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match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www.bk-tv.ru/"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amediahit.ru/" TargetMode="External"/><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comments" Target="../comments11.xm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vmlDrawing" Target="../drawings/vmlDrawing11.vml"/><Relationship Id="rId2" Type="http://schemas.openxmlformats.org/officeDocument/2006/relationships/hyperlink" Target="http://tv-pr.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matchtv.ru/"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match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www.bk-tv.ru/"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m24.ru/" TargetMode="External"/><Relationship Id="rId2" Type="http://schemas.openxmlformats.org/officeDocument/2006/relationships/hyperlink" Target="http://www.tv5.org/" TargetMode="External"/><Relationship Id="rId1" Type="http://schemas.openxmlformats.org/officeDocument/2006/relationships/hyperlink" Target="http://360tv.ru/"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hyperlink" Target="http://matchtv.ru/" TargetMode="External"/><Relationship Id="rId39" Type="http://schemas.openxmlformats.org/officeDocument/2006/relationships/hyperlink" Target="http://gameshow.ru/" TargetMode="Externa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34" Type="http://schemas.openxmlformats.org/officeDocument/2006/relationships/hyperlink" Target="http://www.boets.ru/" TargetMode="External"/><Relationship Id="rId42" Type="http://schemas.openxmlformats.org/officeDocument/2006/relationships/hyperlink" Target="http://www.history.com/" TargetMode="External"/><Relationship Id="rId47" Type="http://schemas.openxmlformats.org/officeDocument/2006/relationships/hyperlink" Target="http://www.goodtime.media/" TargetMode="External"/><Relationship Id="rId50" Type="http://schemas.openxmlformats.org/officeDocument/2006/relationships/hyperlink" Target="http://www.extrem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hyperlink" Target="http://matchtv.ru/" TargetMode="External"/><Relationship Id="rId33" Type="http://schemas.openxmlformats.org/officeDocument/2006/relationships/hyperlink" Target="http://www.dw.de/" TargetMode="External"/><Relationship Id="rId38" Type="http://schemas.openxmlformats.org/officeDocument/2006/relationships/hyperlink" Target="http://www.viasat-channels.tv/" TargetMode="External"/><Relationship Id="rId46" Type="http://schemas.openxmlformats.org/officeDocument/2006/relationships/hyperlink" Target="http://www.goodtime.media/" TargetMode="External"/><Relationship Id="rId2" Type="http://schemas.openxmlformats.org/officeDocument/2006/relationships/hyperlink" Target="http://cinetv.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29" Type="http://schemas.openxmlformats.org/officeDocument/2006/relationships/hyperlink" Target="http://www.nastroykino.ru/kinosvidanie/" TargetMode="External"/><Relationship Id="rId41" Type="http://schemas.openxmlformats.org/officeDocument/2006/relationships/hyperlink" Target="http://www.nauticalchannel.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extreme.com/" TargetMode="External"/><Relationship Id="rId32" Type="http://schemas.openxmlformats.org/officeDocument/2006/relationships/hyperlink" Target="http://matchtv.ru/" TargetMode="External"/><Relationship Id="rId37" Type="http://schemas.openxmlformats.org/officeDocument/2006/relationships/hyperlink" Target="http://www.nastroykino.ru/kinokomedija/" TargetMode="External"/><Relationship Id="rId40" Type="http://schemas.openxmlformats.org/officeDocument/2006/relationships/hyperlink" Target="http://www.cbsreality.tv/eu/" TargetMode="External"/><Relationship Id="rId45" Type="http://schemas.openxmlformats.org/officeDocument/2006/relationships/hyperlink" Target="http://www.ves-media.com/"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www.echotv.ru/" TargetMode="External"/><Relationship Id="rId28" Type="http://schemas.openxmlformats.org/officeDocument/2006/relationships/hyperlink" Target="http://www.nastroykino.ru/kinopremyera/" TargetMode="External"/><Relationship Id="rId36" Type="http://schemas.openxmlformats.org/officeDocument/2006/relationships/hyperlink" Target="http://www.viasat-channels.tv/" TargetMode="External"/><Relationship Id="rId49" Type="http://schemas.openxmlformats.org/officeDocument/2006/relationships/hyperlink" Target="http://www.extrem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31" Type="http://schemas.openxmlformats.org/officeDocument/2006/relationships/hyperlink" Target="http://matchtv.ru/" TargetMode="External"/><Relationship Id="rId44" Type="http://schemas.openxmlformats.org/officeDocument/2006/relationships/hyperlink" Target="http://www.nastroykino.ru/kinosemja/"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gorod62.tv/" TargetMode="External"/><Relationship Id="rId27" Type="http://schemas.openxmlformats.org/officeDocument/2006/relationships/hyperlink" Target="http://laminortv.ru/" TargetMode="External"/><Relationship Id="rId30" Type="http://schemas.openxmlformats.org/officeDocument/2006/relationships/hyperlink" Target="http://matchtv.ru/" TargetMode="External"/><Relationship Id="rId35" Type="http://schemas.openxmlformats.org/officeDocument/2006/relationships/hyperlink" Target="http://www.tntmusic.ru/" TargetMode="External"/><Relationship Id="rId43" Type="http://schemas.openxmlformats.org/officeDocument/2006/relationships/hyperlink" Target="http://www.nastroykino.ru/kinohit/" TargetMode="External"/><Relationship Id="rId48" Type="http://schemas.openxmlformats.org/officeDocument/2006/relationships/hyperlink" Target="http://www.tveda.ru/" TargetMode="External"/><Relationship Id="rId8" Type="http://schemas.openxmlformats.org/officeDocument/2006/relationships/hyperlink" Target="http://amediahit.ru/" TargetMode="External"/><Relationship Id="rId5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amediahit.ru/" TargetMode="External"/><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comments" Target="../comments2.xm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vmlDrawing" Target="../drawings/vmlDrawing2.vml"/><Relationship Id="rId2" Type="http://schemas.openxmlformats.org/officeDocument/2006/relationships/hyperlink" Target="http://tv-pr.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matchtv.ru/"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match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www.bk-tv.r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teleiks.ru/" TargetMode="External"/><Relationship Id="rId2" Type="http://schemas.openxmlformats.org/officeDocument/2006/relationships/hyperlink" Target="http://www.rostovlife.ru/" TargetMode="External"/><Relationship Id="rId1" Type="http://schemas.openxmlformats.org/officeDocument/2006/relationships/hyperlink" Target="http://www.yugmedia.ru/"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1vtv.ru/" TargetMode="External"/><Relationship Id="rId7" Type="http://schemas.openxmlformats.org/officeDocument/2006/relationships/comments" Target="../comments4.xml"/><Relationship Id="rId2" Type="http://schemas.openxmlformats.org/officeDocument/2006/relationships/hyperlink" Target="http://www.2tvk.ru/" TargetMode="External"/><Relationship Id="rId1" Type="http://schemas.openxmlformats.org/officeDocument/2006/relationships/hyperlink" Target="http://tnv.ru/" TargetMode="External"/><Relationship Id="rId6" Type="http://schemas.openxmlformats.org/officeDocument/2006/relationships/vmlDrawing" Target="../drawings/vmlDrawing4.vml"/><Relationship Id="rId5" Type="http://schemas.openxmlformats.org/officeDocument/2006/relationships/printerSettings" Target="../printerSettings/printerSettings3.bin"/><Relationship Id="rId4" Type="http://schemas.openxmlformats.org/officeDocument/2006/relationships/hyperlink" Target="http://volgograd24.tv/"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fh7951s1.bget.ru/" TargetMode="External"/><Relationship Id="rId2" Type="http://schemas.openxmlformats.org/officeDocument/2006/relationships/hyperlink" Target="http://www.10kanal.ru/stk10" TargetMode="External"/><Relationship Id="rId1" Type="http://schemas.openxmlformats.org/officeDocument/2006/relationships/hyperlink" Target="http://moygorod.tv/"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hyperlink" Target="http://tnv.ru/" TargetMode="External"/><Relationship Id="rId2" Type="http://schemas.openxmlformats.org/officeDocument/2006/relationships/hyperlink" Target="http://www.topspb.tv/" TargetMode="External"/><Relationship Id="rId1" Type="http://schemas.openxmlformats.org/officeDocument/2006/relationships/hyperlink" Target="http://www.lifenews78.ru/"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nntv.tv/" TargetMode="External"/><Relationship Id="rId1" Type="http://schemas.openxmlformats.org/officeDocument/2006/relationships/hyperlink" Target="http://tnv.ru/"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hyperlink" Target="http://kirov.1gorodskoi.ru/" TargetMode="External"/><Relationship Id="rId2" Type="http://schemas.openxmlformats.org/officeDocument/2006/relationships/hyperlink" Target="http://devyatka.ru/" TargetMode="External"/><Relationship Id="rId1" Type="http://schemas.openxmlformats.org/officeDocument/2006/relationships/hyperlink" Target="http://kirov.1gorodskoi.ru/"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amediahit.ru/" TargetMode="External"/><Relationship Id="rId13" Type="http://schemas.openxmlformats.org/officeDocument/2006/relationships/hyperlink" Target="http://www.myviasat.ru/" TargetMode="External"/><Relationship Id="rId18" Type="http://schemas.openxmlformats.org/officeDocument/2006/relationships/hyperlink" Target="http://spastv.ru/" TargetMode="External"/><Relationship Id="rId26" Type="http://schemas.openxmlformats.org/officeDocument/2006/relationships/comments" Target="../comments9.xml"/><Relationship Id="rId3" Type="http://schemas.openxmlformats.org/officeDocument/2006/relationships/hyperlink" Target="http://kinochannel.ru/" TargetMode="External"/><Relationship Id="rId21" Type="http://schemas.openxmlformats.org/officeDocument/2006/relationships/hyperlink" Target="http://chetv.ru/" TargetMode="External"/><Relationship Id="rId7" Type="http://schemas.openxmlformats.org/officeDocument/2006/relationships/hyperlink" Target="http://amediahit.ru/" TargetMode="External"/><Relationship Id="rId12" Type="http://schemas.openxmlformats.org/officeDocument/2006/relationships/hyperlink" Target="http://www.myviasat.ru/" TargetMode="External"/><Relationship Id="rId17" Type="http://schemas.openxmlformats.org/officeDocument/2006/relationships/hyperlink" Target="http://tv.khl.ru/" TargetMode="External"/><Relationship Id="rId25" Type="http://schemas.openxmlformats.org/officeDocument/2006/relationships/vmlDrawing" Target="../drawings/vmlDrawing9.vml"/><Relationship Id="rId2" Type="http://schemas.openxmlformats.org/officeDocument/2006/relationships/hyperlink" Target="http://tv-pr.ru/" TargetMode="External"/><Relationship Id="rId16" Type="http://schemas.openxmlformats.org/officeDocument/2006/relationships/hyperlink" Target="http://amedia1.ru/" TargetMode="External"/><Relationship Id="rId20" Type="http://schemas.openxmlformats.org/officeDocument/2006/relationships/hyperlink" Target="http://matchtv.ru/" TargetMode="External"/><Relationship Id="rId1" Type="http://schemas.openxmlformats.org/officeDocument/2006/relationships/hyperlink" Target="http://multkanal.ru/" TargetMode="External"/><Relationship Id="rId6" Type="http://schemas.openxmlformats.org/officeDocument/2006/relationships/hyperlink" Target="http://lifenews.ru/" TargetMode="External"/><Relationship Id="rId11" Type="http://schemas.openxmlformats.org/officeDocument/2006/relationships/hyperlink" Target="http://www.history.com/" TargetMode="External"/><Relationship Id="rId24" Type="http://schemas.openxmlformats.org/officeDocument/2006/relationships/hyperlink" Target="http://matchtv.ru/" TargetMode="External"/><Relationship Id="rId5" Type="http://schemas.openxmlformats.org/officeDocument/2006/relationships/hyperlink" Target="http://foodnetwork.com/" TargetMode="External"/><Relationship Id="rId15" Type="http://schemas.openxmlformats.org/officeDocument/2006/relationships/hyperlink" Target="http://amediahd.ru/" TargetMode="External"/><Relationship Id="rId23" Type="http://schemas.openxmlformats.org/officeDocument/2006/relationships/hyperlink" Target="http://matchtv.ru/" TargetMode="External"/><Relationship Id="rId10" Type="http://schemas.openxmlformats.org/officeDocument/2006/relationships/hyperlink" Target="http://amediahd.ru/" TargetMode="External"/><Relationship Id="rId19" Type="http://schemas.openxmlformats.org/officeDocument/2006/relationships/hyperlink" Target="http://www.bober-tv.ru/" TargetMode="External"/><Relationship Id="rId4" Type="http://schemas.openxmlformats.org/officeDocument/2006/relationships/hyperlink" Target="http://foodnetwork.com/" TargetMode="External"/><Relationship Id="rId9" Type="http://schemas.openxmlformats.org/officeDocument/2006/relationships/hyperlink" Target="http://amedia1.ru/" TargetMode="External"/><Relationship Id="rId14" Type="http://schemas.openxmlformats.org/officeDocument/2006/relationships/hyperlink" Target="http://www.ntvplus.ru/channels/channel.xl?id=3380" TargetMode="External"/><Relationship Id="rId22" Type="http://schemas.openxmlformats.org/officeDocument/2006/relationships/hyperlink" Target="http://www.bk-tv.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78"/>
  <sheetViews>
    <sheetView tabSelected="1" workbookViewId="0">
      <pane ySplit="2" topLeftCell="A3" activePane="bottomLeft" state="frozen"/>
      <selection pane="bottomLeft" activeCell="H60" sqref="H60"/>
    </sheetView>
  </sheetViews>
  <sheetFormatPr defaultColWidth="8.85546875" defaultRowHeight="12.75" x14ac:dyDescent="0.2"/>
  <cols>
    <col min="1" max="1" width="4" style="3" customWidth="1"/>
    <col min="2" max="2" width="30" style="3" customWidth="1"/>
    <col min="3" max="3" width="19.42578125" style="3" customWidth="1"/>
    <col min="4" max="4" width="21" style="3" customWidth="1"/>
    <col min="5" max="5" width="10.42578125" style="3" customWidth="1"/>
    <col min="6" max="6" width="6.7109375" style="3" customWidth="1"/>
    <col min="7" max="7" width="6" style="3" customWidth="1"/>
    <col min="8" max="8" width="4" style="3" customWidth="1"/>
    <col min="9" max="9" width="4.140625" style="3" customWidth="1"/>
    <col min="10" max="10" width="14.140625" style="4" customWidth="1"/>
    <col min="11" max="11" width="12.85546875" style="3" customWidth="1"/>
    <col min="12" max="12" width="20.42578125" style="3" customWidth="1"/>
    <col min="13" max="13" width="12.42578125" style="3" customWidth="1"/>
    <col min="14" max="14" width="15.42578125" style="3" customWidth="1"/>
    <col min="15" max="15" width="9.42578125" style="3" customWidth="1"/>
    <col min="16" max="16" width="17.42578125" style="3" customWidth="1"/>
    <col min="17" max="18" width="8.7109375" style="3" customWidth="1"/>
    <col min="19" max="20" width="11.7109375" style="3" customWidth="1"/>
    <col min="21" max="21" width="10.42578125" style="3" customWidth="1"/>
    <col min="22" max="22" width="7.7109375" style="2" customWidth="1"/>
    <col min="23" max="23" width="0.7109375" style="2" customWidth="1"/>
    <col min="24" max="16384" width="8.85546875" style="2"/>
  </cols>
  <sheetData>
    <row r="1" spans="1:22" ht="12.75" customHeight="1" x14ac:dyDescent="0.2">
      <c r="A1" s="279" t="s">
        <v>991</v>
      </c>
      <c r="B1" s="279"/>
      <c r="C1" s="279"/>
      <c r="D1" s="279"/>
      <c r="E1" s="279"/>
      <c r="F1" s="279"/>
      <c r="G1" s="279"/>
      <c r="H1" s="279"/>
      <c r="I1" s="279"/>
      <c r="J1" s="279"/>
      <c r="K1" s="279"/>
      <c r="L1" s="279"/>
      <c r="M1" s="279"/>
      <c r="N1" s="279"/>
      <c r="O1" s="279"/>
      <c r="P1" s="279"/>
      <c r="Q1" s="279"/>
      <c r="R1" s="279"/>
      <c r="S1" s="279"/>
      <c r="T1" s="42" t="s">
        <v>582</v>
      </c>
      <c r="U1" s="43">
        <v>3</v>
      </c>
      <c r="V1" s="280" t="s">
        <v>787</v>
      </c>
    </row>
    <row r="2" spans="1:22" ht="25.5" x14ac:dyDescent="0.2">
      <c r="A2" s="278" t="s">
        <v>0</v>
      </c>
      <c r="B2" s="278" t="s">
        <v>2</v>
      </c>
      <c r="C2" s="278" t="s">
        <v>12</v>
      </c>
      <c r="D2" s="278" t="s">
        <v>9</v>
      </c>
      <c r="E2" s="278" t="s">
        <v>13</v>
      </c>
      <c r="F2" s="278" t="s">
        <v>523</v>
      </c>
      <c r="G2" s="278" t="s">
        <v>21</v>
      </c>
      <c r="H2" s="278" t="s">
        <v>3</v>
      </c>
      <c r="I2" s="278" t="s">
        <v>4</v>
      </c>
      <c r="J2" s="278" t="s">
        <v>11</v>
      </c>
      <c r="K2" s="278" t="s">
        <v>20</v>
      </c>
      <c r="L2" s="278" t="s">
        <v>17</v>
      </c>
      <c r="M2" s="278" t="s">
        <v>22</v>
      </c>
      <c r="N2" s="278" t="s">
        <v>24</v>
      </c>
      <c r="O2" s="278" t="s">
        <v>15</v>
      </c>
      <c r="P2" s="278" t="s">
        <v>10</v>
      </c>
      <c r="Q2" s="278" t="s">
        <v>16</v>
      </c>
      <c r="R2" s="278" t="s">
        <v>856</v>
      </c>
      <c r="S2" s="278" t="s">
        <v>18</v>
      </c>
      <c r="T2" s="278" t="s">
        <v>19</v>
      </c>
      <c r="U2" s="278" t="s">
        <v>547</v>
      </c>
      <c r="V2" s="281"/>
    </row>
    <row r="3" spans="1:22" x14ac:dyDescent="0.2">
      <c r="A3" s="44">
        <f>ROW()-2</f>
        <v>1</v>
      </c>
      <c r="B3" s="27" t="str">
        <f>IFERROR(VLOOKUP($H3,TChannels,3,FALSE),"-")</f>
        <v>Первый канал</v>
      </c>
      <c r="C3" s="27" t="str">
        <f t="shared" ref="C3:C65" si="0">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5" si="1">IFERROR(VLOOKUP($H3,TChannels,21,FALSE),"-")</f>
        <v>Федеральные каналы</v>
      </c>
      <c r="E3" s="45" t="str">
        <f t="shared" ref="E3:E65" si="2">IFERROR(VLOOKUP($H3,TChannels,4,FALSE),"-")</f>
        <v>SD</v>
      </c>
      <c r="F3" s="45" t="str">
        <f t="shared" ref="F3:F65" si="3">IFERROR(VLOOKUP($H3,TChannels,2,FALSE),"-")</f>
        <v>DVB-1</v>
      </c>
      <c r="G3" s="45" t="str">
        <f>IFERROR(MID($A$1,SEARCH("=",$A$1,9)+1,SEARCH(")",$A$1)-SEARCH("=",$A$1,9)-1),"Н/Д")</f>
        <v xml:space="preserve"> 1016</v>
      </c>
      <c r="H3" s="46">
        <v>1</v>
      </c>
      <c r="I3" s="45">
        <f t="shared" ref="I3:I65" si="4">IFERROR(VLOOKUP($H3,TChannels,5,FALSE),"-")</f>
        <v>1</v>
      </c>
      <c r="J3" s="56" t="s">
        <v>112</v>
      </c>
      <c r="K3" s="48" t="str">
        <f t="shared" ref="K3:K64" si="5">IFERROR(IF($U$1=1,VLOOKUP($H3,TChannels,13,FALSE),IF($U$1=2,VLOOKUP($H3,TChannels,20,FALSE),IF($U$1=3,VLOOKUP($H3,TChannels,10,FALSE),IF($U$1=4,VLOOKUP($H3,TChannels,17,FALSE),"Не определен")))),"-")</f>
        <v>0009000207E2</v>
      </c>
      <c r="L3" s="48" t="str">
        <f t="shared" ref="L3:L65" si="6">IFERROR(VLOOKUP($H3,TChannels,23,FALSE),"-")</f>
        <v>http://www.1tv.ru/</v>
      </c>
      <c r="M3" s="48" t="str">
        <f t="shared" ref="M3:M65" si="7">IFERROR(VLOOKUP($H3,TChannels,24,FALSE),"-")</f>
        <v>Русский</v>
      </c>
      <c r="N3" s="48" t="str">
        <f t="shared" ref="N3:N65" si="8">IFERROR(VLOOKUP($H3,TChannels,25,FALSE),"-")</f>
        <v>Круглосуточно</v>
      </c>
      <c r="O3" s="49" t="str">
        <f t="shared" ref="O3:O65" si="9">IF(VLOOKUP($H3,TChannels,26,FALSE)=0,"",VLOOKUP($H3,TChannels,26,FALSE))</f>
        <v/>
      </c>
      <c r="P3" s="48" t="str">
        <f t="shared" ref="P3:P64" si="10">IFERROR(IF(OR($U$1=1,$U$1=3),VLOOKUP($H3,TChannels,7,FALSE),IF(OR($U$1=2,$U$1=4),VLOOKUP($H3,TChannels,14,FALSE),"Не определен")),"-")</f>
        <v>Федеральный</v>
      </c>
      <c r="Q3" s="44" t="str">
        <f>IF(VLOOKUP($H3,TChannels,6,FALSE)=0,"",VLOOKUP($H3,TChannels,6,FALSE))</f>
        <v>Да</v>
      </c>
      <c r="R3" s="44" t="s">
        <v>14</v>
      </c>
      <c r="S3" s="44" t="str">
        <f t="shared" ref="S3:S65" si="11">IFERROR(VLOOKUP($H3,TChannels,27,FALSE),"-")</f>
        <v>Да</v>
      </c>
      <c r="T3" s="44" t="str">
        <f t="shared" ref="T3:T65" si="12">IFERROR(VLOOKUP($H3,TChannels,28,FALSE),"-")</f>
        <v>Да</v>
      </c>
      <c r="U3" s="44" t="str">
        <f t="shared" ref="U3:U65" si="13">IF(VLOOKUP($H3,TChannels,29,FALSE)=0,"",VLOOKUP($H3,TChannels,29,FALSE))</f>
        <v/>
      </c>
      <c r="V3" s="27" t="str">
        <f t="shared" ref="V3:V65" si="14">IF(VLOOKUP($H3,TChannels,31,FALSE)=0,"",VLOOKUP($H3,TChannels,31,FALSE))</f>
        <v/>
      </c>
    </row>
    <row r="4" spans="1:22" x14ac:dyDescent="0.2">
      <c r="A4" s="44">
        <f t="shared" ref="A4:A67" si="15">ROW()-2</f>
        <v>2</v>
      </c>
      <c r="B4" s="27" t="str">
        <f>IFERROR(VLOOKUP($H4,TChannels,3,FALSE),"-")</f>
        <v>Россия 1</v>
      </c>
      <c r="C4" s="27" t="str">
        <f t="shared" si="0"/>
        <v>Это динамично развивающаяся телекомпания, занимающая ведущие позиции в российском вещании.</v>
      </c>
      <c r="D4" s="27" t="str">
        <f t="shared" si="1"/>
        <v>Федеральные каналы</v>
      </c>
      <c r="E4" s="45" t="str">
        <f t="shared" si="2"/>
        <v>SD</v>
      </c>
      <c r="F4" s="45" t="str">
        <f t="shared" si="3"/>
        <v>DVB-1</v>
      </c>
      <c r="G4" s="45" t="str">
        <f t="shared" ref="G4:G67" si="16">IFERROR(MID($A$1,SEARCH("=",$A$1,9)+1,SEARCH(")",$A$1)-SEARCH("=",$A$1,9)-1),"Н/Д")</f>
        <v xml:space="preserve"> 1016</v>
      </c>
      <c r="H4" s="46">
        <v>2</v>
      </c>
      <c r="I4" s="45">
        <f t="shared" si="4"/>
        <v>2</v>
      </c>
      <c r="J4" s="56" t="s">
        <v>115</v>
      </c>
      <c r="K4" s="48" t="str">
        <f t="shared" si="5"/>
        <v>0009000207E2</v>
      </c>
      <c r="L4" s="48" t="str">
        <f t="shared" si="6"/>
        <v>http://russia.tv/</v>
      </c>
      <c r="M4" s="48" t="str">
        <f t="shared" si="7"/>
        <v>Русский</v>
      </c>
      <c r="N4" s="48" t="str">
        <f t="shared" si="8"/>
        <v>Круглосуточно</v>
      </c>
      <c r="O4" s="49" t="str">
        <f t="shared" si="9"/>
        <v/>
      </c>
      <c r="P4" s="48" t="str">
        <f t="shared" si="10"/>
        <v>Федеральный</v>
      </c>
      <c r="Q4" s="44" t="str">
        <f t="shared" ref="Q4:Q66" si="17">IF(VLOOKUP($H4,TChannels,6,FALSE)=0,"",VLOOKUP($H4,TChannels,6,FALSE))</f>
        <v/>
      </c>
      <c r="R4" s="44" t="s">
        <v>14</v>
      </c>
      <c r="S4" s="44" t="str">
        <f t="shared" si="11"/>
        <v>Да</v>
      </c>
      <c r="T4" s="44" t="str">
        <f t="shared" si="12"/>
        <v>Да</v>
      </c>
      <c r="U4" s="44" t="str">
        <f t="shared" si="13"/>
        <v/>
      </c>
      <c r="V4" s="27" t="str">
        <f t="shared" si="14"/>
        <v/>
      </c>
    </row>
    <row r="5" spans="1:22" x14ac:dyDescent="0.2">
      <c r="A5" s="48">
        <f t="shared" si="15"/>
        <v>3</v>
      </c>
      <c r="B5" s="53" t="s">
        <v>670</v>
      </c>
      <c r="C5" s="27" t="str">
        <f t="shared" si="0"/>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1"/>
        <v>Федеральные каналы</v>
      </c>
      <c r="E5" s="54" t="str">
        <f t="shared" si="2"/>
        <v>SD</v>
      </c>
      <c r="F5" s="54" t="str">
        <f t="shared" si="3"/>
        <v>DVB-1</v>
      </c>
      <c r="G5" s="45" t="str">
        <f t="shared" si="16"/>
        <v xml:space="preserve"> 1016</v>
      </c>
      <c r="H5" s="55">
        <v>3</v>
      </c>
      <c r="I5" s="54">
        <f t="shared" si="4"/>
        <v>3</v>
      </c>
      <c r="J5" s="56" t="str">
        <f t="shared" ref="J5:J67" si="18">IFERROR(VLOOKUP($H5,TChannels,22,FALSE),"-")</f>
        <v>epg611</v>
      </c>
      <c r="K5" s="48" t="str">
        <f t="shared" si="5"/>
        <v>0009000207E2</v>
      </c>
      <c r="L5" s="48" t="str">
        <f t="shared" si="6"/>
        <v>http://matchtv.ru/</v>
      </c>
      <c r="M5" s="48" t="str">
        <f t="shared" si="7"/>
        <v>Русский</v>
      </c>
      <c r="N5" s="48" t="str">
        <f t="shared" si="8"/>
        <v>Круглосуточно</v>
      </c>
      <c r="O5" s="49" t="str">
        <f t="shared" si="9"/>
        <v/>
      </c>
      <c r="P5" s="48" t="str">
        <f t="shared" si="10"/>
        <v>Федеральный</v>
      </c>
      <c r="Q5" s="48" t="str">
        <f t="shared" si="17"/>
        <v>Да</v>
      </c>
      <c r="R5" s="44"/>
      <c r="S5" s="44" t="str">
        <f t="shared" si="11"/>
        <v>Да</v>
      </c>
      <c r="T5" s="44" t="str">
        <f t="shared" si="12"/>
        <v>Да</v>
      </c>
      <c r="U5" s="44" t="str">
        <f t="shared" si="13"/>
        <v/>
      </c>
      <c r="V5" s="27" t="str">
        <f t="shared" si="14"/>
        <v/>
      </c>
    </row>
    <row r="6" spans="1:22" ht="15" x14ac:dyDescent="0.25">
      <c r="A6" s="48">
        <f t="shared" si="15"/>
        <v>4</v>
      </c>
      <c r="B6" s="53" t="str">
        <f t="shared" ref="B6:B68" si="19">IFERROR(VLOOKUP($H6,TChannels,3,FALSE),"-")</f>
        <v>НТВ</v>
      </c>
      <c r="C6" s="27" t="str">
        <f t="shared" si="0"/>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1"/>
        <v>Федеральные каналы</v>
      </c>
      <c r="E6" s="54" t="str">
        <f t="shared" si="2"/>
        <v>SD</v>
      </c>
      <c r="F6" s="54" t="str">
        <f t="shared" si="3"/>
        <v>DVB-1</v>
      </c>
      <c r="G6" s="45" t="str">
        <f t="shared" si="16"/>
        <v xml:space="preserve"> 1016</v>
      </c>
      <c r="H6" s="55">
        <v>4</v>
      </c>
      <c r="I6" s="54">
        <f t="shared" si="4"/>
        <v>4</v>
      </c>
      <c r="J6" s="56" t="s">
        <v>118</v>
      </c>
      <c r="K6" s="48" t="str">
        <f t="shared" si="5"/>
        <v>0009000207E2</v>
      </c>
      <c r="L6" s="48" t="str">
        <f t="shared" si="6"/>
        <v>http://www.ntv.ru/</v>
      </c>
      <c r="M6" s="48" t="str">
        <f t="shared" si="7"/>
        <v>Русский</v>
      </c>
      <c r="N6" s="48" t="str">
        <f t="shared" si="8"/>
        <v>Круглосуточно</v>
      </c>
      <c r="O6" s="49" t="str">
        <f t="shared" si="9"/>
        <v/>
      </c>
      <c r="P6" s="48" t="str">
        <f t="shared" si="10"/>
        <v>Федеральный</v>
      </c>
      <c r="Q6" s="48" t="str">
        <f t="shared" si="17"/>
        <v>Да</v>
      </c>
      <c r="R6" s="44" t="s">
        <v>14</v>
      </c>
      <c r="S6" s="44" t="str">
        <f t="shared" si="11"/>
        <v>Да</v>
      </c>
      <c r="T6" s="44" t="str">
        <f t="shared" si="12"/>
        <v>Да</v>
      </c>
      <c r="U6" s="44" t="str">
        <f t="shared" si="13"/>
        <v/>
      </c>
      <c r="V6" s="27" t="str">
        <f t="shared" si="14"/>
        <v/>
      </c>
    </row>
    <row r="7" spans="1:22" ht="15" x14ac:dyDescent="0.25">
      <c r="A7" s="48">
        <f t="shared" si="15"/>
        <v>5</v>
      </c>
      <c r="B7" s="53" t="str">
        <f t="shared" si="19"/>
        <v>Пятый канал</v>
      </c>
      <c r="C7" s="27" t="str">
        <f t="shared" si="0"/>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1"/>
        <v>Федеральные каналы</v>
      </c>
      <c r="E7" s="54" t="str">
        <f t="shared" si="2"/>
        <v>SD</v>
      </c>
      <c r="F7" s="54" t="str">
        <f t="shared" si="3"/>
        <v>DVB-1</v>
      </c>
      <c r="G7" s="45" t="str">
        <f t="shared" si="16"/>
        <v xml:space="preserve"> 1016</v>
      </c>
      <c r="H7" s="55">
        <v>5</v>
      </c>
      <c r="I7" s="54">
        <f t="shared" si="4"/>
        <v>5</v>
      </c>
      <c r="J7" s="56" t="s">
        <v>120</v>
      </c>
      <c r="K7" s="48" t="str">
        <f t="shared" si="5"/>
        <v>0009000207E2</v>
      </c>
      <c r="L7" s="48" t="str">
        <f t="shared" si="6"/>
        <v>http://www.5-tv.ru/</v>
      </c>
      <c r="M7" s="48" t="str">
        <f t="shared" si="7"/>
        <v>Русский</v>
      </c>
      <c r="N7" s="48" t="str">
        <f t="shared" si="8"/>
        <v>Круглосуточно</v>
      </c>
      <c r="O7" s="49" t="str">
        <f t="shared" si="9"/>
        <v/>
      </c>
      <c r="P7" s="48" t="str">
        <f t="shared" si="10"/>
        <v>Федеральный</v>
      </c>
      <c r="Q7" s="48" t="str">
        <f t="shared" si="17"/>
        <v>Да</v>
      </c>
      <c r="R7" s="44" t="s">
        <v>14</v>
      </c>
      <c r="S7" s="44" t="str">
        <f t="shared" si="11"/>
        <v>Да</v>
      </c>
      <c r="T7" s="44" t="str">
        <f t="shared" si="12"/>
        <v>Да</v>
      </c>
      <c r="U7" s="44" t="str">
        <f t="shared" si="13"/>
        <v/>
      </c>
      <c r="V7" s="27" t="str">
        <f t="shared" si="14"/>
        <v/>
      </c>
    </row>
    <row r="8" spans="1:22" ht="15" x14ac:dyDescent="0.25">
      <c r="A8" s="48">
        <f t="shared" si="15"/>
        <v>6</v>
      </c>
      <c r="B8" s="53" t="s">
        <v>26</v>
      </c>
      <c r="C8" s="27" t="str">
        <f t="shared" si="0"/>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1"/>
        <v>Федеральные каналы</v>
      </c>
      <c r="E8" s="54" t="str">
        <f t="shared" si="2"/>
        <v>SD</v>
      </c>
      <c r="F8" s="54" t="str">
        <f t="shared" si="3"/>
        <v>DVB-1</v>
      </c>
      <c r="G8" s="45" t="str">
        <f t="shared" si="16"/>
        <v xml:space="preserve"> 1016</v>
      </c>
      <c r="H8" s="55">
        <v>6</v>
      </c>
      <c r="I8" s="54">
        <f t="shared" si="4"/>
        <v>6</v>
      </c>
      <c r="J8" s="56" t="s">
        <v>123</v>
      </c>
      <c r="K8" s="48" t="str">
        <f t="shared" si="5"/>
        <v>0009000207E2</v>
      </c>
      <c r="L8" s="48" t="str">
        <f t="shared" si="6"/>
        <v>http://tvkultura.ru/</v>
      </c>
      <c r="M8" s="48" t="str">
        <f t="shared" si="7"/>
        <v>Русский</v>
      </c>
      <c r="N8" s="48" t="str">
        <f t="shared" si="8"/>
        <v>Круглосуточно</v>
      </c>
      <c r="O8" s="49" t="str">
        <f t="shared" si="9"/>
        <v/>
      </c>
      <c r="P8" s="48" t="str">
        <f t="shared" si="10"/>
        <v>Федеральный</v>
      </c>
      <c r="Q8" s="48" t="str">
        <f t="shared" si="17"/>
        <v/>
      </c>
      <c r="R8" s="44"/>
      <c r="S8" s="44" t="str">
        <f t="shared" si="11"/>
        <v>Да</v>
      </c>
      <c r="T8" s="44" t="str">
        <f t="shared" si="12"/>
        <v>Да</v>
      </c>
      <c r="U8" s="44" t="str">
        <f t="shared" si="13"/>
        <v/>
      </c>
      <c r="V8" s="27" t="str">
        <f t="shared" si="14"/>
        <v/>
      </c>
    </row>
    <row r="9" spans="1:22" ht="15" x14ac:dyDescent="0.25">
      <c r="A9" s="48">
        <f t="shared" si="15"/>
        <v>7</v>
      </c>
      <c r="B9" s="53" t="s">
        <v>7</v>
      </c>
      <c r="C9" s="27" t="str">
        <f t="shared" si="0"/>
        <v>Цель канала — представлять зрителям самую оперативную информацию из всех регионов страны и из-за ее пределов 24 часа в сутки.</v>
      </c>
      <c r="D9" s="53" t="str">
        <f t="shared" si="1"/>
        <v>Федеральные каналы</v>
      </c>
      <c r="E9" s="54" t="str">
        <f t="shared" si="2"/>
        <v>SD</v>
      </c>
      <c r="F9" s="54" t="str">
        <f t="shared" si="3"/>
        <v>DVB-2</v>
      </c>
      <c r="G9" s="45" t="str">
        <f t="shared" si="16"/>
        <v xml:space="preserve"> 1016</v>
      </c>
      <c r="H9" s="55">
        <v>7</v>
      </c>
      <c r="I9" s="54">
        <f t="shared" si="4"/>
        <v>7</v>
      </c>
      <c r="J9" s="56" t="str">
        <f t="shared" si="18"/>
        <v>epg7</v>
      </c>
      <c r="K9" s="48" t="str">
        <f t="shared" si="5"/>
        <v>0009000207E2</v>
      </c>
      <c r="L9" s="48" t="str">
        <f t="shared" si="6"/>
        <v>http://www.vesti.ru/</v>
      </c>
      <c r="M9" s="48" t="str">
        <f t="shared" si="7"/>
        <v>Русский</v>
      </c>
      <c r="N9" s="48" t="str">
        <f t="shared" si="8"/>
        <v>Круглосуточно</v>
      </c>
      <c r="O9" s="49" t="str">
        <f t="shared" si="9"/>
        <v/>
      </c>
      <c r="P9" s="48" t="str">
        <f t="shared" si="10"/>
        <v>Федеральный</v>
      </c>
      <c r="Q9" s="48" t="str">
        <f t="shared" si="17"/>
        <v/>
      </c>
      <c r="R9" s="44"/>
      <c r="S9" s="44" t="str">
        <f t="shared" si="11"/>
        <v>Да</v>
      </c>
      <c r="T9" s="44" t="str">
        <f t="shared" si="12"/>
        <v>Да</v>
      </c>
      <c r="U9" s="44" t="str">
        <f t="shared" si="13"/>
        <v/>
      </c>
      <c r="V9" s="27" t="str">
        <f t="shared" si="14"/>
        <v/>
      </c>
    </row>
    <row r="10" spans="1:22" ht="15" x14ac:dyDescent="0.25">
      <c r="A10" s="48">
        <f t="shared" si="15"/>
        <v>8</v>
      </c>
      <c r="B10" s="53" t="str">
        <f t="shared" si="19"/>
        <v>Карусель</v>
      </c>
      <c r="C10" s="27" t="str">
        <f t="shared" si="0"/>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1"/>
        <v>Детские</v>
      </c>
      <c r="E10" s="54" t="str">
        <f t="shared" si="2"/>
        <v>SD</v>
      </c>
      <c r="F10" s="54" t="str">
        <f t="shared" si="3"/>
        <v>DVB-2</v>
      </c>
      <c r="G10" s="45" t="str">
        <f t="shared" si="16"/>
        <v xml:space="preserve"> 1016</v>
      </c>
      <c r="H10" s="55">
        <v>8</v>
      </c>
      <c r="I10" s="54">
        <f t="shared" si="4"/>
        <v>8</v>
      </c>
      <c r="J10" s="56" t="s">
        <v>130</v>
      </c>
      <c r="K10" s="48" t="str">
        <f t="shared" si="5"/>
        <v>0009000207E2</v>
      </c>
      <c r="L10" s="48" t="str">
        <f t="shared" si="6"/>
        <v>http://www.karusel-tv.ru/</v>
      </c>
      <c r="M10" s="48" t="str">
        <f t="shared" si="7"/>
        <v>Русский</v>
      </c>
      <c r="N10" s="48" t="str">
        <f t="shared" si="8"/>
        <v>Круглосуточно</v>
      </c>
      <c r="O10" s="49" t="str">
        <f t="shared" si="9"/>
        <v/>
      </c>
      <c r="P10" s="48" t="str">
        <f t="shared" si="10"/>
        <v>Федеральный</v>
      </c>
      <c r="Q10" s="48" t="str">
        <f t="shared" si="17"/>
        <v>Да</v>
      </c>
      <c r="R10" s="44" t="s">
        <v>14</v>
      </c>
      <c r="S10" s="44" t="str">
        <f t="shared" si="11"/>
        <v>Да</v>
      </c>
      <c r="T10" s="44" t="str">
        <f t="shared" si="12"/>
        <v>Да</v>
      </c>
      <c r="U10" s="44" t="str">
        <f t="shared" si="13"/>
        <v/>
      </c>
      <c r="V10" s="27" t="str">
        <f t="shared" si="14"/>
        <v/>
      </c>
    </row>
    <row r="11" spans="1:22" ht="15" x14ac:dyDescent="0.25">
      <c r="A11" s="48">
        <f t="shared" si="15"/>
        <v>9</v>
      </c>
      <c r="B11" s="53" t="str">
        <f t="shared" si="19"/>
        <v>Общественное телевидение России</v>
      </c>
      <c r="C11" s="27" t="str">
        <f t="shared" si="0"/>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1"/>
        <v>Федеральные каналы</v>
      </c>
      <c r="E11" s="54" t="str">
        <f t="shared" si="2"/>
        <v>SD</v>
      </c>
      <c r="F11" s="54" t="str">
        <f t="shared" si="3"/>
        <v>DVB-2</v>
      </c>
      <c r="G11" s="45" t="str">
        <f t="shared" si="16"/>
        <v xml:space="preserve"> 1016</v>
      </c>
      <c r="H11" s="55">
        <v>9</v>
      </c>
      <c r="I11" s="54">
        <f t="shared" si="4"/>
        <v>9</v>
      </c>
      <c r="J11" s="56" t="str">
        <f t="shared" si="18"/>
        <v>epg264</v>
      </c>
      <c r="K11" s="48" t="str">
        <f t="shared" si="5"/>
        <v>0009000207E2</v>
      </c>
      <c r="L11" s="48" t="str">
        <f t="shared" si="6"/>
        <v>http://otr-online.ru/</v>
      </c>
      <c r="M11" s="48" t="str">
        <f t="shared" si="7"/>
        <v>Русский</v>
      </c>
      <c r="N11" s="48" t="str">
        <f t="shared" si="8"/>
        <v>Круглосуточно</v>
      </c>
      <c r="O11" s="49" t="str">
        <f t="shared" si="9"/>
        <v/>
      </c>
      <c r="P11" s="48" t="str">
        <f t="shared" si="10"/>
        <v>Федеральный</v>
      </c>
      <c r="Q11" s="48" t="str">
        <f t="shared" si="17"/>
        <v/>
      </c>
      <c r="R11" s="48"/>
      <c r="S11" s="44" t="str">
        <f t="shared" si="11"/>
        <v>Да</v>
      </c>
      <c r="T11" s="44" t="str">
        <f t="shared" si="12"/>
        <v>Да</v>
      </c>
      <c r="U11" s="44" t="str">
        <f t="shared" si="13"/>
        <v/>
      </c>
      <c r="V11" s="27" t="str">
        <f t="shared" si="14"/>
        <v/>
      </c>
    </row>
    <row r="12" spans="1:22" ht="15" x14ac:dyDescent="0.25">
      <c r="A12" s="48">
        <f t="shared" si="15"/>
        <v>10</v>
      </c>
      <c r="B12" s="53" t="s">
        <v>28</v>
      </c>
      <c r="C12" s="27" t="str">
        <f t="shared" si="0"/>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1"/>
        <v>Федеральные каналы</v>
      </c>
      <c r="E12" s="54" t="str">
        <f t="shared" si="2"/>
        <v>SD</v>
      </c>
      <c r="F12" s="54" t="str">
        <f t="shared" si="3"/>
        <v>DVB-2</v>
      </c>
      <c r="G12" s="45" t="str">
        <f t="shared" si="16"/>
        <v xml:space="preserve"> 1016</v>
      </c>
      <c r="H12" s="55">
        <v>15</v>
      </c>
      <c r="I12" s="54">
        <f t="shared" si="4"/>
        <v>10</v>
      </c>
      <c r="J12" s="56" t="s">
        <v>136</v>
      </c>
      <c r="K12" s="48" t="str">
        <f t="shared" si="5"/>
        <v>0009000207E2</v>
      </c>
      <c r="L12" s="48" t="str">
        <f t="shared" si="6"/>
        <v>http://www.tvc.ru/</v>
      </c>
      <c r="M12" s="48" t="str">
        <f t="shared" si="7"/>
        <v>Русский</v>
      </c>
      <c r="N12" s="48" t="str">
        <f t="shared" si="8"/>
        <v>Круглосуточно</v>
      </c>
      <c r="O12" s="49" t="str">
        <f t="shared" si="9"/>
        <v/>
      </c>
      <c r="P12" s="48" t="str">
        <f t="shared" si="10"/>
        <v>Федеральный</v>
      </c>
      <c r="Q12" s="48" t="str">
        <f t="shared" si="17"/>
        <v/>
      </c>
      <c r="R12" s="48"/>
      <c r="S12" s="44" t="str">
        <f t="shared" si="11"/>
        <v>Да</v>
      </c>
      <c r="T12" s="44" t="str">
        <f t="shared" si="12"/>
        <v>Да</v>
      </c>
      <c r="U12" s="44" t="str">
        <f t="shared" si="13"/>
        <v/>
      </c>
      <c r="V12" s="27" t="str">
        <f t="shared" si="14"/>
        <v/>
      </c>
    </row>
    <row r="13" spans="1:22" ht="15" x14ac:dyDescent="0.25">
      <c r="A13" s="48">
        <f t="shared" si="15"/>
        <v>11</v>
      </c>
      <c r="B13" s="53" t="s">
        <v>29</v>
      </c>
      <c r="C13" s="27" t="str">
        <f t="shared" si="0"/>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1"/>
        <v>Развлекательные</v>
      </c>
      <c r="E13" s="54" t="str">
        <f t="shared" si="2"/>
        <v>SD</v>
      </c>
      <c r="F13" s="54" t="str">
        <f t="shared" si="3"/>
        <v>DVB-3</v>
      </c>
      <c r="G13" s="45" t="str">
        <f t="shared" si="16"/>
        <v xml:space="preserve"> 1016</v>
      </c>
      <c r="H13" s="55">
        <v>11</v>
      </c>
      <c r="I13" s="54">
        <f t="shared" si="4"/>
        <v>19</v>
      </c>
      <c r="J13" s="56" t="s">
        <v>139</v>
      </c>
      <c r="K13" s="48" t="str">
        <f t="shared" si="5"/>
        <v>0009000207E2</v>
      </c>
      <c r="L13" s="48" t="str">
        <f t="shared" si="6"/>
        <v>http://tnt-online.ru/</v>
      </c>
      <c r="M13" s="48" t="str">
        <f t="shared" si="7"/>
        <v>Русский</v>
      </c>
      <c r="N13" s="48" t="str">
        <f t="shared" si="8"/>
        <v>Круглосуточно</v>
      </c>
      <c r="O13" s="49" t="str">
        <f t="shared" si="9"/>
        <v/>
      </c>
      <c r="P13" s="48" t="str">
        <f t="shared" si="10"/>
        <v>Федеральный</v>
      </c>
      <c r="Q13" s="48" t="str">
        <f t="shared" si="17"/>
        <v>Да</v>
      </c>
      <c r="R13" s="48"/>
      <c r="S13" s="44" t="str">
        <f t="shared" si="11"/>
        <v>Да</v>
      </c>
      <c r="T13" s="44" t="str">
        <f t="shared" si="12"/>
        <v>Да</v>
      </c>
      <c r="U13" s="44" t="str">
        <f t="shared" si="13"/>
        <v/>
      </c>
      <c r="V13" s="27" t="str">
        <f t="shared" si="14"/>
        <v/>
      </c>
    </row>
    <row r="14" spans="1:22" ht="15" x14ac:dyDescent="0.25">
      <c r="A14" s="48">
        <f t="shared" si="15"/>
        <v>12</v>
      </c>
      <c r="B14" s="53" t="s">
        <v>30</v>
      </c>
      <c r="C14" s="27" t="str">
        <f t="shared" si="0"/>
        <v>Современное, динамичное, драйвовое телевидение. Универсальный развлекательный канал с доминантой молодежной аудитории.</v>
      </c>
      <c r="D14" s="53" t="str">
        <f t="shared" si="1"/>
        <v>Развлекательные</v>
      </c>
      <c r="E14" s="54" t="str">
        <f t="shared" si="2"/>
        <v>SD</v>
      </c>
      <c r="F14" s="54" t="str">
        <f t="shared" si="3"/>
        <v>DVB-2</v>
      </c>
      <c r="G14" s="45" t="str">
        <f t="shared" si="16"/>
        <v xml:space="preserve"> 1016</v>
      </c>
      <c r="H14" s="55">
        <v>10</v>
      </c>
      <c r="I14" s="54">
        <f t="shared" si="4"/>
        <v>13</v>
      </c>
      <c r="J14" s="56" t="s">
        <v>146</v>
      </c>
      <c r="K14" s="48" t="str">
        <f t="shared" si="5"/>
        <v>0009000207E2</v>
      </c>
      <c r="L14" s="48" t="str">
        <f t="shared" si="6"/>
        <v>http://ctc.ru/</v>
      </c>
      <c r="M14" s="48" t="str">
        <f t="shared" si="7"/>
        <v>Русский</v>
      </c>
      <c r="N14" s="48" t="str">
        <f t="shared" si="8"/>
        <v>Круглосуточно</v>
      </c>
      <c r="O14" s="49" t="str">
        <f t="shared" si="9"/>
        <v/>
      </c>
      <c r="P14" s="48" t="str">
        <f t="shared" si="10"/>
        <v>Федеральный</v>
      </c>
      <c r="Q14" s="48" t="str">
        <f t="shared" si="17"/>
        <v>Да</v>
      </c>
      <c r="R14" s="48"/>
      <c r="S14" s="44" t="str">
        <f t="shared" si="11"/>
        <v>Да</v>
      </c>
      <c r="T14" s="44" t="str">
        <f t="shared" si="12"/>
        <v>Да</v>
      </c>
      <c r="U14" s="44" t="str">
        <f t="shared" si="13"/>
        <v/>
      </c>
      <c r="V14" s="27" t="str">
        <f t="shared" si="14"/>
        <v/>
      </c>
    </row>
    <row r="15" spans="1:22" ht="15" x14ac:dyDescent="0.25">
      <c r="A15" s="48">
        <f t="shared" si="15"/>
        <v>13</v>
      </c>
      <c r="B15" s="53" t="s">
        <v>31</v>
      </c>
      <c r="C15" s="27" t="str">
        <f t="shared" si="0"/>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1"/>
        <v>Новости и публицистика</v>
      </c>
      <c r="E15" s="54" t="str">
        <f t="shared" si="2"/>
        <v>SD</v>
      </c>
      <c r="F15" s="54" t="str">
        <f t="shared" si="3"/>
        <v>DVB-2</v>
      </c>
      <c r="G15" s="45" t="str">
        <f t="shared" si="16"/>
        <v xml:space="preserve"> 1016</v>
      </c>
      <c r="H15" s="55">
        <v>14</v>
      </c>
      <c r="I15" s="54">
        <f t="shared" si="4"/>
        <v>11</v>
      </c>
      <c r="J15" s="56" t="s">
        <v>149</v>
      </c>
      <c r="K15" s="48" t="str">
        <f t="shared" si="5"/>
        <v>0009000207E2</v>
      </c>
      <c r="L15" s="48" t="str">
        <f t="shared" si="6"/>
        <v>http://www.ren-tv.com/</v>
      </c>
      <c r="M15" s="48" t="str">
        <f t="shared" si="7"/>
        <v>Русский</v>
      </c>
      <c r="N15" s="48" t="str">
        <f t="shared" si="8"/>
        <v>Круглосуточно</v>
      </c>
      <c r="O15" s="49" t="str">
        <f t="shared" si="9"/>
        <v/>
      </c>
      <c r="P15" s="48" t="str">
        <f t="shared" si="10"/>
        <v>Федеральный</v>
      </c>
      <c r="Q15" s="48" t="str">
        <f t="shared" si="17"/>
        <v>Да</v>
      </c>
      <c r="R15" s="48"/>
      <c r="S15" s="44" t="str">
        <f t="shared" si="11"/>
        <v>Да</v>
      </c>
      <c r="T15" s="44" t="str">
        <f t="shared" si="12"/>
        <v>Да</v>
      </c>
      <c r="U15" s="44" t="str">
        <f t="shared" si="13"/>
        <v/>
      </c>
      <c r="V15" s="27" t="str">
        <f t="shared" si="14"/>
        <v/>
      </c>
    </row>
    <row r="16" spans="1:22" ht="15" x14ac:dyDescent="0.25">
      <c r="A16" s="48">
        <f t="shared" si="15"/>
        <v>14</v>
      </c>
      <c r="B16" s="53" t="str">
        <f t="shared" si="19"/>
        <v>Мульт</v>
      </c>
      <c r="C16" s="27" t="str">
        <f t="shared" si="0"/>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1"/>
        <v>Детские</v>
      </c>
      <c r="E16" s="54" t="str">
        <f t="shared" si="2"/>
        <v>SD</v>
      </c>
      <c r="F16" s="54" t="str">
        <f t="shared" si="3"/>
        <v>DVB-5</v>
      </c>
      <c r="G16" s="45" t="str">
        <f t="shared" si="16"/>
        <v xml:space="preserve"> 1016</v>
      </c>
      <c r="H16" s="55">
        <v>301</v>
      </c>
      <c r="I16" s="54">
        <f t="shared" si="4"/>
        <v>80</v>
      </c>
      <c r="J16" s="56" t="str">
        <f t="shared" si="18"/>
        <v>epg524</v>
      </c>
      <c r="K16" s="48" t="str">
        <f t="shared" si="5"/>
        <v>0009000207E3</v>
      </c>
      <c r="L16" s="48" t="str">
        <f t="shared" si="6"/>
        <v xml:space="preserve">http://multkanal.ru/ </v>
      </c>
      <c r="M16" s="48" t="str">
        <f t="shared" si="7"/>
        <v>Русский</v>
      </c>
      <c r="N16" s="48" t="str">
        <f t="shared" si="8"/>
        <v>Круглосуточно</v>
      </c>
      <c r="O16" s="49" t="str">
        <f t="shared" si="9"/>
        <v/>
      </c>
      <c r="P16" s="48" t="str">
        <f t="shared" si="10"/>
        <v>Базовый</v>
      </c>
      <c r="Q16" s="48" t="str">
        <f t="shared" si="17"/>
        <v>Да</v>
      </c>
      <c r="R16" s="48"/>
      <c r="S16" s="44" t="str">
        <f t="shared" si="11"/>
        <v>Да</v>
      </c>
      <c r="T16" s="44" t="str">
        <f t="shared" si="12"/>
        <v>Да</v>
      </c>
      <c r="U16" s="44" t="str">
        <f t="shared" si="13"/>
        <v/>
      </c>
      <c r="V16" s="27" t="str">
        <f t="shared" si="14"/>
        <v/>
      </c>
    </row>
    <row r="17" spans="1:22" ht="15" x14ac:dyDescent="0.25">
      <c r="A17" s="48">
        <f t="shared" si="15"/>
        <v>15</v>
      </c>
      <c r="B17" s="53" t="str">
        <f t="shared" si="19"/>
        <v>Че</v>
      </c>
      <c r="C17" s="27" t="str">
        <f t="shared" si="0"/>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1"/>
        <v>Развлекательные</v>
      </c>
      <c r="E17" s="54" t="str">
        <f t="shared" si="2"/>
        <v>SD</v>
      </c>
      <c r="F17" s="54" t="str">
        <f t="shared" si="3"/>
        <v>DVB-9</v>
      </c>
      <c r="G17" s="45" t="str">
        <f t="shared" si="16"/>
        <v xml:space="preserve"> 1016</v>
      </c>
      <c r="H17" s="55">
        <v>18</v>
      </c>
      <c r="I17" s="54">
        <f t="shared" si="4"/>
        <v>27</v>
      </c>
      <c r="J17" s="56" t="s">
        <v>673</v>
      </c>
      <c r="K17" s="48" t="str">
        <f t="shared" si="5"/>
        <v>0009000207E3</v>
      </c>
      <c r="L17" s="48" t="str">
        <f t="shared" si="6"/>
        <v>http://chetv.ru</v>
      </c>
      <c r="M17" s="48" t="str">
        <f t="shared" si="7"/>
        <v>Русский</v>
      </c>
      <c r="N17" s="48" t="str">
        <f t="shared" si="8"/>
        <v>Круглосуточно</v>
      </c>
      <c r="O17" s="49" t="str">
        <f t="shared" si="9"/>
        <v/>
      </c>
      <c r="P17" s="48" t="str">
        <f t="shared" si="10"/>
        <v>Базовый</v>
      </c>
      <c r="Q17" s="48" t="str">
        <f t="shared" si="17"/>
        <v>Да</v>
      </c>
      <c r="R17" s="48"/>
      <c r="S17" s="44" t="str">
        <f t="shared" si="11"/>
        <v>Да</v>
      </c>
      <c r="T17" s="44" t="str">
        <f t="shared" si="12"/>
        <v>Да</v>
      </c>
      <c r="U17" s="44" t="str">
        <f t="shared" si="13"/>
        <v/>
      </c>
      <c r="V17" s="27" t="str">
        <f t="shared" si="14"/>
        <v/>
      </c>
    </row>
    <row r="18" spans="1:22" ht="15" x14ac:dyDescent="0.25">
      <c r="A18" s="48">
        <f t="shared" si="15"/>
        <v>16</v>
      </c>
      <c r="B18" s="53" t="str">
        <f t="shared" si="19"/>
        <v>ТВ-3</v>
      </c>
      <c r="C18" s="27" t="str">
        <f t="shared" si="0"/>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1"/>
        <v>Развлекательные</v>
      </c>
      <c r="E18" s="54" t="str">
        <f t="shared" si="2"/>
        <v>SD</v>
      </c>
      <c r="F18" s="54" t="str">
        <f t="shared" si="3"/>
        <v>DVB-3</v>
      </c>
      <c r="G18" s="45" t="str">
        <f t="shared" si="16"/>
        <v xml:space="preserve"> 1016</v>
      </c>
      <c r="H18" s="55">
        <v>16</v>
      </c>
      <c r="I18" s="54">
        <f t="shared" si="4"/>
        <v>15</v>
      </c>
      <c r="J18" s="56" t="s">
        <v>155</v>
      </c>
      <c r="K18" s="48" t="str">
        <f t="shared" si="5"/>
        <v>0009000207E2</v>
      </c>
      <c r="L18" s="48" t="str">
        <f t="shared" si="6"/>
        <v>http://tv3.ru/</v>
      </c>
      <c r="M18" s="48" t="str">
        <f t="shared" si="7"/>
        <v>Русский</v>
      </c>
      <c r="N18" s="48" t="str">
        <f t="shared" si="8"/>
        <v>Круглосуточно</v>
      </c>
      <c r="O18" s="49" t="str">
        <f t="shared" si="9"/>
        <v/>
      </c>
      <c r="P18" s="48" t="str">
        <f t="shared" si="10"/>
        <v>Федеральный</v>
      </c>
      <c r="Q18" s="48" t="str">
        <f t="shared" si="17"/>
        <v>Да</v>
      </c>
      <c r="R18" s="48"/>
      <c r="S18" s="44" t="str">
        <f t="shared" si="11"/>
        <v>Да</v>
      </c>
      <c r="T18" s="44" t="str">
        <f t="shared" si="12"/>
        <v>Да</v>
      </c>
      <c r="U18" s="44" t="str">
        <f t="shared" si="13"/>
        <v/>
      </c>
      <c r="V18" s="27" t="str">
        <f t="shared" si="14"/>
        <v/>
      </c>
    </row>
    <row r="19" spans="1:22" ht="15" x14ac:dyDescent="0.25">
      <c r="A19" s="48">
        <f t="shared" si="15"/>
        <v>17</v>
      </c>
      <c r="B19" s="53" t="str">
        <f t="shared" si="19"/>
        <v>Пятница!</v>
      </c>
      <c r="C19" s="27" t="str">
        <f t="shared" si="0"/>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1"/>
        <v>Развлекательные</v>
      </c>
      <c r="E19" s="54" t="str">
        <f t="shared" si="2"/>
        <v>SD</v>
      </c>
      <c r="F19" s="54" t="str">
        <f t="shared" si="3"/>
        <v>DVB-3</v>
      </c>
      <c r="G19" s="45" t="str">
        <f t="shared" si="16"/>
        <v xml:space="preserve"> 1016</v>
      </c>
      <c r="H19" s="55">
        <v>19</v>
      </c>
      <c r="I19" s="54">
        <f t="shared" si="4"/>
        <v>16</v>
      </c>
      <c r="J19" s="56" t="s">
        <v>161</v>
      </c>
      <c r="K19" s="48" t="str">
        <f t="shared" si="5"/>
        <v>0009000207E2</v>
      </c>
      <c r="L19" s="48" t="str">
        <f t="shared" si="6"/>
        <v>http://www.friday.ru/about</v>
      </c>
      <c r="M19" s="48" t="str">
        <f t="shared" si="7"/>
        <v>Русский</v>
      </c>
      <c r="N19" s="48" t="str">
        <f t="shared" si="8"/>
        <v>Круглосуточно</v>
      </c>
      <c r="O19" s="49" t="str">
        <f t="shared" si="9"/>
        <v/>
      </c>
      <c r="P19" s="48" t="str">
        <f t="shared" si="10"/>
        <v>Федеральный</v>
      </c>
      <c r="Q19" s="48" t="str">
        <f t="shared" si="17"/>
        <v>Да</v>
      </c>
      <c r="R19" s="48"/>
      <c r="S19" s="44" t="str">
        <f t="shared" si="11"/>
        <v>Да</v>
      </c>
      <c r="T19" s="44" t="str">
        <f t="shared" si="12"/>
        <v>Да</v>
      </c>
      <c r="U19" s="44" t="str">
        <f t="shared" si="13"/>
        <v/>
      </c>
      <c r="V19" s="27" t="str">
        <f t="shared" si="14"/>
        <v/>
      </c>
    </row>
    <row r="20" spans="1:22" ht="15" x14ac:dyDescent="0.25">
      <c r="A20" s="48">
        <f t="shared" si="15"/>
        <v>18</v>
      </c>
      <c r="B20" s="53" t="s">
        <v>34</v>
      </c>
      <c r="C20" s="27" t="str">
        <f t="shared" si="0"/>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1"/>
        <v>Семья и здоровье</v>
      </c>
      <c r="E20" s="54" t="str">
        <f t="shared" si="2"/>
        <v>SD</v>
      </c>
      <c r="F20" s="54" t="str">
        <f t="shared" si="3"/>
        <v>DVB-3</v>
      </c>
      <c r="G20" s="45" t="str">
        <f t="shared" si="16"/>
        <v xml:space="preserve"> 1016</v>
      </c>
      <c r="H20" s="55">
        <v>22</v>
      </c>
      <c r="I20" s="54">
        <f t="shared" si="4"/>
        <v>14</v>
      </c>
      <c r="J20" s="56" t="s">
        <v>164</v>
      </c>
      <c r="K20" s="48" t="str">
        <f t="shared" si="5"/>
        <v>0009000207E2</v>
      </c>
      <c r="L20" s="48" t="str">
        <f t="shared" si="6"/>
        <v>http://tv.domashniy.ru/</v>
      </c>
      <c r="M20" s="48" t="str">
        <f t="shared" si="7"/>
        <v>Русский</v>
      </c>
      <c r="N20" s="48" t="str">
        <f t="shared" si="8"/>
        <v>Круглосуточно</v>
      </c>
      <c r="O20" s="49" t="str">
        <f t="shared" si="9"/>
        <v/>
      </c>
      <c r="P20" s="48" t="str">
        <f t="shared" si="10"/>
        <v>Федеральный</v>
      </c>
      <c r="Q20" s="48" t="str">
        <f t="shared" si="17"/>
        <v/>
      </c>
      <c r="R20" s="48"/>
      <c r="S20" s="44" t="str">
        <f t="shared" si="11"/>
        <v>Да</v>
      </c>
      <c r="T20" s="44" t="str">
        <f t="shared" si="12"/>
        <v>Да</v>
      </c>
      <c r="U20" s="44" t="str">
        <f t="shared" si="13"/>
        <v/>
      </c>
      <c r="V20" s="27" t="str">
        <f t="shared" si="14"/>
        <v/>
      </c>
    </row>
    <row r="21" spans="1:22" ht="15" x14ac:dyDescent="0.25">
      <c r="A21" s="48">
        <f t="shared" si="15"/>
        <v>19</v>
      </c>
      <c r="B21" s="53" t="str">
        <f t="shared" si="19"/>
        <v>Детский мир / Телеклуб</v>
      </c>
      <c r="C21" s="27" t="str">
        <f t="shared" si="0"/>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1"/>
        <v>Детские</v>
      </c>
      <c r="E21" s="54" t="str">
        <f t="shared" si="2"/>
        <v>SD</v>
      </c>
      <c r="F21" s="54" t="str">
        <f t="shared" si="3"/>
        <v>DVB-29</v>
      </c>
      <c r="G21" s="45" t="str">
        <f t="shared" si="16"/>
        <v xml:space="preserve"> 1016</v>
      </c>
      <c r="H21" s="55">
        <v>31</v>
      </c>
      <c r="I21" s="54">
        <f t="shared" si="4"/>
        <v>83</v>
      </c>
      <c r="J21" s="56" t="str">
        <f t="shared" si="18"/>
        <v>epg30</v>
      </c>
      <c r="K21" s="48" t="str">
        <f t="shared" si="5"/>
        <v>0009000207D1</v>
      </c>
      <c r="L21" s="48" t="str">
        <f t="shared" si="6"/>
        <v>http://www.ntvplus.ru/channels/channel.xl?id=3380</v>
      </c>
      <c r="M21" s="48" t="str">
        <f t="shared" si="7"/>
        <v>Русский</v>
      </c>
      <c r="N21" s="48" t="str">
        <f t="shared" si="8"/>
        <v>Круглосуточно</v>
      </c>
      <c r="O21" s="49" t="str">
        <f t="shared" si="9"/>
        <v/>
      </c>
      <c r="P21" s="48" t="str">
        <f t="shared" si="10"/>
        <v>Базовый</v>
      </c>
      <c r="Q21" s="48" t="str">
        <f t="shared" si="17"/>
        <v>Да</v>
      </c>
      <c r="R21" s="48"/>
      <c r="S21" s="44" t="str">
        <f t="shared" si="11"/>
        <v>Да</v>
      </c>
      <c r="T21" s="44" t="str">
        <f t="shared" si="12"/>
        <v>Да</v>
      </c>
      <c r="U21" s="44" t="str">
        <f t="shared" si="13"/>
        <v/>
      </c>
      <c r="V21" s="27" t="str">
        <f t="shared" si="14"/>
        <v/>
      </c>
    </row>
    <row r="22" spans="1:22" ht="15" x14ac:dyDescent="0.25">
      <c r="A22" s="44">
        <f t="shared" si="15"/>
        <v>20</v>
      </c>
      <c r="B22" s="27" t="str">
        <f t="shared" si="19"/>
        <v>2х2</v>
      </c>
      <c r="C22" s="27" t="str">
        <f t="shared" si="0"/>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27" t="str">
        <f t="shared" si="1"/>
        <v>Развлекательные</v>
      </c>
      <c r="E22" s="45" t="str">
        <f t="shared" si="2"/>
        <v>SD</v>
      </c>
      <c r="F22" s="45" t="str">
        <f t="shared" si="3"/>
        <v>DVB-5</v>
      </c>
      <c r="G22" s="45" t="str">
        <f t="shared" si="16"/>
        <v xml:space="preserve"> 1016</v>
      </c>
      <c r="H22" s="46">
        <v>21</v>
      </c>
      <c r="I22" s="45">
        <f t="shared" si="4"/>
        <v>28</v>
      </c>
      <c r="J22" s="56" t="s">
        <v>167</v>
      </c>
      <c r="K22" s="48" t="str">
        <f t="shared" si="5"/>
        <v>0009000207E3</v>
      </c>
      <c r="L22" s="48" t="str">
        <f t="shared" si="6"/>
        <v>http://www.2x2tv.ru</v>
      </c>
      <c r="M22" s="48" t="str">
        <f t="shared" si="7"/>
        <v>Русский</v>
      </c>
      <c r="N22" s="48" t="str">
        <f t="shared" si="8"/>
        <v>Круглосуточно</v>
      </c>
      <c r="O22" s="49" t="str">
        <f t="shared" si="9"/>
        <v/>
      </c>
      <c r="P22" s="48" t="str">
        <f t="shared" si="10"/>
        <v>Базовый</v>
      </c>
      <c r="Q22" s="44" t="str">
        <f t="shared" si="17"/>
        <v/>
      </c>
      <c r="R22" s="44"/>
      <c r="S22" s="44" t="str">
        <f t="shared" si="11"/>
        <v>Да</v>
      </c>
      <c r="T22" s="44" t="str">
        <f t="shared" si="12"/>
        <v>Да</v>
      </c>
      <c r="U22" s="44" t="str">
        <f t="shared" si="13"/>
        <v/>
      </c>
      <c r="V22" s="27" t="str">
        <f t="shared" si="14"/>
        <v/>
      </c>
    </row>
    <row r="23" spans="1:22" ht="15" x14ac:dyDescent="0.25">
      <c r="A23" s="44">
        <f t="shared" si="15"/>
        <v>21</v>
      </c>
      <c r="B23" s="27" t="str">
        <f t="shared" si="19"/>
        <v>Discovery Channel</v>
      </c>
      <c r="C23" s="27" t="str">
        <f t="shared" si="0"/>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27" t="str">
        <f t="shared" si="1"/>
        <v>Вокруг света</v>
      </c>
      <c r="E23" s="45" t="str">
        <f t="shared" si="2"/>
        <v>SD</v>
      </c>
      <c r="F23" s="45" t="str">
        <f t="shared" si="3"/>
        <v>DVB-5</v>
      </c>
      <c r="G23" s="45" t="str">
        <f t="shared" si="16"/>
        <v xml:space="preserve"> 1016</v>
      </c>
      <c r="H23" s="46">
        <v>26</v>
      </c>
      <c r="I23" s="45">
        <f t="shared" si="4"/>
        <v>100</v>
      </c>
      <c r="J23" s="56" t="str">
        <f t="shared" si="18"/>
        <v>epg25</v>
      </c>
      <c r="K23" s="48" t="str">
        <f t="shared" si="5"/>
        <v>0009000207E3</v>
      </c>
      <c r="L23" s="48" t="str">
        <f t="shared" si="6"/>
        <v>http://www.discoverychannel.ru/</v>
      </c>
      <c r="M23" s="48" t="str">
        <f t="shared" si="7"/>
        <v>Русский, Английский</v>
      </c>
      <c r="N23" s="48" t="str">
        <f t="shared" si="8"/>
        <v>Круглосуточно</v>
      </c>
      <c r="O23" s="49" t="str">
        <f t="shared" si="9"/>
        <v/>
      </c>
      <c r="P23" s="48" t="str">
        <f t="shared" si="10"/>
        <v>Базовый</v>
      </c>
      <c r="Q23" s="44" t="str">
        <f t="shared" si="17"/>
        <v/>
      </c>
      <c r="R23" s="44"/>
      <c r="S23" s="44" t="str">
        <f t="shared" si="11"/>
        <v>Да</v>
      </c>
      <c r="T23" s="44" t="str">
        <f t="shared" si="12"/>
        <v>Да</v>
      </c>
      <c r="U23" s="44" t="str">
        <f t="shared" si="13"/>
        <v/>
      </c>
      <c r="V23" s="27" t="str">
        <f t="shared" si="14"/>
        <v/>
      </c>
    </row>
    <row r="24" spans="1:22" ht="15" x14ac:dyDescent="0.25">
      <c r="A24" s="44">
        <f t="shared" si="15"/>
        <v>22</v>
      </c>
      <c r="B24" s="27" t="str">
        <f t="shared" si="19"/>
        <v>Animal Planet</v>
      </c>
      <c r="C24" s="27" t="str">
        <f t="shared" si="0"/>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27" t="str">
        <f t="shared" si="1"/>
        <v>В мире животных</v>
      </c>
      <c r="E24" s="45" t="str">
        <f t="shared" si="2"/>
        <v>SD</v>
      </c>
      <c r="F24" s="45" t="str">
        <f t="shared" si="3"/>
        <v>DVB-5</v>
      </c>
      <c r="G24" s="45" t="str">
        <f t="shared" si="16"/>
        <v xml:space="preserve"> 1016</v>
      </c>
      <c r="H24" s="46">
        <v>27</v>
      </c>
      <c r="I24" s="45">
        <f t="shared" si="4"/>
        <v>120</v>
      </c>
      <c r="J24" s="56" t="str">
        <f t="shared" si="18"/>
        <v>epg26</v>
      </c>
      <c r="K24" s="48" t="str">
        <f t="shared" si="5"/>
        <v>0009000207E3</v>
      </c>
      <c r="L24" s="48" t="str">
        <f t="shared" si="6"/>
        <v>http://animal.discovery.com/</v>
      </c>
      <c r="M24" s="48" t="str">
        <f t="shared" si="7"/>
        <v>Русский, Английский</v>
      </c>
      <c r="N24" s="48" t="str">
        <f t="shared" si="8"/>
        <v>Круглосуточно</v>
      </c>
      <c r="O24" s="49" t="str">
        <f t="shared" si="9"/>
        <v/>
      </c>
      <c r="P24" s="48" t="str">
        <f t="shared" si="10"/>
        <v>Базовый</v>
      </c>
      <c r="Q24" s="44" t="str">
        <f t="shared" si="17"/>
        <v/>
      </c>
      <c r="R24" s="44"/>
      <c r="S24" s="44" t="str">
        <f t="shared" si="11"/>
        <v>Да</v>
      </c>
      <c r="T24" s="44" t="str">
        <f t="shared" si="12"/>
        <v>Да</v>
      </c>
      <c r="U24" s="44" t="str">
        <f t="shared" si="13"/>
        <v/>
      </c>
      <c r="V24" s="27" t="str">
        <f t="shared" si="14"/>
        <v/>
      </c>
    </row>
    <row r="25" spans="1:22" ht="15" x14ac:dyDescent="0.25">
      <c r="A25" s="44">
        <f t="shared" si="15"/>
        <v>23</v>
      </c>
      <c r="B25" s="27" t="str">
        <f t="shared" si="19"/>
        <v>National Geographic</v>
      </c>
      <c r="C25" s="27" t="str">
        <f t="shared" si="0"/>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1"/>
        <v>Вокруг света</v>
      </c>
      <c r="E25" s="45" t="str">
        <f t="shared" si="2"/>
        <v>SD</v>
      </c>
      <c r="F25" s="45" t="str">
        <f t="shared" si="3"/>
        <v>DVB-5</v>
      </c>
      <c r="G25" s="45" t="str">
        <f t="shared" si="16"/>
        <v xml:space="preserve"> 1016</v>
      </c>
      <c r="H25" s="46">
        <v>25</v>
      </c>
      <c r="I25" s="45">
        <f t="shared" si="4"/>
        <v>105</v>
      </c>
      <c r="J25" s="56" t="str">
        <f t="shared" si="18"/>
        <v>epg24</v>
      </c>
      <c r="K25" s="48" t="str">
        <f t="shared" si="5"/>
        <v>0009000207E5</v>
      </c>
      <c r="L25" s="48" t="str">
        <f t="shared" si="6"/>
        <v>http://www.nat-geo.ru/</v>
      </c>
      <c r="M25" s="48" t="str">
        <f t="shared" si="7"/>
        <v>Русский, Английский</v>
      </c>
      <c r="N25" s="48" t="str">
        <f t="shared" si="8"/>
        <v>Круглосуточно</v>
      </c>
      <c r="O25" s="49" t="str">
        <f t="shared" si="9"/>
        <v/>
      </c>
      <c r="P25" s="48" t="str">
        <f t="shared" si="10"/>
        <v>Базовый</v>
      </c>
      <c r="Q25" s="44" t="str">
        <f t="shared" si="17"/>
        <v/>
      </c>
      <c r="R25" s="44"/>
      <c r="S25" s="44" t="str">
        <f t="shared" si="11"/>
        <v>Да</v>
      </c>
      <c r="T25" s="44" t="str">
        <f t="shared" si="12"/>
        <v>Да</v>
      </c>
      <c r="U25" s="44" t="str">
        <f t="shared" si="13"/>
        <v/>
      </c>
      <c r="V25" s="27" t="str">
        <f t="shared" si="14"/>
        <v/>
      </c>
    </row>
    <row r="26" spans="1:22" ht="15" x14ac:dyDescent="0.25">
      <c r="A26" s="44">
        <f t="shared" si="15"/>
        <v>24</v>
      </c>
      <c r="B26" s="27" t="str">
        <f t="shared" si="19"/>
        <v>Моя планета</v>
      </c>
      <c r="C26" s="27" t="str">
        <f t="shared" si="0"/>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1"/>
        <v>Вокруг света</v>
      </c>
      <c r="E26" s="45" t="str">
        <f t="shared" si="2"/>
        <v>SD</v>
      </c>
      <c r="F26" s="45" t="str">
        <f t="shared" si="3"/>
        <v>DVB-5</v>
      </c>
      <c r="G26" s="45" t="str">
        <f t="shared" si="16"/>
        <v xml:space="preserve"> 1016</v>
      </c>
      <c r="H26" s="46">
        <v>28</v>
      </c>
      <c r="I26" s="45">
        <f t="shared" si="4"/>
        <v>101</v>
      </c>
      <c r="J26" s="56" t="str">
        <f t="shared" si="18"/>
        <v>epg27</v>
      </c>
      <c r="K26" s="48" t="str">
        <f t="shared" si="5"/>
        <v>0009000207E3</v>
      </c>
      <c r="L26" s="48" t="str">
        <f t="shared" si="6"/>
        <v>http://www.moya-planeta.ru/</v>
      </c>
      <c r="M26" s="48" t="str">
        <f t="shared" si="7"/>
        <v>Русский</v>
      </c>
      <c r="N26" s="48" t="str">
        <f t="shared" si="8"/>
        <v>Круглосуточно</v>
      </c>
      <c r="O26" s="49" t="str">
        <f t="shared" si="9"/>
        <v/>
      </c>
      <c r="P26" s="48" t="str">
        <f t="shared" si="10"/>
        <v>Базовый</v>
      </c>
      <c r="Q26" s="44" t="str">
        <f t="shared" si="17"/>
        <v>Да</v>
      </c>
      <c r="R26" s="44"/>
      <c r="S26" s="44" t="str">
        <f t="shared" si="11"/>
        <v>Да</v>
      </c>
      <c r="T26" s="44" t="str">
        <f t="shared" si="12"/>
        <v>Да</v>
      </c>
      <c r="U26" s="44" t="str">
        <f t="shared" si="13"/>
        <v/>
      </c>
      <c r="V26" s="27" t="str">
        <f t="shared" si="14"/>
        <v/>
      </c>
    </row>
    <row r="27" spans="1:22" ht="15" x14ac:dyDescent="0.25">
      <c r="A27" s="44">
        <f t="shared" si="15"/>
        <v>25</v>
      </c>
      <c r="B27" s="27" t="str">
        <f t="shared" si="19"/>
        <v>Драйв</v>
      </c>
      <c r="C27" s="27" t="str">
        <f t="shared" si="0"/>
        <v>Единственный в России канал, целиком посвященный любимым игрушкам больших и маленьких мужчин — автомобилям и мотоциклам.</v>
      </c>
      <c r="D27" s="27" t="str">
        <f t="shared" si="1"/>
        <v>Спортивные</v>
      </c>
      <c r="E27" s="45" t="str">
        <f t="shared" si="2"/>
        <v>SD</v>
      </c>
      <c r="F27" s="45" t="str">
        <f t="shared" si="3"/>
        <v>DVB-5</v>
      </c>
      <c r="G27" s="45" t="str">
        <f t="shared" si="16"/>
        <v xml:space="preserve"> 1016</v>
      </c>
      <c r="H27" s="46">
        <v>29</v>
      </c>
      <c r="I27" s="45">
        <f t="shared" si="4"/>
        <v>303</v>
      </c>
      <c r="J27" s="56" t="str">
        <f t="shared" si="18"/>
        <v>epg28</v>
      </c>
      <c r="K27" s="48" t="str">
        <f t="shared" si="5"/>
        <v>0009000207D1</v>
      </c>
      <c r="L27" s="48" t="str">
        <f t="shared" si="6"/>
        <v>http://www.tv-stream.ru</v>
      </c>
      <c r="M27" s="48" t="str">
        <f t="shared" si="7"/>
        <v>Русский</v>
      </c>
      <c r="N27" s="48" t="str">
        <f t="shared" si="8"/>
        <v>Круглосуточно</v>
      </c>
      <c r="O27" s="49" t="str">
        <f t="shared" si="9"/>
        <v/>
      </c>
      <c r="P27" s="48" t="str">
        <f t="shared" si="10"/>
        <v>Базовый</v>
      </c>
      <c r="Q27" s="44" t="str">
        <f t="shared" si="17"/>
        <v>Да</v>
      </c>
      <c r="R27" s="44"/>
      <c r="S27" s="44" t="str">
        <f t="shared" si="11"/>
        <v>Да</v>
      </c>
      <c r="T27" s="44" t="str">
        <f t="shared" si="12"/>
        <v>Да</v>
      </c>
      <c r="U27" s="44" t="str">
        <f t="shared" si="13"/>
        <v/>
      </c>
      <c r="V27" s="27" t="str">
        <f t="shared" si="14"/>
        <v/>
      </c>
    </row>
    <row r="28" spans="1:22" ht="15" x14ac:dyDescent="0.25">
      <c r="A28" s="44">
        <f t="shared" si="15"/>
        <v>26</v>
      </c>
      <c r="B28" s="27" t="str">
        <f t="shared" si="19"/>
        <v>Охота и рыбалка</v>
      </c>
      <c r="C28" s="27" t="str">
        <f t="shared" si="0"/>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1"/>
        <v>Познавательные</v>
      </c>
      <c r="E28" s="45" t="str">
        <f t="shared" si="2"/>
        <v>SD</v>
      </c>
      <c r="F28" s="45" t="str">
        <f t="shared" si="3"/>
        <v>DVB-5</v>
      </c>
      <c r="G28" s="45" t="str">
        <f t="shared" si="16"/>
        <v xml:space="preserve"> 1016</v>
      </c>
      <c r="H28" s="46">
        <v>30</v>
      </c>
      <c r="I28" s="45">
        <f t="shared" si="4"/>
        <v>114</v>
      </c>
      <c r="J28" s="56" t="str">
        <f t="shared" si="18"/>
        <v>epg29</v>
      </c>
      <c r="K28" s="48" t="str">
        <f t="shared" si="5"/>
        <v>0009000207D1</v>
      </c>
      <c r="L28" s="48" t="str">
        <f t="shared" si="6"/>
        <v>http://www.tv-stream.ru</v>
      </c>
      <c r="M28" s="48" t="str">
        <f t="shared" si="7"/>
        <v>Русский</v>
      </c>
      <c r="N28" s="48" t="str">
        <f t="shared" si="8"/>
        <v>Круглосуточно</v>
      </c>
      <c r="O28" s="49" t="str">
        <f t="shared" si="9"/>
        <v/>
      </c>
      <c r="P28" s="48" t="str">
        <f t="shared" si="10"/>
        <v>Базовый</v>
      </c>
      <c r="Q28" s="44" t="str">
        <f t="shared" si="17"/>
        <v>Да</v>
      </c>
      <c r="R28" s="44"/>
      <c r="S28" s="44" t="str">
        <f t="shared" si="11"/>
        <v>Да</v>
      </c>
      <c r="T28" s="44" t="str">
        <f t="shared" si="12"/>
        <v>Да</v>
      </c>
      <c r="U28" s="44" t="str">
        <f t="shared" si="13"/>
        <v/>
      </c>
      <c r="V28" s="27" t="str">
        <f t="shared" si="14"/>
        <v/>
      </c>
    </row>
    <row r="29" spans="1:22" ht="15" x14ac:dyDescent="0.25">
      <c r="A29" s="44">
        <f t="shared" si="15"/>
        <v>27</v>
      </c>
      <c r="B29" s="27" t="str">
        <f t="shared" si="19"/>
        <v>Звезда</v>
      </c>
      <c r="C29" s="27" t="str">
        <f t="shared" si="0"/>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1"/>
        <v>Новости и публицистика</v>
      </c>
      <c r="E29" s="45" t="str">
        <f t="shared" si="2"/>
        <v>SD</v>
      </c>
      <c r="F29" s="45" t="str">
        <f t="shared" si="3"/>
        <v>DVB-3</v>
      </c>
      <c r="G29" s="45" t="str">
        <f t="shared" si="16"/>
        <v xml:space="preserve"> 1016</v>
      </c>
      <c r="H29" s="46">
        <v>23</v>
      </c>
      <c r="I29" s="45">
        <f t="shared" si="4"/>
        <v>17</v>
      </c>
      <c r="J29" s="56" t="s">
        <v>170</v>
      </c>
      <c r="K29" s="48" t="str">
        <f t="shared" si="5"/>
        <v>0009000207E2</v>
      </c>
      <c r="L29" s="48" t="str">
        <f t="shared" si="6"/>
        <v>http://tvzvezda.ru/</v>
      </c>
      <c r="M29" s="48" t="str">
        <f t="shared" si="7"/>
        <v>Русский</v>
      </c>
      <c r="N29" s="48" t="str">
        <f t="shared" si="8"/>
        <v>Круглосуточно</v>
      </c>
      <c r="O29" s="49" t="str">
        <f t="shared" si="9"/>
        <v/>
      </c>
      <c r="P29" s="48" t="str">
        <f t="shared" si="10"/>
        <v>Федеральный</v>
      </c>
      <c r="Q29" s="44" t="str">
        <f t="shared" si="17"/>
        <v>Да</v>
      </c>
      <c r="R29" s="44"/>
      <c r="S29" s="44" t="str">
        <f t="shared" si="11"/>
        <v>Да</v>
      </c>
      <c r="T29" s="44" t="str">
        <f t="shared" si="12"/>
        <v>Да</v>
      </c>
      <c r="U29" s="44" t="str">
        <f t="shared" si="13"/>
        <v/>
      </c>
      <c r="V29" s="27" t="str">
        <f t="shared" si="14"/>
        <v/>
      </c>
    </row>
    <row r="30" spans="1:22" ht="15" x14ac:dyDescent="0.25">
      <c r="A30" s="44">
        <f t="shared" si="15"/>
        <v>28</v>
      </c>
      <c r="B30" s="27" t="str">
        <f t="shared" si="19"/>
        <v>Shop24</v>
      </c>
      <c r="C30" s="27" t="str">
        <f t="shared" si="0"/>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1"/>
        <v>Телемагазины</v>
      </c>
      <c r="E30" s="45" t="str">
        <f t="shared" si="2"/>
        <v>SD</v>
      </c>
      <c r="F30" s="45" t="str">
        <f t="shared" si="3"/>
        <v>DVB-6</v>
      </c>
      <c r="G30" s="45" t="str">
        <f t="shared" si="16"/>
        <v xml:space="preserve"> 1016</v>
      </c>
      <c r="H30" s="46">
        <v>156</v>
      </c>
      <c r="I30" s="45">
        <f t="shared" si="4"/>
        <v>24</v>
      </c>
      <c r="J30" s="56" t="str">
        <f t="shared" si="18"/>
        <v>epg283</v>
      </c>
      <c r="K30" s="48" t="str">
        <f t="shared" si="5"/>
        <v>0009000207E3</v>
      </c>
      <c r="L30" s="48" t="str">
        <f t="shared" si="6"/>
        <v>http://www.tv-moda.ru</v>
      </c>
      <c r="M30" s="48" t="str">
        <f t="shared" si="7"/>
        <v>Русский</v>
      </c>
      <c r="N30" s="48" t="str">
        <f t="shared" si="8"/>
        <v>Круглосуточно</v>
      </c>
      <c r="O30" s="49" t="str">
        <f t="shared" si="9"/>
        <v/>
      </c>
      <c r="P30" s="48" t="str">
        <f t="shared" si="10"/>
        <v>Базовый</v>
      </c>
      <c r="Q30" s="44" t="str">
        <f t="shared" si="17"/>
        <v/>
      </c>
      <c r="R30" s="44"/>
      <c r="S30" s="44" t="str">
        <f t="shared" si="11"/>
        <v>Да</v>
      </c>
      <c r="T30" s="44" t="str">
        <f t="shared" si="12"/>
        <v>Да</v>
      </c>
      <c r="U30" s="44" t="str">
        <f t="shared" si="13"/>
        <v/>
      </c>
      <c r="V30" s="27" t="str">
        <f t="shared" si="14"/>
        <v/>
      </c>
    </row>
    <row r="31" spans="1:22" ht="15" x14ac:dyDescent="0.25">
      <c r="A31" s="44">
        <f t="shared" si="15"/>
        <v>29</v>
      </c>
      <c r="B31" s="27" t="str">
        <f t="shared" si="19"/>
        <v>Дом кино</v>
      </c>
      <c r="C31" s="27" t="str">
        <f t="shared" si="0"/>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1"/>
        <v>Русское кино</v>
      </c>
      <c r="E31" s="45" t="str">
        <f t="shared" si="2"/>
        <v>SD</v>
      </c>
      <c r="F31" s="45" t="str">
        <f t="shared" si="3"/>
        <v>DVB-6</v>
      </c>
      <c r="G31" s="45" t="str">
        <f t="shared" si="16"/>
        <v xml:space="preserve"> 1016</v>
      </c>
      <c r="H31" s="46">
        <v>38</v>
      </c>
      <c r="I31" s="45">
        <f t="shared" si="4"/>
        <v>60</v>
      </c>
      <c r="J31" s="56" t="str">
        <f t="shared" si="18"/>
        <v>epg37</v>
      </c>
      <c r="K31" s="48" t="str">
        <f t="shared" si="5"/>
        <v>0009000207E5</v>
      </c>
      <c r="L31" s="48" t="str">
        <f t="shared" si="6"/>
        <v>http://www.domkino.tv/</v>
      </c>
      <c r="M31" s="48" t="str">
        <f t="shared" si="7"/>
        <v>Русский</v>
      </c>
      <c r="N31" s="48" t="str">
        <f t="shared" si="8"/>
        <v>Круглосуточно</v>
      </c>
      <c r="O31" s="49" t="str">
        <f t="shared" si="9"/>
        <v/>
      </c>
      <c r="P31" s="48" t="str">
        <f t="shared" si="10"/>
        <v>Базовый</v>
      </c>
      <c r="Q31" s="44" t="str">
        <f t="shared" si="17"/>
        <v>Да</v>
      </c>
      <c r="R31" s="44"/>
      <c r="S31" s="44" t="str">
        <f t="shared" si="11"/>
        <v>Да</v>
      </c>
      <c r="T31" s="44" t="str">
        <f t="shared" si="12"/>
        <v>Да</v>
      </c>
      <c r="U31" s="44" t="str">
        <f t="shared" si="13"/>
        <v/>
      </c>
      <c r="V31" s="27" t="str">
        <f t="shared" si="14"/>
        <v/>
      </c>
    </row>
    <row r="32" spans="1:22" ht="15" x14ac:dyDescent="0.25">
      <c r="A32" s="44">
        <f t="shared" si="15"/>
        <v>30</v>
      </c>
      <c r="B32" s="27" t="str">
        <f t="shared" si="19"/>
        <v>TV 1000</v>
      </c>
      <c r="C32" s="27" t="str">
        <f t="shared" si="0"/>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1"/>
        <v>Иностранное кино</v>
      </c>
      <c r="E32" s="45" t="str">
        <f t="shared" si="2"/>
        <v>SD</v>
      </c>
      <c r="F32" s="45" t="str">
        <f t="shared" si="3"/>
        <v>DVB-6</v>
      </c>
      <c r="G32" s="45" t="str">
        <f t="shared" si="16"/>
        <v xml:space="preserve"> 1016</v>
      </c>
      <c r="H32" s="46">
        <v>36</v>
      </c>
      <c r="I32" s="45">
        <f t="shared" si="4"/>
        <v>63</v>
      </c>
      <c r="J32" s="56" t="str">
        <f t="shared" si="18"/>
        <v>epg35</v>
      </c>
      <c r="K32" s="48" t="str">
        <f t="shared" si="5"/>
        <v>0009000207D1</v>
      </c>
      <c r="L32" s="48" t="str">
        <f t="shared" si="6"/>
        <v>http://viasat.su/</v>
      </c>
      <c r="M32" s="48" t="str">
        <f t="shared" si="7"/>
        <v>Русский, Английский</v>
      </c>
      <c r="N32" s="48" t="str">
        <f t="shared" si="8"/>
        <v>Круглосуточно</v>
      </c>
      <c r="O32" s="49" t="str">
        <f t="shared" si="9"/>
        <v/>
      </c>
      <c r="P32" s="48" t="str">
        <f t="shared" si="10"/>
        <v>Базовый</v>
      </c>
      <c r="Q32" s="44" t="str">
        <f t="shared" si="17"/>
        <v>Да</v>
      </c>
      <c r="R32" s="44"/>
      <c r="S32" s="44" t="str">
        <f t="shared" si="11"/>
        <v>Да</v>
      </c>
      <c r="T32" s="44" t="str">
        <f t="shared" si="12"/>
        <v>Да</v>
      </c>
      <c r="U32" s="44" t="str">
        <f t="shared" si="13"/>
        <v/>
      </c>
      <c r="V32" s="27" t="str">
        <f t="shared" si="14"/>
        <v/>
      </c>
    </row>
    <row r="33" spans="1:22" ht="15" x14ac:dyDescent="0.25">
      <c r="A33" s="44">
        <f t="shared" si="15"/>
        <v>31</v>
      </c>
      <c r="B33" s="27" t="str">
        <f t="shared" si="19"/>
        <v>TV 1000 Русское кино</v>
      </c>
      <c r="C33" s="27" t="str">
        <f t="shared" si="0"/>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1"/>
        <v>Русское кино</v>
      </c>
      <c r="E33" s="45" t="str">
        <f t="shared" si="2"/>
        <v>SD</v>
      </c>
      <c r="F33" s="45" t="str">
        <f t="shared" si="3"/>
        <v>DVB-6</v>
      </c>
      <c r="G33" s="45" t="str">
        <f t="shared" si="16"/>
        <v xml:space="preserve"> 1016</v>
      </c>
      <c r="H33" s="46">
        <v>37</v>
      </c>
      <c r="I33" s="45">
        <f t="shared" si="4"/>
        <v>61</v>
      </c>
      <c r="J33" s="56" t="str">
        <f t="shared" si="18"/>
        <v>epg36</v>
      </c>
      <c r="K33" s="48" t="str">
        <f t="shared" si="5"/>
        <v>0009000207D1</v>
      </c>
      <c r="L33" s="48" t="str">
        <f t="shared" si="6"/>
        <v>http://viasat.su/</v>
      </c>
      <c r="M33" s="48" t="str">
        <f t="shared" si="7"/>
        <v>Русский</v>
      </c>
      <c r="N33" s="48" t="str">
        <f t="shared" si="8"/>
        <v>Круглосуточно</v>
      </c>
      <c r="O33" s="49" t="str">
        <f t="shared" si="9"/>
        <v/>
      </c>
      <c r="P33" s="48" t="str">
        <f t="shared" si="10"/>
        <v>Базовый</v>
      </c>
      <c r="Q33" s="44" t="str">
        <f t="shared" si="17"/>
        <v>Да</v>
      </c>
      <c r="R33" s="44"/>
      <c r="S33" s="44" t="str">
        <f t="shared" si="11"/>
        <v>Да</v>
      </c>
      <c r="T33" s="44" t="str">
        <f t="shared" si="12"/>
        <v>Да</v>
      </c>
      <c r="U33" s="44" t="str">
        <f t="shared" si="13"/>
        <v/>
      </c>
      <c r="V33" s="27" t="str">
        <f t="shared" si="14"/>
        <v/>
      </c>
    </row>
    <row r="34" spans="1:22" ht="15" x14ac:dyDescent="0.25">
      <c r="A34" s="44">
        <f t="shared" si="15"/>
        <v>32</v>
      </c>
      <c r="B34" s="53" t="str">
        <f t="shared" si="19"/>
        <v>Shop&amp;Show</v>
      </c>
      <c r="C34" s="27" t="str">
        <f t="shared" si="0"/>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1"/>
        <v>Телемагазины</v>
      </c>
      <c r="E34" s="54" t="str">
        <f t="shared" si="2"/>
        <v>SD</v>
      </c>
      <c r="F34" s="54" t="str">
        <f t="shared" si="3"/>
        <v>DVB-6</v>
      </c>
      <c r="G34" s="45" t="str">
        <f t="shared" si="16"/>
        <v xml:space="preserve"> 1016</v>
      </c>
      <c r="H34" s="54">
        <v>314</v>
      </c>
      <c r="I34" s="54">
        <f t="shared" si="4"/>
        <v>26</v>
      </c>
      <c r="J34" s="56" t="str">
        <f t="shared" si="18"/>
        <v>epg623</v>
      </c>
      <c r="K34" s="48" t="str">
        <f t="shared" si="5"/>
        <v>0009000207E3</v>
      </c>
      <c r="L34" s="48" t="str">
        <f t="shared" si="6"/>
        <v xml:space="preserve">http://shopandshow.ru/ </v>
      </c>
      <c r="M34" s="48" t="str">
        <f t="shared" si="7"/>
        <v>Русский</v>
      </c>
      <c r="N34" s="48" t="str">
        <f t="shared" si="8"/>
        <v>Круглосуточно</v>
      </c>
      <c r="O34" s="49" t="str">
        <f t="shared" si="9"/>
        <v/>
      </c>
      <c r="P34" s="48" t="str">
        <f t="shared" si="10"/>
        <v>Базовый</v>
      </c>
      <c r="Q34" s="48" t="str">
        <f t="shared" si="17"/>
        <v/>
      </c>
      <c r="R34" s="48"/>
      <c r="S34" s="44" t="str">
        <f t="shared" si="11"/>
        <v>Да</v>
      </c>
      <c r="T34" s="44" t="str">
        <f t="shared" si="12"/>
        <v>Да</v>
      </c>
      <c r="U34" s="44" t="str">
        <f t="shared" si="13"/>
        <v/>
      </c>
      <c r="V34" s="27" t="str">
        <f t="shared" si="14"/>
        <v/>
      </c>
    </row>
    <row r="35" spans="1:22" ht="15" x14ac:dyDescent="0.25">
      <c r="A35" s="44">
        <f t="shared" si="15"/>
        <v>33</v>
      </c>
      <c r="B35" s="27" t="str">
        <f t="shared" si="19"/>
        <v>Ю</v>
      </c>
      <c r="C35" s="27" t="str">
        <f t="shared" si="0"/>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si="1"/>
        <v>Развлекательные</v>
      </c>
      <c r="E35" s="45" t="str">
        <f t="shared" si="2"/>
        <v>SD</v>
      </c>
      <c r="F35" s="45" t="str">
        <f t="shared" si="3"/>
        <v>DVB-6</v>
      </c>
      <c r="G35" s="45" t="str">
        <f t="shared" si="16"/>
        <v xml:space="preserve"> 1016</v>
      </c>
      <c r="H35" s="46">
        <v>17</v>
      </c>
      <c r="I35" s="45">
        <f t="shared" si="4"/>
        <v>25</v>
      </c>
      <c r="J35" s="56" t="s">
        <v>158</v>
      </c>
      <c r="K35" s="48" t="str">
        <f t="shared" si="5"/>
        <v>0009000207E3</v>
      </c>
      <c r="L35" s="48" t="str">
        <f t="shared" si="6"/>
        <v>http://u-tv.ru/</v>
      </c>
      <c r="M35" s="48" t="str">
        <f t="shared" si="7"/>
        <v>Русский</v>
      </c>
      <c r="N35" s="48" t="str">
        <f t="shared" si="8"/>
        <v>Круглосуточно</v>
      </c>
      <c r="O35" s="49" t="str">
        <f t="shared" si="9"/>
        <v/>
      </c>
      <c r="P35" s="48" t="str">
        <f t="shared" si="10"/>
        <v>Базовый</v>
      </c>
      <c r="Q35" s="44" t="str">
        <f t="shared" si="17"/>
        <v/>
      </c>
      <c r="R35" s="44"/>
      <c r="S35" s="44" t="str">
        <f t="shared" si="11"/>
        <v>Да</v>
      </c>
      <c r="T35" s="44" t="str">
        <f t="shared" si="12"/>
        <v>Да</v>
      </c>
      <c r="U35" s="44" t="str">
        <f t="shared" si="13"/>
        <v/>
      </c>
      <c r="V35" s="27" t="str">
        <f t="shared" si="14"/>
        <v/>
      </c>
    </row>
    <row r="36" spans="1:22" ht="15" x14ac:dyDescent="0.25">
      <c r="A36" s="44">
        <f t="shared" si="15"/>
        <v>34</v>
      </c>
      <c r="B36" s="27" t="str">
        <f t="shared" si="19"/>
        <v>Cartoon Network</v>
      </c>
      <c r="C36" s="27" t="str">
        <f t="shared" si="0"/>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1"/>
        <v>Детские</v>
      </c>
      <c r="E36" s="45" t="str">
        <f t="shared" si="2"/>
        <v>SD</v>
      </c>
      <c r="F36" s="45" t="str">
        <f t="shared" si="3"/>
        <v>DVB-6</v>
      </c>
      <c r="G36" s="45" t="str">
        <f t="shared" si="16"/>
        <v xml:space="preserve"> 1016</v>
      </c>
      <c r="H36" s="46">
        <v>32</v>
      </c>
      <c r="I36" s="45">
        <f t="shared" si="4"/>
        <v>82</v>
      </c>
      <c r="J36" s="56" t="str">
        <f t="shared" si="18"/>
        <v>epg31</v>
      </c>
      <c r="K36" s="48" t="str">
        <f t="shared" si="5"/>
        <v>0009000207D1</v>
      </c>
      <c r="L36" s="48" t="str">
        <f t="shared" si="6"/>
        <v>http://www.cartoonnetwork.ru/</v>
      </c>
      <c r="M36" s="48" t="str">
        <f t="shared" si="7"/>
        <v>Русский, Английский</v>
      </c>
      <c r="N36" s="48" t="str">
        <f t="shared" si="8"/>
        <v>Круглосуточно</v>
      </c>
      <c r="O36" s="49" t="str">
        <f t="shared" si="9"/>
        <v/>
      </c>
      <c r="P36" s="48" t="str">
        <f t="shared" si="10"/>
        <v>Базовый</v>
      </c>
      <c r="Q36" s="44" t="str">
        <f t="shared" si="17"/>
        <v/>
      </c>
      <c r="R36" s="44"/>
      <c r="S36" s="44" t="str">
        <f t="shared" si="11"/>
        <v>Да</v>
      </c>
      <c r="T36" s="44" t="str">
        <f t="shared" si="12"/>
        <v>Да</v>
      </c>
      <c r="U36" s="44" t="str">
        <f t="shared" si="13"/>
        <v/>
      </c>
      <c r="V36" s="27" t="str">
        <f t="shared" si="14"/>
        <v/>
      </c>
    </row>
    <row r="37" spans="1:22" ht="15" x14ac:dyDescent="0.25">
      <c r="A37" s="44">
        <f t="shared" si="15"/>
        <v>35</v>
      </c>
      <c r="B37" s="27" t="str">
        <f t="shared" si="19"/>
        <v>Мультимания</v>
      </c>
      <c r="C37" s="27" t="str">
        <f t="shared" si="0"/>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1"/>
        <v>Детские</v>
      </c>
      <c r="E37" s="45" t="str">
        <f t="shared" si="2"/>
        <v>SD</v>
      </c>
      <c r="F37" s="45" t="str">
        <f t="shared" si="3"/>
        <v>DVB-6</v>
      </c>
      <c r="G37" s="45" t="str">
        <f t="shared" si="16"/>
        <v xml:space="preserve"> 1016</v>
      </c>
      <c r="H37" s="46">
        <v>34</v>
      </c>
      <c r="I37" s="45">
        <f t="shared" si="4"/>
        <v>84</v>
      </c>
      <c r="J37" s="56" t="str">
        <f t="shared" si="18"/>
        <v>epg33</v>
      </c>
      <c r="K37" s="48" t="str">
        <f t="shared" si="5"/>
        <v>0009000207D1</v>
      </c>
      <c r="L37" s="48" t="str">
        <f t="shared" si="6"/>
        <v>http://www.multimania.tv</v>
      </c>
      <c r="M37" s="48" t="str">
        <f t="shared" si="7"/>
        <v>Русский</v>
      </c>
      <c r="N37" s="48" t="str">
        <f t="shared" si="8"/>
        <v>Круглосуточно</v>
      </c>
      <c r="O37" s="49" t="str">
        <f t="shared" si="9"/>
        <v/>
      </c>
      <c r="P37" s="48" t="str">
        <f t="shared" si="10"/>
        <v>Базовый</v>
      </c>
      <c r="Q37" s="44" t="str">
        <f t="shared" si="17"/>
        <v>Да</v>
      </c>
      <c r="R37" s="44"/>
      <c r="S37" s="44" t="str">
        <f t="shared" si="11"/>
        <v>Да</v>
      </c>
      <c r="T37" s="44" t="str">
        <f t="shared" si="12"/>
        <v>Да</v>
      </c>
      <c r="U37" s="44" t="str">
        <f t="shared" si="13"/>
        <v/>
      </c>
      <c r="V37" s="27" t="str">
        <f t="shared" si="14"/>
        <v/>
      </c>
    </row>
    <row r="38" spans="1:22" ht="15" x14ac:dyDescent="0.25">
      <c r="A38" s="44">
        <f t="shared" si="15"/>
        <v>36</v>
      </c>
      <c r="B38" s="27" t="str">
        <f t="shared" si="19"/>
        <v>Усадьба</v>
      </c>
      <c r="C38" s="27" t="str">
        <f t="shared" si="0"/>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1"/>
        <v>Семья и здоровье</v>
      </c>
      <c r="E38" s="45" t="str">
        <f t="shared" si="2"/>
        <v>SD</v>
      </c>
      <c r="F38" s="45" t="str">
        <f t="shared" si="3"/>
        <v>DVB-7</v>
      </c>
      <c r="G38" s="45" t="str">
        <f t="shared" si="16"/>
        <v xml:space="preserve"> 1016</v>
      </c>
      <c r="H38" s="46">
        <v>56</v>
      </c>
      <c r="I38" s="45">
        <f t="shared" si="4"/>
        <v>135</v>
      </c>
      <c r="J38" s="56" t="str">
        <f t="shared" si="18"/>
        <v>epg55</v>
      </c>
      <c r="K38" s="48" t="str">
        <f t="shared" si="5"/>
        <v>0009000207D1</v>
      </c>
      <c r="L38" s="48" t="str">
        <f t="shared" si="6"/>
        <v>http://www.tv-stream.ru</v>
      </c>
      <c r="M38" s="48" t="str">
        <f t="shared" si="7"/>
        <v>Русский</v>
      </c>
      <c r="N38" s="48" t="str">
        <f t="shared" si="8"/>
        <v>Круглосуточно</v>
      </c>
      <c r="O38" s="49" t="str">
        <f t="shared" si="9"/>
        <v/>
      </c>
      <c r="P38" s="48" t="str">
        <f t="shared" si="10"/>
        <v>Базовый</v>
      </c>
      <c r="Q38" s="44" t="str">
        <f t="shared" si="17"/>
        <v>Да</v>
      </c>
      <c r="R38" s="44"/>
      <c r="S38" s="44" t="str">
        <f t="shared" si="11"/>
        <v>Да</v>
      </c>
      <c r="T38" s="44" t="str">
        <f t="shared" si="12"/>
        <v>Да</v>
      </c>
      <c r="U38" s="44" t="str">
        <f t="shared" si="13"/>
        <v/>
      </c>
      <c r="V38" s="27" t="str">
        <f t="shared" si="14"/>
        <v/>
      </c>
    </row>
    <row r="39" spans="1:22" ht="15" x14ac:dyDescent="0.25">
      <c r="A39" s="44">
        <f t="shared" si="15"/>
        <v>37</v>
      </c>
      <c r="B39" s="27" t="str">
        <f t="shared" si="19"/>
        <v>Здоровое ТВ</v>
      </c>
      <c r="C39" s="27" t="str">
        <f t="shared" si="0"/>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1"/>
        <v>Семья и здоровье</v>
      </c>
      <c r="E39" s="45" t="str">
        <f t="shared" si="2"/>
        <v>SD</v>
      </c>
      <c r="F39" s="45" t="str">
        <f t="shared" si="3"/>
        <v>DVB-7</v>
      </c>
      <c r="G39" s="45" t="str">
        <f t="shared" si="16"/>
        <v xml:space="preserve"> 1016</v>
      </c>
      <c r="H39" s="46">
        <v>55</v>
      </c>
      <c r="I39" s="45">
        <f t="shared" si="4"/>
        <v>130</v>
      </c>
      <c r="J39" s="56" t="str">
        <f t="shared" si="18"/>
        <v>epg54</v>
      </c>
      <c r="K39" s="48" t="str">
        <f t="shared" si="5"/>
        <v>0009000207D1</v>
      </c>
      <c r="L39" s="48" t="str">
        <f t="shared" si="6"/>
        <v>http://www.tv-stream.ru</v>
      </c>
      <c r="M39" s="48" t="str">
        <f t="shared" si="7"/>
        <v>Русский</v>
      </c>
      <c r="N39" s="48" t="str">
        <f t="shared" si="8"/>
        <v>Круглосуточно</v>
      </c>
      <c r="O39" s="49" t="str">
        <f t="shared" si="9"/>
        <v/>
      </c>
      <c r="P39" s="48" t="str">
        <f t="shared" si="10"/>
        <v>Базовый</v>
      </c>
      <c r="Q39" s="44" t="str">
        <f t="shared" si="17"/>
        <v>Да</v>
      </c>
      <c r="R39" s="44"/>
      <c r="S39" s="44" t="str">
        <f t="shared" si="11"/>
        <v>Да</v>
      </c>
      <c r="T39" s="44" t="str">
        <f t="shared" si="12"/>
        <v>Да</v>
      </c>
      <c r="U39" s="44" t="str">
        <f t="shared" si="13"/>
        <v/>
      </c>
      <c r="V39" s="27" t="str">
        <f t="shared" si="14"/>
        <v/>
      </c>
    </row>
    <row r="40" spans="1:22" ht="15" x14ac:dyDescent="0.25">
      <c r="A40" s="44">
        <f t="shared" si="15"/>
        <v>38</v>
      </c>
      <c r="B40" s="27" t="str">
        <f t="shared" si="19"/>
        <v>Sony Sci Fi</v>
      </c>
      <c r="C40" s="27" t="str">
        <f t="shared" si="0"/>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1"/>
        <v>Кино и сериалы</v>
      </c>
      <c r="E40" s="45" t="str">
        <f t="shared" si="2"/>
        <v>SD</v>
      </c>
      <c r="F40" s="45" t="str">
        <f t="shared" si="3"/>
        <v>DVB-7</v>
      </c>
      <c r="G40" s="45" t="str">
        <f t="shared" si="16"/>
        <v xml:space="preserve"> 1016</v>
      </c>
      <c r="H40" s="46">
        <v>39</v>
      </c>
      <c r="I40" s="45">
        <f t="shared" si="4"/>
        <v>74</v>
      </c>
      <c r="J40" s="56" t="str">
        <f t="shared" si="18"/>
        <v>epg38</v>
      </c>
      <c r="K40" s="48" t="str">
        <f t="shared" si="5"/>
        <v>0009000207D1</v>
      </c>
      <c r="L40" s="48" t="str">
        <f t="shared" si="6"/>
        <v>http://www.axnscifi.ru/</v>
      </c>
      <c r="M40" s="48" t="str">
        <f t="shared" si="7"/>
        <v>Русский</v>
      </c>
      <c r="N40" s="48" t="str">
        <f t="shared" si="8"/>
        <v>Круглосуточно</v>
      </c>
      <c r="O40" s="49" t="str">
        <f t="shared" si="9"/>
        <v/>
      </c>
      <c r="P40" s="48" t="str">
        <f t="shared" si="10"/>
        <v>Базовый</v>
      </c>
      <c r="Q40" s="44" t="str">
        <f t="shared" si="17"/>
        <v>Да</v>
      </c>
      <c r="R40" s="44"/>
      <c r="S40" s="44" t="str">
        <f t="shared" si="11"/>
        <v>Да</v>
      </c>
      <c r="T40" s="44" t="str">
        <f t="shared" si="12"/>
        <v>Да</v>
      </c>
      <c r="U40" s="44" t="str">
        <f t="shared" si="13"/>
        <v/>
      </c>
      <c r="V40" s="27" t="str">
        <f t="shared" si="14"/>
        <v/>
      </c>
    </row>
    <row r="41" spans="1:22" ht="15" x14ac:dyDescent="0.25">
      <c r="A41" s="44">
        <f t="shared" si="15"/>
        <v>39</v>
      </c>
      <c r="B41" s="27" t="str">
        <f t="shared" si="19"/>
        <v>SET</v>
      </c>
      <c r="C41" s="27" t="str">
        <f t="shared" si="0"/>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1"/>
        <v>Кино и сериалы</v>
      </c>
      <c r="E41" s="45" t="str">
        <f t="shared" si="2"/>
        <v>SD</v>
      </c>
      <c r="F41" s="45" t="str">
        <f t="shared" si="3"/>
        <v>DVB-7</v>
      </c>
      <c r="G41" s="45" t="str">
        <f t="shared" si="16"/>
        <v xml:space="preserve"> 1016</v>
      </c>
      <c r="H41" s="46">
        <v>45</v>
      </c>
      <c r="I41" s="45">
        <f t="shared" si="4"/>
        <v>71</v>
      </c>
      <c r="J41" s="56" t="str">
        <f t="shared" si="18"/>
        <v>epg44</v>
      </c>
      <c r="K41" s="48" t="str">
        <f t="shared" si="5"/>
        <v>0009000207D1</v>
      </c>
      <c r="L41" s="48" t="str">
        <f t="shared" si="6"/>
        <v>http://www.set-russia.com/</v>
      </c>
      <c r="M41" s="48" t="str">
        <f t="shared" si="7"/>
        <v>Русский, Английский</v>
      </c>
      <c r="N41" s="48" t="str">
        <f t="shared" si="8"/>
        <v>Круглосуточно</v>
      </c>
      <c r="O41" s="49" t="str">
        <f t="shared" si="9"/>
        <v/>
      </c>
      <c r="P41" s="48" t="str">
        <f t="shared" si="10"/>
        <v>Базовый</v>
      </c>
      <c r="Q41" s="44" t="str">
        <f t="shared" si="17"/>
        <v>Да</v>
      </c>
      <c r="R41" s="44"/>
      <c r="S41" s="44" t="str">
        <f t="shared" si="11"/>
        <v>Да</v>
      </c>
      <c r="T41" s="44" t="str">
        <f t="shared" si="12"/>
        <v>Да</v>
      </c>
      <c r="U41" s="44" t="str">
        <f t="shared" si="13"/>
        <v/>
      </c>
      <c r="V41" s="27" t="str">
        <f t="shared" si="14"/>
        <v/>
      </c>
    </row>
    <row r="42" spans="1:22" ht="15" x14ac:dyDescent="0.25">
      <c r="A42" s="44">
        <f t="shared" si="15"/>
        <v>40</v>
      </c>
      <c r="B42" s="27" t="str">
        <f t="shared" si="19"/>
        <v>Eurosport 1</v>
      </c>
      <c r="C42" s="27" t="str">
        <f t="shared" si="0"/>
        <v>Канал предоставляет самую полную информацию о текущих событиях в мире спорта. Вещание в формате высокой четкости.</v>
      </c>
      <c r="D42" s="27" t="str">
        <f t="shared" si="1"/>
        <v>Спортивные</v>
      </c>
      <c r="E42" s="45" t="str">
        <f t="shared" si="2"/>
        <v>SD</v>
      </c>
      <c r="F42" s="45" t="str">
        <f t="shared" si="3"/>
        <v>DVB-7</v>
      </c>
      <c r="G42" s="45" t="str">
        <f t="shared" si="16"/>
        <v xml:space="preserve"> 1016</v>
      </c>
      <c r="H42" s="46">
        <v>51</v>
      </c>
      <c r="I42" s="45">
        <f t="shared" si="4"/>
        <v>300</v>
      </c>
      <c r="J42" s="56" t="str">
        <f t="shared" si="18"/>
        <v>epg50</v>
      </c>
      <c r="K42" s="48" t="str">
        <f t="shared" si="5"/>
        <v>0009000207D1</v>
      </c>
      <c r="L42" s="48" t="str">
        <f t="shared" si="6"/>
        <v>http://www.eurosport.com/</v>
      </c>
      <c r="M42" s="48" t="str">
        <f t="shared" si="7"/>
        <v>Русский, Английский</v>
      </c>
      <c r="N42" s="48" t="str">
        <f t="shared" si="8"/>
        <v>Круглосуточно</v>
      </c>
      <c r="O42" s="49" t="str">
        <f t="shared" si="9"/>
        <v/>
      </c>
      <c r="P42" s="48" t="str">
        <f t="shared" si="10"/>
        <v>Базовый</v>
      </c>
      <c r="Q42" s="44" t="str">
        <f t="shared" si="17"/>
        <v/>
      </c>
      <c r="R42" s="44"/>
      <c r="S42" s="44" t="str">
        <f t="shared" si="11"/>
        <v>Да</v>
      </c>
      <c r="T42" s="44" t="str">
        <f t="shared" si="12"/>
        <v>Да</v>
      </c>
      <c r="U42" s="44" t="str">
        <f t="shared" si="13"/>
        <v/>
      </c>
      <c r="V42" s="27" t="str">
        <f t="shared" si="14"/>
        <v/>
      </c>
    </row>
    <row r="43" spans="1:22" ht="15" x14ac:dyDescent="0.25">
      <c r="A43" s="44">
        <f t="shared" si="15"/>
        <v>41</v>
      </c>
      <c r="B43" s="27" t="str">
        <f t="shared" si="19"/>
        <v>Russian Extreme TV</v>
      </c>
      <c r="C43" s="27" t="str">
        <f t="shared" si="0"/>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1"/>
        <v>Спортивные</v>
      </c>
      <c r="E43" s="45" t="str">
        <f t="shared" si="2"/>
        <v>SD</v>
      </c>
      <c r="F43" s="45" t="str">
        <f t="shared" si="3"/>
        <v>DVB-7</v>
      </c>
      <c r="G43" s="45" t="str">
        <f t="shared" si="16"/>
        <v xml:space="preserve"> 1016</v>
      </c>
      <c r="H43" s="46">
        <v>53</v>
      </c>
      <c r="I43" s="45">
        <f t="shared" si="4"/>
        <v>306</v>
      </c>
      <c r="J43" s="56" t="str">
        <f t="shared" si="18"/>
        <v>epg52</v>
      </c>
      <c r="K43" s="48" t="str">
        <f t="shared" si="5"/>
        <v>0009000207D1</v>
      </c>
      <c r="L43" s="48" t="str">
        <f t="shared" si="6"/>
        <v>http://www.extremtv.ru/</v>
      </c>
      <c r="M43" s="48" t="str">
        <f t="shared" si="7"/>
        <v>Русский</v>
      </c>
      <c r="N43" s="48" t="str">
        <f t="shared" si="8"/>
        <v>Круглосуточно</v>
      </c>
      <c r="O43" s="49" t="str">
        <f t="shared" si="9"/>
        <v/>
      </c>
      <c r="P43" s="48" t="str">
        <f t="shared" si="10"/>
        <v>Базовый</v>
      </c>
      <c r="Q43" s="44" t="str">
        <f t="shared" si="17"/>
        <v>Да</v>
      </c>
      <c r="R43" s="44"/>
      <c r="S43" s="44" t="str">
        <f t="shared" si="11"/>
        <v>Да</v>
      </c>
      <c r="T43" s="44" t="str">
        <f t="shared" si="12"/>
        <v>Да</v>
      </c>
      <c r="U43" s="44" t="str">
        <f t="shared" si="13"/>
        <v/>
      </c>
      <c r="V43" s="27" t="str">
        <f t="shared" si="14"/>
        <v/>
      </c>
    </row>
    <row r="44" spans="1:22" ht="15" x14ac:dyDescent="0.25">
      <c r="A44" s="44">
        <f t="shared" si="15"/>
        <v>42</v>
      </c>
      <c r="B44" s="27" t="str">
        <f t="shared" si="19"/>
        <v>RU.TV</v>
      </c>
      <c r="C44" s="27" t="str">
        <f t="shared" si="0"/>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1"/>
        <v>Музыкальные</v>
      </c>
      <c r="E44" s="45" t="str">
        <f t="shared" si="2"/>
        <v>SD</v>
      </c>
      <c r="F44" s="45" t="str">
        <f t="shared" si="3"/>
        <v>DVB-7</v>
      </c>
      <c r="G44" s="45" t="str">
        <f t="shared" si="16"/>
        <v xml:space="preserve"> 1016</v>
      </c>
      <c r="H44" s="46">
        <v>49</v>
      </c>
      <c r="I44" s="45">
        <f t="shared" si="4"/>
        <v>500</v>
      </c>
      <c r="J44" s="56" t="str">
        <f t="shared" si="18"/>
        <v>epg48</v>
      </c>
      <c r="K44" s="48" t="str">
        <f t="shared" si="5"/>
        <v>0009000207E3</v>
      </c>
      <c r="L44" s="48" t="str">
        <f t="shared" si="6"/>
        <v>http://www.ru.tv/</v>
      </c>
      <c r="M44" s="48" t="str">
        <f t="shared" si="7"/>
        <v>Русский</v>
      </c>
      <c r="N44" s="48" t="str">
        <f t="shared" si="8"/>
        <v>Круглосуточно</v>
      </c>
      <c r="O44" s="49" t="str">
        <f t="shared" si="9"/>
        <v/>
      </c>
      <c r="P44" s="48" t="str">
        <f t="shared" si="10"/>
        <v>Базовый</v>
      </c>
      <c r="Q44" s="44" t="str">
        <f t="shared" si="17"/>
        <v>Да</v>
      </c>
      <c r="R44" s="44"/>
      <c r="S44" s="44" t="str">
        <f t="shared" si="11"/>
        <v>Да</v>
      </c>
      <c r="T44" s="44" t="str">
        <f t="shared" si="12"/>
        <v>Да</v>
      </c>
      <c r="U44" s="44" t="str">
        <f t="shared" si="13"/>
        <v/>
      </c>
      <c r="V44" s="27" t="str">
        <f t="shared" si="14"/>
        <v/>
      </c>
    </row>
    <row r="45" spans="1:22" ht="15" x14ac:dyDescent="0.25">
      <c r="A45" s="44">
        <f t="shared" si="15"/>
        <v>43</v>
      </c>
      <c r="B45" s="27" t="str">
        <f t="shared" si="19"/>
        <v>Ля-Минор</v>
      </c>
      <c r="C45" s="27" t="str">
        <f t="shared" si="0"/>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1"/>
        <v>Музыкальные</v>
      </c>
      <c r="E45" s="45" t="str">
        <f t="shared" si="2"/>
        <v>SD</v>
      </c>
      <c r="F45" s="45" t="str">
        <f t="shared" si="3"/>
        <v>DVB-7</v>
      </c>
      <c r="G45" s="45" t="str">
        <f t="shared" si="16"/>
        <v xml:space="preserve"> 1016</v>
      </c>
      <c r="H45" s="45">
        <v>101</v>
      </c>
      <c r="I45" s="45">
        <f t="shared" si="4"/>
        <v>504</v>
      </c>
      <c r="J45" s="56" t="str">
        <f t="shared" si="18"/>
        <v>epg97</v>
      </c>
      <c r="K45" s="48" t="str">
        <f t="shared" si="5"/>
        <v>0009000207D1</v>
      </c>
      <c r="L45" s="48" t="str">
        <f t="shared" si="6"/>
        <v>http://laminortv.ru/</v>
      </c>
      <c r="M45" s="48" t="str">
        <f t="shared" si="7"/>
        <v>Русский</v>
      </c>
      <c r="N45" s="48" t="str">
        <f t="shared" si="8"/>
        <v>Круглосуточно</v>
      </c>
      <c r="O45" s="49" t="str">
        <f t="shared" si="9"/>
        <v/>
      </c>
      <c r="P45" s="48" t="str">
        <f t="shared" si="10"/>
        <v>Базовый</v>
      </c>
      <c r="Q45" s="44" t="str">
        <f t="shared" si="17"/>
        <v>Да</v>
      </c>
      <c r="R45" s="44"/>
      <c r="S45" s="44" t="str">
        <f t="shared" si="11"/>
        <v>Да</v>
      </c>
      <c r="T45" s="44" t="str">
        <f t="shared" si="12"/>
        <v>Да</v>
      </c>
      <c r="U45" s="44" t="str">
        <f t="shared" si="13"/>
        <v/>
      </c>
      <c r="V45" s="27" t="str">
        <f t="shared" si="14"/>
        <v/>
      </c>
    </row>
    <row r="46" spans="1:22" ht="15" x14ac:dyDescent="0.25">
      <c r="A46" s="44">
        <f t="shared" si="15"/>
        <v>44</v>
      </c>
      <c r="B46" s="51" t="str">
        <f t="shared" si="19"/>
        <v>Шалун HD</v>
      </c>
      <c r="C46" s="51" t="str">
        <f t="shared" si="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1"/>
        <v>Эротика</v>
      </c>
      <c r="E46" s="68" t="str">
        <f t="shared" si="2"/>
        <v>HD</v>
      </c>
      <c r="F46" s="68" t="str">
        <f t="shared" si="3"/>
        <v>DVB-8</v>
      </c>
      <c r="G46" s="68" t="str">
        <f t="shared" si="16"/>
        <v xml:space="preserve"> 1016</v>
      </c>
      <c r="H46" s="68">
        <v>197</v>
      </c>
      <c r="I46" s="68">
        <f t="shared" si="4"/>
        <v>916</v>
      </c>
      <c r="J46" s="153" t="str">
        <f t="shared" si="18"/>
        <v>epg655</v>
      </c>
      <c r="K46" s="67" t="str">
        <f t="shared" si="5"/>
        <v>0009000207E3</v>
      </c>
      <c r="L46" s="67" t="str">
        <f t="shared" si="6"/>
        <v>http://www.goodtime.media/</v>
      </c>
      <c r="M46" s="48" t="str">
        <f t="shared" si="7"/>
        <v>Русский</v>
      </c>
      <c r="N46" s="48" t="str">
        <f t="shared" si="8"/>
        <v>Круглосуточно</v>
      </c>
      <c r="O46" s="49" t="str">
        <f t="shared" si="9"/>
        <v/>
      </c>
      <c r="P46" s="48" t="str">
        <f t="shared" si="10"/>
        <v>Базовый</v>
      </c>
      <c r="Q46" s="44" t="str">
        <f t="shared" si="17"/>
        <v/>
      </c>
      <c r="R46" s="44"/>
      <c r="S46" s="44" t="str">
        <f t="shared" si="11"/>
        <v>Да</v>
      </c>
      <c r="T46" s="44" t="str">
        <f t="shared" si="12"/>
        <v>Да</v>
      </c>
      <c r="U46" s="44" t="str">
        <f t="shared" si="13"/>
        <v>Да</v>
      </c>
      <c r="V46" s="27" t="str">
        <f t="shared" si="14"/>
        <v/>
      </c>
    </row>
    <row r="47" spans="1:22" ht="15" x14ac:dyDescent="0.25">
      <c r="A47" s="44">
        <f t="shared" si="15"/>
        <v>45</v>
      </c>
      <c r="B47" s="51" t="str">
        <f t="shared" si="19"/>
        <v>Cinéma</v>
      </c>
      <c r="C47" s="51" t="str">
        <f t="shared" si="0"/>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1"/>
        <v>Кино и сериалы</v>
      </c>
      <c r="E47" s="68" t="str">
        <f t="shared" si="2"/>
        <v>SD</v>
      </c>
      <c r="F47" s="68" t="str">
        <f t="shared" si="3"/>
        <v>DVB-8</v>
      </c>
      <c r="G47" s="68" t="str">
        <f t="shared" si="16"/>
        <v xml:space="preserve"> 1016</v>
      </c>
      <c r="H47" s="68">
        <v>333</v>
      </c>
      <c r="I47" s="68">
        <f t="shared" si="4"/>
        <v>202</v>
      </c>
      <c r="J47" s="153" t="str">
        <f t="shared" si="18"/>
        <v>epg664</v>
      </c>
      <c r="K47" s="67" t="str">
        <f t="shared" si="5"/>
        <v>0009000207D1</v>
      </c>
      <c r="L47" s="67" t="str">
        <f t="shared" si="6"/>
        <v>http://cinetv.ru/</v>
      </c>
      <c r="M47" s="48" t="str">
        <f t="shared" si="7"/>
        <v>Русский</v>
      </c>
      <c r="N47" s="48" t="str">
        <f t="shared" si="8"/>
        <v>Круглосуточно</v>
      </c>
      <c r="O47" s="49" t="str">
        <f t="shared" si="9"/>
        <v/>
      </c>
      <c r="P47" s="48" t="str">
        <f t="shared" si="10"/>
        <v>Базовый</v>
      </c>
      <c r="Q47" s="44" t="str">
        <f t="shared" si="17"/>
        <v>Да</v>
      </c>
      <c r="R47" s="44"/>
      <c r="S47" s="44" t="str">
        <f t="shared" si="11"/>
        <v>Да</v>
      </c>
      <c r="T47" s="44" t="str">
        <f t="shared" si="12"/>
        <v>Да</v>
      </c>
      <c r="U47" s="44" t="str">
        <f t="shared" si="13"/>
        <v/>
      </c>
      <c r="V47" s="27" t="str">
        <f t="shared" si="14"/>
        <v/>
      </c>
    </row>
    <row r="48" spans="1:22" ht="15" x14ac:dyDescent="0.25">
      <c r="A48" s="44">
        <f t="shared" si="15"/>
        <v>46</v>
      </c>
      <c r="B48" s="27" t="str">
        <f t="shared" si="19"/>
        <v>Союз</v>
      </c>
      <c r="C48" s="27" t="str">
        <f t="shared" si="0"/>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1"/>
        <v>Религия</v>
      </c>
      <c r="E48" s="45" t="str">
        <f t="shared" si="2"/>
        <v>SD</v>
      </c>
      <c r="F48" s="45" t="str">
        <f t="shared" si="3"/>
        <v>DVB-8</v>
      </c>
      <c r="G48" s="45" t="str">
        <f t="shared" si="16"/>
        <v xml:space="preserve"> 1016</v>
      </c>
      <c r="H48" s="46">
        <v>70</v>
      </c>
      <c r="I48" s="45">
        <f t="shared" si="4"/>
        <v>29</v>
      </c>
      <c r="J48" s="56" t="str">
        <f t="shared" si="18"/>
        <v>epg69</v>
      </c>
      <c r="K48" s="48" t="str">
        <f t="shared" si="5"/>
        <v>0009000207E3</v>
      </c>
      <c r="L48" s="48" t="str">
        <f t="shared" si="6"/>
        <v>http://tv-soyuz.ru/</v>
      </c>
      <c r="M48" s="48" t="str">
        <f t="shared" si="7"/>
        <v>Русский</v>
      </c>
      <c r="N48" s="48" t="str">
        <f t="shared" si="8"/>
        <v>Круглосуточно</v>
      </c>
      <c r="O48" s="49" t="str">
        <f t="shared" si="9"/>
        <v/>
      </c>
      <c r="P48" s="48" t="str">
        <f t="shared" si="10"/>
        <v>Базовый</v>
      </c>
      <c r="Q48" s="44" t="str">
        <f t="shared" si="17"/>
        <v>Да</v>
      </c>
      <c r="R48" s="44"/>
      <c r="S48" s="44" t="str">
        <f t="shared" si="11"/>
        <v>Да</v>
      </c>
      <c r="T48" s="44" t="str">
        <f t="shared" si="12"/>
        <v>Да</v>
      </c>
      <c r="U48" s="44" t="str">
        <f t="shared" si="13"/>
        <v/>
      </c>
      <c r="V48" s="27" t="str">
        <f t="shared" si="14"/>
        <v/>
      </c>
    </row>
    <row r="49" spans="1:22" ht="15" x14ac:dyDescent="0.25">
      <c r="A49" s="44">
        <f t="shared" si="15"/>
        <v>47</v>
      </c>
      <c r="B49" s="27" t="str">
        <f t="shared" si="19"/>
        <v>История</v>
      </c>
      <c r="C49" s="27" t="str">
        <f t="shared" si="0"/>
        <v>Российский научно-познавательный телевизионный канал о событиях Истории.</v>
      </c>
      <c r="D49" s="27" t="str">
        <f t="shared" si="1"/>
        <v>Познавательные</v>
      </c>
      <c r="E49" s="45" t="str">
        <f t="shared" si="2"/>
        <v>SD</v>
      </c>
      <c r="F49" s="45" t="str">
        <f t="shared" si="3"/>
        <v>DVB-8</v>
      </c>
      <c r="G49" s="45" t="str">
        <f t="shared" si="16"/>
        <v xml:space="preserve"> 1016</v>
      </c>
      <c r="H49" s="46">
        <v>212</v>
      </c>
      <c r="I49" s="45">
        <f t="shared" si="4"/>
        <v>115</v>
      </c>
      <c r="J49" s="56" t="str">
        <f t="shared" si="18"/>
        <v>epg303</v>
      </c>
      <c r="K49" s="48" t="str">
        <f t="shared" si="5"/>
        <v>0009000207D1</v>
      </c>
      <c r="L49" s="48" t="str">
        <f t="shared" si="6"/>
        <v>http://istoriya.tv/</v>
      </c>
      <c r="M49" s="48" t="str">
        <f t="shared" si="7"/>
        <v>Русский</v>
      </c>
      <c r="N49" s="48" t="str">
        <f t="shared" si="8"/>
        <v>Круглосуточно</v>
      </c>
      <c r="O49" s="49" t="str">
        <f t="shared" si="9"/>
        <v/>
      </c>
      <c r="P49" s="48" t="str">
        <f t="shared" si="10"/>
        <v>Базовый</v>
      </c>
      <c r="Q49" s="44" t="str">
        <f t="shared" si="17"/>
        <v>Да</v>
      </c>
      <c r="R49" s="44"/>
      <c r="S49" s="44" t="str">
        <f t="shared" si="11"/>
        <v>Да</v>
      </c>
      <c r="T49" s="44" t="str">
        <f t="shared" si="12"/>
        <v>Да</v>
      </c>
      <c r="U49" s="44" t="str">
        <f t="shared" si="13"/>
        <v/>
      </c>
      <c r="V49" s="27" t="str">
        <f t="shared" si="14"/>
        <v/>
      </c>
    </row>
    <row r="50" spans="1:22" ht="15" x14ac:dyDescent="0.25">
      <c r="A50" s="44">
        <f t="shared" si="15"/>
        <v>48</v>
      </c>
      <c r="B50" s="27" t="str">
        <f t="shared" si="19"/>
        <v>Домашние животные</v>
      </c>
      <c r="C50" s="27" t="str">
        <f t="shared" si="0"/>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1"/>
        <v>В мире животных</v>
      </c>
      <c r="E50" s="45" t="str">
        <f t="shared" si="2"/>
        <v>SD</v>
      </c>
      <c r="F50" s="45" t="str">
        <f t="shared" si="3"/>
        <v>DVB-8</v>
      </c>
      <c r="G50" s="45" t="str">
        <f t="shared" si="16"/>
        <v xml:space="preserve"> 1016</v>
      </c>
      <c r="H50" s="46">
        <v>58</v>
      </c>
      <c r="I50" s="45">
        <f t="shared" si="4"/>
        <v>121</v>
      </c>
      <c r="J50" s="56" t="str">
        <f t="shared" si="18"/>
        <v>epg57</v>
      </c>
      <c r="K50" s="48" t="str">
        <f t="shared" si="5"/>
        <v>0009000207D1</v>
      </c>
      <c r="L50" s="48" t="str">
        <f t="shared" si="6"/>
        <v>http://www.tv-stream.ru</v>
      </c>
      <c r="M50" s="48" t="str">
        <f t="shared" si="7"/>
        <v>Русский</v>
      </c>
      <c r="N50" s="48" t="str">
        <f t="shared" si="8"/>
        <v>Круглосуточно</v>
      </c>
      <c r="O50" s="49" t="str">
        <f t="shared" si="9"/>
        <v/>
      </c>
      <c r="P50" s="48" t="str">
        <f t="shared" si="10"/>
        <v>Базовый</v>
      </c>
      <c r="Q50" s="44" t="str">
        <f t="shared" si="17"/>
        <v>Да</v>
      </c>
      <c r="R50" s="44"/>
      <c r="S50" s="44" t="str">
        <f t="shared" si="11"/>
        <v>Да</v>
      </c>
      <c r="T50" s="44" t="str">
        <f t="shared" si="12"/>
        <v>Да</v>
      </c>
      <c r="U50" s="44" t="str">
        <f t="shared" si="13"/>
        <v/>
      </c>
      <c r="V50" s="27" t="str">
        <f t="shared" si="14"/>
        <v/>
      </c>
    </row>
    <row r="51" spans="1:22" ht="15" x14ac:dyDescent="0.25">
      <c r="A51" s="44">
        <f t="shared" si="15"/>
        <v>49</v>
      </c>
      <c r="B51" s="27" t="str">
        <f t="shared" si="19"/>
        <v>Вопросы и ответы</v>
      </c>
      <c r="C51" s="27" t="str">
        <f t="shared" si="0"/>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1"/>
        <v>Познавательные</v>
      </c>
      <c r="E51" s="45" t="str">
        <f t="shared" si="2"/>
        <v>SD</v>
      </c>
      <c r="F51" s="45" t="str">
        <f t="shared" si="3"/>
        <v>DVB-8</v>
      </c>
      <c r="G51" s="45" t="str">
        <f t="shared" si="16"/>
        <v xml:space="preserve"> 1016</v>
      </c>
      <c r="H51" s="46">
        <v>59</v>
      </c>
      <c r="I51" s="45">
        <f t="shared" si="4"/>
        <v>117</v>
      </c>
      <c r="J51" s="56" t="str">
        <f t="shared" si="18"/>
        <v>epg58</v>
      </c>
      <c r="K51" s="48" t="str">
        <f t="shared" si="5"/>
        <v>0009000207D1</v>
      </c>
      <c r="L51" s="48" t="str">
        <f t="shared" si="6"/>
        <v>http://www.tv-stream.ru</v>
      </c>
      <c r="M51" s="48" t="str">
        <f t="shared" si="7"/>
        <v>Русский</v>
      </c>
      <c r="N51" s="48" t="str">
        <f t="shared" si="8"/>
        <v>Круглосуточно</v>
      </c>
      <c r="O51" s="49" t="str">
        <f t="shared" si="9"/>
        <v/>
      </c>
      <c r="P51" s="48" t="str">
        <f t="shared" si="10"/>
        <v>Базовый</v>
      </c>
      <c r="Q51" s="44" t="str">
        <f t="shared" si="17"/>
        <v>Да</v>
      </c>
      <c r="R51" s="44"/>
      <c r="S51" s="44" t="str">
        <f t="shared" si="11"/>
        <v>Да</v>
      </c>
      <c r="T51" s="44" t="str">
        <f t="shared" si="12"/>
        <v>Да</v>
      </c>
      <c r="U51" s="44" t="str">
        <f t="shared" si="13"/>
        <v/>
      </c>
      <c r="V51" s="27" t="str">
        <f t="shared" si="14"/>
        <v/>
      </c>
    </row>
    <row r="52" spans="1:22" ht="15" x14ac:dyDescent="0.25">
      <c r="A52" s="44">
        <f t="shared" si="15"/>
        <v>50</v>
      </c>
      <c r="B52" s="27" t="str">
        <f t="shared" si="19"/>
        <v>Психология 21</v>
      </c>
      <c r="C52" s="27" t="str">
        <f t="shared" si="0"/>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1"/>
        <v>Познавательные</v>
      </c>
      <c r="E52" s="45" t="str">
        <f t="shared" si="2"/>
        <v>SD</v>
      </c>
      <c r="F52" s="45" t="str">
        <f t="shared" si="3"/>
        <v>DVB-8</v>
      </c>
      <c r="G52" s="45" t="str">
        <f t="shared" si="16"/>
        <v xml:space="preserve"> 1016</v>
      </c>
      <c r="H52" s="46">
        <v>60</v>
      </c>
      <c r="I52" s="45">
        <f t="shared" si="4"/>
        <v>110</v>
      </c>
      <c r="J52" s="56" t="str">
        <f t="shared" si="18"/>
        <v>epg59</v>
      </c>
      <c r="K52" s="48" t="str">
        <f t="shared" si="5"/>
        <v>0009000207D1</v>
      </c>
      <c r="L52" s="48" t="str">
        <f t="shared" si="6"/>
        <v>http://www.tv-stream.ru</v>
      </c>
      <c r="M52" s="48" t="str">
        <f t="shared" si="7"/>
        <v>Русский</v>
      </c>
      <c r="N52" s="48" t="str">
        <f t="shared" si="8"/>
        <v>Круглосуточно</v>
      </c>
      <c r="O52" s="49" t="str">
        <f t="shared" si="9"/>
        <v/>
      </c>
      <c r="P52" s="48" t="str">
        <f t="shared" si="10"/>
        <v>Базовый</v>
      </c>
      <c r="Q52" s="44" t="str">
        <f t="shared" si="17"/>
        <v>Да</v>
      </c>
      <c r="R52" s="44"/>
      <c r="S52" s="44" t="str">
        <f t="shared" si="11"/>
        <v>Да</v>
      </c>
      <c r="T52" s="44" t="str">
        <f t="shared" si="12"/>
        <v>Да</v>
      </c>
      <c r="U52" s="44" t="str">
        <f t="shared" si="13"/>
        <v/>
      </c>
      <c r="V52" s="27" t="str">
        <f t="shared" si="14"/>
        <v/>
      </c>
    </row>
    <row r="53" spans="1:22" ht="15" x14ac:dyDescent="0.25">
      <c r="A53" s="44">
        <f t="shared" si="15"/>
        <v>51</v>
      </c>
      <c r="B53" s="27" t="str">
        <f t="shared" si="19"/>
        <v>Нано ТВ</v>
      </c>
      <c r="C53" s="27" t="str">
        <f t="shared" si="0"/>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1"/>
        <v>Познавательные</v>
      </c>
      <c r="E53" s="45" t="str">
        <f t="shared" si="2"/>
        <v>SD</v>
      </c>
      <c r="F53" s="45" t="str">
        <f t="shared" si="3"/>
        <v>DVB-15</v>
      </c>
      <c r="G53" s="45" t="str">
        <f t="shared" si="16"/>
        <v xml:space="preserve"> 1016</v>
      </c>
      <c r="H53" s="46">
        <v>68</v>
      </c>
      <c r="I53" s="45">
        <f t="shared" si="4"/>
        <v>116</v>
      </c>
      <c r="J53" s="56" t="str">
        <f t="shared" si="18"/>
        <v>epg67</v>
      </c>
      <c r="K53" s="48" t="str">
        <f t="shared" si="5"/>
        <v>0009000207E3</v>
      </c>
      <c r="L53" s="48" t="str">
        <f t="shared" si="6"/>
        <v>http://www.tv-nano.ru/</v>
      </c>
      <c r="M53" s="48" t="str">
        <f t="shared" si="7"/>
        <v>Русский</v>
      </c>
      <c r="N53" s="48" t="str">
        <f t="shared" si="8"/>
        <v>Круглосуточно</v>
      </c>
      <c r="O53" s="49" t="str">
        <f t="shared" si="9"/>
        <v/>
      </c>
      <c r="P53" s="48" t="str">
        <f t="shared" si="10"/>
        <v>Базовый</v>
      </c>
      <c r="Q53" s="44" t="str">
        <f t="shared" si="17"/>
        <v>Да</v>
      </c>
      <c r="R53" s="44"/>
      <c r="S53" s="44" t="str">
        <f t="shared" si="11"/>
        <v>Да</v>
      </c>
      <c r="T53" s="44" t="str">
        <f t="shared" si="12"/>
        <v>Да</v>
      </c>
      <c r="U53" s="44" t="str">
        <f t="shared" si="13"/>
        <v/>
      </c>
      <c r="V53" s="27" t="str">
        <f t="shared" si="14"/>
        <v/>
      </c>
    </row>
    <row r="54" spans="1:22" ht="15" x14ac:dyDescent="0.25">
      <c r="A54" s="44">
        <f t="shared" si="15"/>
        <v>52</v>
      </c>
      <c r="B54" s="27" t="str">
        <f t="shared" si="19"/>
        <v>Промо-МТС</v>
      </c>
      <c r="C54" s="27" t="str">
        <f t="shared" si="0"/>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1"/>
        <v>Новости и публицистика</v>
      </c>
      <c r="E54" s="45" t="str">
        <f t="shared" si="2"/>
        <v>SD</v>
      </c>
      <c r="F54" s="45" t="str">
        <f t="shared" si="3"/>
        <v>DVB-9</v>
      </c>
      <c r="G54" s="45" t="str">
        <f t="shared" si="16"/>
        <v xml:space="preserve"> 1016</v>
      </c>
      <c r="H54" s="46">
        <v>179</v>
      </c>
      <c r="I54" s="45">
        <f t="shared" si="4"/>
        <v>31</v>
      </c>
      <c r="J54" s="56" t="str">
        <f t="shared" si="18"/>
        <v>epg387</v>
      </c>
      <c r="K54" s="48" t="str">
        <f t="shared" si="5"/>
        <v>0009000207D1</v>
      </c>
      <c r="L54" s="48" t="str">
        <f t="shared" si="6"/>
        <v>-</v>
      </c>
      <c r="M54" s="48" t="str">
        <f t="shared" si="7"/>
        <v>Русский</v>
      </c>
      <c r="N54" s="48" t="str">
        <f t="shared" si="8"/>
        <v>Круглосуточно</v>
      </c>
      <c r="O54" s="49" t="str">
        <f t="shared" si="9"/>
        <v/>
      </c>
      <c r="P54" s="48" t="str">
        <f t="shared" si="10"/>
        <v>Базовый</v>
      </c>
      <c r="Q54" s="44" t="str">
        <f t="shared" si="17"/>
        <v/>
      </c>
      <c r="R54" s="44"/>
      <c r="S54" s="44" t="str">
        <f t="shared" si="11"/>
        <v>Да</v>
      </c>
      <c r="T54" s="44" t="str">
        <f t="shared" si="12"/>
        <v>Да</v>
      </c>
      <c r="U54" s="44" t="str">
        <f t="shared" si="13"/>
        <v/>
      </c>
      <c r="V54" s="27" t="str">
        <f t="shared" si="14"/>
        <v/>
      </c>
    </row>
    <row r="55" spans="1:22" ht="15" x14ac:dyDescent="0.25">
      <c r="A55" s="44">
        <f t="shared" si="15"/>
        <v>53</v>
      </c>
      <c r="B55" s="27" t="s">
        <v>64</v>
      </c>
      <c r="C55" s="27" t="str">
        <f t="shared" si="0"/>
        <v>Первый в России бизнес-канал. Ход торгов на российских и зарубежных площадках. Тенденции в разных отраслях экономики и бизнеса.</v>
      </c>
      <c r="D55" s="27" t="str">
        <f t="shared" si="1"/>
        <v>Новости и публицистика</v>
      </c>
      <c r="E55" s="45" t="str">
        <f t="shared" si="2"/>
        <v>SD</v>
      </c>
      <c r="F55" s="45" t="str">
        <f t="shared" si="3"/>
        <v>DVB-9</v>
      </c>
      <c r="G55" s="45" t="str">
        <f t="shared" si="16"/>
        <v xml:space="preserve"> 1016</v>
      </c>
      <c r="H55" s="46">
        <v>64</v>
      </c>
      <c r="I55" s="45">
        <f t="shared" si="4"/>
        <v>35</v>
      </c>
      <c r="J55" s="56" t="str">
        <f t="shared" si="18"/>
        <v>epg63</v>
      </c>
      <c r="K55" s="48" t="str">
        <f t="shared" si="5"/>
        <v>0009000207E3</v>
      </c>
      <c r="L55" s="48" t="str">
        <f t="shared" si="6"/>
        <v>http://rbctv.rbc.ru/</v>
      </c>
      <c r="M55" s="48" t="str">
        <f t="shared" si="7"/>
        <v>Русский</v>
      </c>
      <c r="N55" s="48" t="str">
        <f t="shared" si="8"/>
        <v>Круглосуточно</v>
      </c>
      <c r="O55" s="49" t="str">
        <f t="shared" si="9"/>
        <v/>
      </c>
      <c r="P55" s="48" t="str">
        <f t="shared" si="10"/>
        <v>Базовый</v>
      </c>
      <c r="Q55" s="44" t="str">
        <f t="shared" si="17"/>
        <v/>
      </c>
      <c r="R55" s="44"/>
      <c r="S55" s="44" t="str">
        <f t="shared" si="11"/>
        <v>Да</v>
      </c>
      <c r="T55" s="44" t="str">
        <f t="shared" si="12"/>
        <v>Да</v>
      </c>
      <c r="U55" s="44" t="str">
        <f t="shared" si="13"/>
        <v/>
      </c>
      <c r="V55" s="27" t="str">
        <f t="shared" si="14"/>
        <v/>
      </c>
    </row>
    <row r="56" spans="1:22" ht="15" x14ac:dyDescent="0.25">
      <c r="A56" s="44">
        <f t="shared" si="15"/>
        <v>54</v>
      </c>
      <c r="B56" s="27" t="str">
        <f t="shared" si="19"/>
        <v>Вместе-РФ</v>
      </c>
      <c r="C56" s="27" t="str">
        <f t="shared" si="0"/>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1"/>
        <v>Новости и публицистика</v>
      </c>
      <c r="E56" s="45" t="str">
        <f t="shared" si="2"/>
        <v>SD</v>
      </c>
      <c r="F56" s="45" t="str">
        <f t="shared" si="3"/>
        <v>DVB-9</v>
      </c>
      <c r="G56" s="45" t="str">
        <f t="shared" si="16"/>
        <v xml:space="preserve"> 1016</v>
      </c>
      <c r="H56" s="46">
        <v>157</v>
      </c>
      <c r="I56" s="45">
        <f t="shared" si="4"/>
        <v>37</v>
      </c>
      <c r="J56" s="56" t="str">
        <f t="shared" si="18"/>
        <v>epg507</v>
      </c>
      <c r="K56" s="48" t="str">
        <f t="shared" si="5"/>
        <v>0009000207E3</v>
      </c>
      <c r="L56" s="48" t="str">
        <f t="shared" si="6"/>
        <v>http://vmeste-rf.tv/</v>
      </c>
      <c r="M56" s="48" t="str">
        <f t="shared" si="7"/>
        <v>Русский</v>
      </c>
      <c r="N56" s="48" t="str">
        <f t="shared" si="8"/>
        <v>Круглосуточно</v>
      </c>
      <c r="O56" s="49" t="str">
        <f t="shared" si="9"/>
        <v/>
      </c>
      <c r="P56" s="48" t="str">
        <f t="shared" si="10"/>
        <v>Базовый</v>
      </c>
      <c r="Q56" s="44" t="str">
        <f t="shared" si="17"/>
        <v>Да</v>
      </c>
      <c r="R56" s="44"/>
      <c r="S56" s="44" t="str">
        <f t="shared" si="11"/>
        <v>Да</v>
      </c>
      <c r="T56" s="44" t="str">
        <f t="shared" si="12"/>
        <v>Да</v>
      </c>
      <c r="U56" s="44" t="str">
        <f t="shared" si="13"/>
        <v/>
      </c>
      <c r="V56" s="27" t="str">
        <f t="shared" si="14"/>
        <v/>
      </c>
    </row>
    <row r="57" spans="1:22" ht="15" x14ac:dyDescent="0.25">
      <c r="A57" s="44">
        <f t="shared" si="15"/>
        <v>55</v>
      </c>
      <c r="B57" s="27" t="str">
        <f t="shared" si="19"/>
        <v>Мир</v>
      </c>
      <c r="C57" s="27" t="str">
        <f t="shared" si="0"/>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1"/>
        <v>Новости и публицистика</v>
      </c>
      <c r="E57" s="45" t="str">
        <f t="shared" si="2"/>
        <v>SD</v>
      </c>
      <c r="F57" s="45" t="str">
        <f t="shared" si="3"/>
        <v>DVB-3</v>
      </c>
      <c r="G57" s="45" t="str">
        <f t="shared" si="16"/>
        <v xml:space="preserve"> 1016</v>
      </c>
      <c r="H57" s="46">
        <v>72</v>
      </c>
      <c r="I57" s="45">
        <f t="shared" si="4"/>
        <v>18</v>
      </c>
      <c r="J57" s="56" t="s">
        <v>263</v>
      </c>
      <c r="K57" s="48" t="str">
        <f t="shared" si="5"/>
        <v>0009000207E2</v>
      </c>
      <c r="L57" s="48" t="str">
        <f t="shared" si="6"/>
        <v>http://mirtv.ru/</v>
      </c>
      <c r="M57" s="48" t="str">
        <f t="shared" si="7"/>
        <v>Русский</v>
      </c>
      <c r="N57" s="48" t="str">
        <f t="shared" si="8"/>
        <v>Круглосуточно</v>
      </c>
      <c r="O57" s="49" t="str">
        <f t="shared" si="9"/>
        <v/>
      </c>
      <c r="P57" s="48" t="str">
        <f t="shared" si="10"/>
        <v>Федеральный</v>
      </c>
      <c r="Q57" s="44" t="str">
        <f t="shared" si="17"/>
        <v/>
      </c>
      <c r="R57" s="44"/>
      <c r="S57" s="44" t="str">
        <f t="shared" si="11"/>
        <v>Да</v>
      </c>
      <c r="T57" s="44" t="str">
        <f t="shared" si="12"/>
        <v>Да</v>
      </c>
      <c r="U57" s="44" t="str">
        <f t="shared" si="13"/>
        <v/>
      </c>
      <c r="V57" s="27" t="str">
        <f t="shared" si="14"/>
        <v/>
      </c>
    </row>
    <row r="58" spans="1:22" ht="15" x14ac:dyDescent="0.25">
      <c r="A58" s="44">
        <f t="shared" si="15"/>
        <v>56</v>
      </c>
      <c r="B58" s="27" t="str">
        <f t="shared" si="19"/>
        <v>Мир 24</v>
      </c>
      <c r="C58" s="27" t="str">
        <f t="shared" si="0"/>
        <v>Межгосударственная телерадиокомпания «Мир» глав государств-участников СНГ.</v>
      </c>
      <c r="D58" s="27" t="str">
        <f t="shared" si="1"/>
        <v>Новости и публицистика</v>
      </c>
      <c r="E58" s="45" t="str">
        <f t="shared" si="2"/>
        <v>SD</v>
      </c>
      <c r="F58" s="45" t="str">
        <f t="shared" si="3"/>
        <v>DVB-9</v>
      </c>
      <c r="G58" s="45" t="str">
        <f t="shared" si="16"/>
        <v xml:space="preserve"> 1016</v>
      </c>
      <c r="H58" s="46">
        <v>177</v>
      </c>
      <c r="I58" s="45">
        <f t="shared" si="4"/>
        <v>36</v>
      </c>
      <c r="J58" s="47" t="str">
        <f t="shared" si="18"/>
        <v>epg389</v>
      </c>
      <c r="K58" s="48" t="str">
        <f t="shared" si="5"/>
        <v>0009000207E3</v>
      </c>
      <c r="L58" s="48" t="str">
        <f t="shared" si="6"/>
        <v>http://mirtv.ru/</v>
      </c>
      <c r="M58" s="48" t="str">
        <f t="shared" si="7"/>
        <v>Русский</v>
      </c>
      <c r="N58" s="48" t="str">
        <f t="shared" si="8"/>
        <v>Круглосуточно</v>
      </c>
      <c r="O58" s="49" t="str">
        <f t="shared" si="9"/>
        <v/>
      </c>
      <c r="P58" s="48" t="str">
        <f t="shared" si="10"/>
        <v>Базовый</v>
      </c>
      <c r="Q58" s="44" t="str">
        <f t="shared" si="17"/>
        <v>Да</v>
      </c>
      <c r="R58" s="44"/>
      <c r="S58" s="44" t="str">
        <f t="shared" si="11"/>
        <v>Да</v>
      </c>
      <c r="T58" s="44" t="str">
        <f t="shared" si="12"/>
        <v>Да</v>
      </c>
      <c r="U58" s="44" t="str">
        <f t="shared" si="13"/>
        <v/>
      </c>
      <c r="V58" s="27" t="str">
        <f t="shared" si="14"/>
        <v/>
      </c>
    </row>
    <row r="59" spans="1:22" ht="15" x14ac:dyDescent="0.25">
      <c r="A59" s="83">
        <f t="shared" si="15"/>
        <v>57</v>
      </c>
      <c r="B59" s="107" t="s">
        <v>720</v>
      </c>
      <c r="C59" s="107"/>
      <c r="D59" s="84" t="str">
        <f t="shared" si="1"/>
        <v>Региональные</v>
      </c>
      <c r="E59" s="85" t="str">
        <f t="shared" si="2"/>
        <v>SD</v>
      </c>
      <c r="F59" s="85" t="str">
        <f t="shared" si="3"/>
        <v>DVB-4</v>
      </c>
      <c r="G59" s="85" t="str">
        <f t="shared" si="16"/>
        <v xml:space="preserve"> 1016</v>
      </c>
      <c r="H59" s="85">
        <v>73</v>
      </c>
      <c r="I59" s="85">
        <f t="shared" si="4"/>
        <v>32</v>
      </c>
      <c r="J59" s="87"/>
      <c r="K59" s="83" t="str">
        <f t="shared" si="5"/>
        <v>0009000207E3</v>
      </c>
      <c r="L59" s="83"/>
      <c r="M59" s="83" t="s">
        <v>23</v>
      </c>
      <c r="N59" s="83" t="str">
        <f t="shared" si="8"/>
        <v>круглосуточно</v>
      </c>
      <c r="O59" s="88" t="str">
        <f t="shared" si="9"/>
        <v/>
      </c>
      <c r="P59" s="83" t="str">
        <f t="shared" si="10"/>
        <v>Базовый</v>
      </c>
      <c r="Q59" s="83" t="str">
        <f t="shared" si="17"/>
        <v/>
      </c>
      <c r="R59" s="83"/>
      <c r="S59" s="83" t="str">
        <f t="shared" si="11"/>
        <v>Да</v>
      </c>
      <c r="T59" s="83" t="str">
        <f t="shared" si="12"/>
        <v>Да</v>
      </c>
      <c r="U59" s="83" t="str">
        <f t="shared" si="13"/>
        <v/>
      </c>
      <c r="V59" s="84" t="str">
        <f t="shared" si="14"/>
        <v/>
      </c>
    </row>
    <row r="60" spans="1:22" s="108" customFormat="1" x14ac:dyDescent="0.2">
      <c r="A60" s="83">
        <f t="shared" si="15"/>
        <v>58</v>
      </c>
      <c r="B60" s="107" t="s">
        <v>720</v>
      </c>
      <c r="C60" s="107"/>
      <c r="D60" s="84" t="str">
        <f t="shared" si="1"/>
        <v>Региональные</v>
      </c>
      <c r="E60" s="85" t="str">
        <f t="shared" si="2"/>
        <v>SD</v>
      </c>
      <c r="F60" s="85" t="str">
        <f t="shared" si="3"/>
        <v>DVB-4</v>
      </c>
      <c r="G60" s="85" t="str">
        <f t="shared" si="16"/>
        <v xml:space="preserve"> 1016</v>
      </c>
      <c r="H60" s="85">
        <v>74</v>
      </c>
      <c r="I60" s="85">
        <f t="shared" si="4"/>
        <v>33</v>
      </c>
      <c r="J60" s="87"/>
      <c r="K60" s="83" t="str">
        <f t="shared" si="5"/>
        <v>0009000207E3</v>
      </c>
      <c r="L60" s="83"/>
      <c r="M60" s="83" t="s">
        <v>23</v>
      </c>
      <c r="N60" s="83" t="str">
        <f t="shared" si="8"/>
        <v>Круглосуточно</v>
      </c>
      <c r="O60" s="88" t="str">
        <f t="shared" si="9"/>
        <v/>
      </c>
      <c r="P60" s="83" t="str">
        <f t="shared" si="10"/>
        <v>Базовый</v>
      </c>
      <c r="Q60" s="83" t="str">
        <f t="shared" si="17"/>
        <v/>
      </c>
      <c r="R60" s="83"/>
      <c r="S60" s="83" t="str">
        <f t="shared" si="11"/>
        <v>Да</v>
      </c>
      <c r="T60" s="83" t="str">
        <f t="shared" si="12"/>
        <v>Да</v>
      </c>
      <c r="U60" s="83" t="str">
        <f t="shared" si="13"/>
        <v/>
      </c>
      <c r="V60" s="84" t="str">
        <f t="shared" si="14"/>
        <v/>
      </c>
    </row>
    <row r="61" spans="1:22" ht="15" x14ac:dyDescent="0.25">
      <c r="A61" s="67">
        <f t="shared" si="15"/>
        <v>59</v>
      </c>
      <c r="B61" s="51" t="str">
        <f t="shared" si="19"/>
        <v>Еда</v>
      </c>
      <c r="C61" s="51" t="str">
        <f t="shared" si="0"/>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1"/>
        <v>Семья и здоровье</v>
      </c>
      <c r="E61" s="68" t="str">
        <f t="shared" si="2"/>
        <v>SD</v>
      </c>
      <c r="F61" s="68" t="str">
        <f t="shared" si="3"/>
        <v>DVB-24</v>
      </c>
      <c r="G61" s="68" t="str">
        <f t="shared" si="16"/>
        <v xml:space="preserve"> 1016</v>
      </c>
      <c r="H61" s="68">
        <v>183</v>
      </c>
      <c r="I61" s="68">
        <f t="shared" si="4"/>
        <v>131</v>
      </c>
      <c r="J61" s="153" t="str">
        <f t="shared" si="18"/>
        <v>epg253</v>
      </c>
      <c r="K61" s="67" t="str">
        <f t="shared" si="5"/>
        <v>0009000207D1</v>
      </c>
      <c r="L61" s="67" t="str">
        <f t="shared" si="6"/>
        <v>http://www.tveda.ru/</v>
      </c>
      <c r="M61" s="67" t="str">
        <f t="shared" si="7"/>
        <v>Русский</v>
      </c>
      <c r="N61" s="67" t="str">
        <f t="shared" si="8"/>
        <v>Круглосуточно</v>
      </c>
      <c r="O61" s="154" t="str">
        <f t="shared" si="9"/>
        <v/>
      </c>
      <c r="P61" s="67" t="str">
        <f t="shared" si="10"/>
        <v>Базовый</v>
      </c>
      <c r="Q61" s="67" t="str">
        <f t="shared" si="17"/>
        <v/>
      </c>
      <c r="R61" s="67"/>
      <c r="S61" s="67" t="str">
        <f t="shared" si="11"/>
        <v>Да</v>
      </c>
      <c r="T61" s="67" t="str">
        <f t="shared" si="12"/>
        <v>Да</v>
      </c>
      <c r="U61" s="67" t="str">
        <f t="shared" si="13"/>
        <v/>
      </c>
      <c r="V61" s="51" t="str">
        <f t="shared" si="14"/>
        <v/>
      </c>
    </row>
    <row r="62" spans="1:22" ht="15" x14ac:dyDescent="0.25">
      <c r="A62" s="44">
        <f t="shared" si="15"/>
        <v>60</v>
      </c>
      <c r="B62" s="27" t="str">
        <f t="shared" si="19"/>
        <v>Телекафе</v>
      </c>
      <c r="C62" s="27" t="str">
        <f t="shared" si="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1"/>
        <v>Семья и здоровье</v>
      </c>
      <c r="E62" s="45" t="str">
        <f t="shared" si="2"/>
        <v>SD</v>
      </c>
      <c r="F62" s="45" t="str">
        <f t="shared" si="3"/>
        <v>DVB-4</v>
      </c>
      <c r="G62" s="45" t="str">
        <f t="shared" si="16"/>
        <v xml:space="preserve"> 1016</v>
      </c>
      <c r="H62" s="46">
        <v>57</v>
      </c>
      <c r="I62" s="45">
        <f t="shared" si="4"/>
        <v>133</v>
      </c>
      <c r="J62" s="47" t="str">
        <f t="shared" si="18"/>
        <v>epg56</v>
      </c>
      <c r="K62" s="48" t="str">
        <f t="shared" si="5"/>
        <v>0009000207E5</v>
      </c>
      <c r="L62" s="48" t="str">
        <f t="shared" si="6"/>
        <v>http://www.telecafe.ru/</v>
      </c>
      <c r="M62" s="48" t="str">
        <f t="shared" si="7"/>
        <v>Русский</v>
      </c>
      <c r="N62" s="48" t="str">
        <f t="shared" si="8"/>
        <v>Круглосуточно</v>
      </c>
      <c r="O62" s="49" t="str">
        <f t="shared" si="9"/>
        <v/>
      </c>
      <c r="P62" s="48" t="str">
        <f t="shared" si="10"/>
        <v>Базовый</v>
      </c>
      <c r="Q62" s="44" t="str">
        <f t="shared" si="17"/>
        <v>Да</v>
      </c>
      <c r="R62" s="44"/>
      <c r="S62" s="44" t="str">
        <f t="shared" si="11"/>
        <v>Да</v>
      </c>
      <c r="T62" s="44" t="str">
        <f t="shared" si="12"/>
        <v>Да</v>
      </c>
      <c r="U62" s="44" t="str">
        <f t="shared" si="13"/>
        <v/>
      </c>
      <c r="V62" s="27" t="str">
        <f t="shared" si="14"/>
        <v/>
      </c>
    </row>
    <row r="63" spans="1:22" ht="15" x14ac:dyDescent="0.25">
      <c r="A63" s="44">
        <f t="shared" si="15"/>
        <v>61</v>
      </c>
      <c r="B63" s="27" t="str">
        <f t="shared" si="19"/>
        <v>АМС</v>
      </c>
      <c r="C63" s="27" t="str">
        <f t="shared" si="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1"/>
        <v>Иностранное кино</v>
      </c>
      <c r="E63" s="45" t="str">
        <f t="shared" si="2"/>
        <v>SD</v>
      </c>
      <c r="F63" s="45" t="str">
        <f t="shared" si="3"/>
        <v>DVB-4</v>
      </c>
      <c r="G63" s="45" t="str">
        <f t="shared" si="16"/>
        <v xml:space="preserve"> 1016</v>
      </c>
      <c r="H63" s="46">
        <v>78</v>
      </c>
      <c r="I63" s="45">
        <f t="shared" si="4"/>
        <v>67</v>
      </c>
      <c r="J63" s="47" t="str">
        <f t="shared" si="18"/>
        <v>epg74</v>
      </c>
      <c r="K63" s="48" t="str">
        <f t="shared" si="5"/>
        <v>0009000207D1</v>
      </c>
      <c r="L63" s="48" t="str">
        <f t="shared" si="6"/>
        <v>http://www.mgm.com/</v>
      </c>
      <c r="M63" s="48" t="str">
        <f t="shared" si="7"/>
        <v>Русский</v>
      </c>
      <c r="N63" s="48" t="str">
        <f t="shared" si="8"/>
        <v>Круглосуточно</v>
      </c>
      <c r="O63" s="49" t="str">
        <f t="shared" si="9"/>
        <v/>
      </c>
      <c r="P63" s="48" t="str">
        <f t="shared" si="10"/>
        <v>Базовый</v>
      </c>
      <c r="Q63" s="44" t="str">
        <f t="shared" si="17"/>
        <v>Да</v>
      </c>
      <c r="R63" s="44"/>
      <c r="S63" s="44" t="str">
        <f t="shared" si="11"/>
        <v>Да</v>
      </c>
      <c r="T63" s="44" t="str">
        <f t="shared" si="12"/>
        <v>Да</v>
      </c>
      <c r="U63" s="44" t="str">
        <f t="shared" si="13"/>
        <v/>
      </c>
      <c r="V63" s="27" t="str">
        <f t="shared" si="14"/>
        <v/>
      </c>
    </row>
    <row r="64" spans="1:22" ht="15" x14ac:dyDescent="0.25">
      <c r="A64" s="44">
        <f t="shared" si="15"/>
        <v>62</v>
      </c>
      <c r="B64" s="51" t="str">
        <f t="shared" si="19"/>
        <v>Discovery ID Xtra HD</v>
      </c>
      <c r="C64" s="27" t="str">
        <f t="shared" si="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1"/>
        <v>Познавательные</v>
      </c>
      <c r="E64" s="45" t="str">
        <f t="shared" si="2"/>
        <v>HD</v>
      </c>
      <c r="F64" s="45" t="str">
        <f t="shared" si="3"/>
        <v>DVB-4</v>
      </c>
      <c r="G64" s="45" t="str">
        <f t="shared" si="16"/>
        <v xml:space="preserve"> 1016</v>
      </c>
      <c r="H64" s="46">
        <v>227</v>
      </c>
      <c r="I64" s="45">
        <f t="shared" si="4"/>
        <v>614</v>
      </c>
      <c r="J64" s="47" t="str">
        <f t="shared" si="18"/>
        <v>epg539</v>
      </c>
      <c r="K64" s="48" t="str">
        <f t="shared" si="5"/>
        <v>0009000207E3</v>
      </c>
      <c r="L64" s="48" t="str">
        <f t="shared" si="6"/>
        <v>http://www.idxtra.ru/</v>
      </c>
      <c r="M64" s="48" t="str">
        <f t="shared" si="7"/>
        <v>Русский, Английский</v>
      </c>
      <c r="N64" s="48" t="str">
        <f t="shared" si="8"/>
        <v>Круглосуточно</v>
      </c>
      <c r="O64" s="49" t="str">
        <f t="shared" si="9"/>
        <v/>
      </c>
      <c r="P64" s="48" t="str">
        <f t="shared" si="10"/>
        <v>Базовый</v>
      </c>
      <c r="Q64" s="44" t="str">
        <f t="shared" si="17"/>
        <v/>
      </c>
      <c r="R64" s="44"/>
      <c r="S64" s="44" t="str">
        <f t="shared" si="11"/>
        <v>Да</v>
      </c>
      <c r="T64" s="44" t="str">
        <f t="shared" si="12"/>
        <v>Да</v>
      </c>
      <c r="U64" s="44" t="str">
        <f t="shared" si="13"/>
        <v/>
      </c>
      <c r="V64" s="27" t="str">
        <f t="shared" si="14"/>
        <v/>
      </c>
    </row>
    <row r="65" spans="1:22" ht="15" x14ac:dyDescent="0.25">
      <c r="A65" s="44">
        <f t="shared" si="15"/>
        <v>63</v>
      </c>
      <c r="B65" s="27" t="str">
        <f t="shared" si="19"/>
        <v>Первый HD</v>
      </c>
      <c r="C65" s="27" t="str">
        <f t="shared" si="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1"/>
        <v>Федеральные каналы</v>
      </c>
      <c r="E65" s="45" t="str">
        <f t="shared" si="2"/>
        <v>HD</v>
      </c>
      <c r="F65" s="45" t="str">
        <f t="shared" si="3"/>
        <v>DVB-10</v>
      </c>
      <c r="G65" s="45" t="str">
        <f t="shared" si="16"/>
        <v xml:space="preserve"> 1016</v>
      </c>
      <c r="H65" s="46">
        <v>139</v>
      </c>
      <c r="I65" s="45">
        <f t="shared" si="4"/>
        <v>600</v>
      </c>
      <c r="J65" s="47" t="str">
        <f t="shared" si="18"/>
        <v>epg268</v>
      </c>
      <c r="K65" s="48" t="str">
        <f t="shared" ref="K65:K124" si="20">IFERROR(IF($U$1=1,VLOOKUP($H65,TChannels,13,FALSE),IF($U$1=2,VLOOKUP($H65,TChannels,20,FALSE),IF($U$1=3,VLOOKUP($H65,TChannels,10,FALSE),IF($U$1=4,VLOOKUP($H65,TChannels,17,FALSE),"Не определен")))),"-")</f>
        <v>0009000207E3</v>
      </c>
      <c r="L65" s="48" t="str">
        <f t="shared" si="6"/>
        <v>http://1tv.ru</v>
      </c>
      <c r="M65" s="48" t="str">
        <f t="shared" si="7"/>
        <v>Русский</v>
      </c>
      <c r="N65" s="48" t="str">
        <f t="shared" si="8"/>
        <v>Круглосуточно</v>
      </c>
      <c r="O65" s="49" t="str">
        <f t="shared" si="9"/>
        <v/>
      </c>
      <c r="P65" s="48" t="str">
        <f t="shared" ref="P65:P124" si="21">IFERROR(IF(OR($U$1=1,$U$1=3),VLOOKUP($H65,TChannels,7,FALSE),IF(OR($U$1=2,$U$1=4),VLOOKUP($H65,TChannels,14,FALSE),"Не определен")),"-")</f>
        <v>Базовый</v>
      </c>
      <c r="Q65" s="44" t="str">
        <f t="shared" si="17"/>
        <v/>
      </c>
      <c r="R65" s="44"/>
      <c r="S65" s="44" t="str">
        <f t="shared" si="11"/>
        <v>Да</v>
      </c>
      <c r="T65" s="44" t="str">
        <f t="shared" si="12"/>
        <v>Да</v>
      </c>
      <c r="U65" s="44" t="str">
        <f t="shared" si="13"/>
        <v/>
      </c>
      <c r="V65" s="27" t="str">
        <f t="shared" si="14"/>
        <v/>
      </c>
    </row>
    <row r="66" spans="1:22" ht="15" x14ac:dyDescent="0.25">
      <c r="A66" s="44">
        <f t="shared" si="15"/>
        <v>64</v>
      </c>
      <c r="B66" s="27" t="str">
        <f t="shared" si="19"/>
        <v>Кино ТВ</v>
      </c>
      <c r="C66" s="27" t="str">
        <f t="shared" ref="C66:C125" si="22">IFERROR(VLOOKUP($H66,TChannels,30,FALSE),"-")</f>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ref="D66:D125" si="23">IFERROR(VLOOKUP($H66,TChannels,21,FALSE),"-")</f>
        <v>Иностранное кино</v>
      </c>
      <c r="E66" s="45" t="str">
        <f t="shared" ref="E66:E125" si="24">IFERROR(VLOOKUP($H66,TChannels,4,FALSE),"-")</f>
        <v>SD</v>
      </c>
      <c r="F66" s="45" t="str">
        <f t="shared" ref="F66:F125" si="25">IFERROR(VLOOKUP($H66,TChannels,2,FALSE),"-")</f>
        <v>DVB-10</v>
      </c>
      <c r="G66" s="45" t="str">
        <f t="shared" si="16"/>
        <v xml:space="preserve"> 1016</v>
      </c>
      <c r="H66" s="46">
        <v>308</v>
      </c>
      <c r="I66" s="45">
        <f t="shared" ref="I66:I125" si="26">IFERROR(VLOOKUP($H66,TChannels,5,FALSE),"-")</f>
        <v>66</v>
      </c>
      <c r="J66" s="47" t="str">
        <f t="shared" si="18"/>
        <v>epg504</v>
      </c>
      <c r="K66" s="48" t="str">
        <f t="shared" si="20"/>
        <v>0009000207D1</v>
      </c>
      <c r="L66" s="48" t="str">
        <f t="shared" ref="L66:L125" si="27">IFERROR(VLOOKUP($H66,TChannels,23,FALSE),"-")</f>
        <v>http://kinochannel.ru/</v>
      </c>
      <c r="M66" s="48" t="str">
        <f t="shared" ref="M66:M125" si="28">IFERROR(VLOOKUP($H66,TChannels,24,FALSE),"-")</f>
        <v>Русский</v>
      </c>
      <c r="N66" s="48" t="str">
        <f t="shared" ref="N66:N125" si="29">IFERROR(VLOOKUP($H66,TChannels,25,FALSE),"-")</f>
        <v>Круглосуточно</v>
      </c>
      <c r="O66" s="49" t="str">
        <f t="shared" ref="O66:O125" si="30">IF(VLOOKUP($H66,TChannels,26,FALSE)=0,"",VLOOKUP($H66,TChannels,26,FALSE))</f>
        <v/>
      </c>
      <c r="P66" s="48" t="str">
        <f t="shared" si="21"/>
        <v>Базовый</v>
      </c>
      <c r="Q66" s="44" t="str">
        <f t="shared" si="17"/>
        <v/>
      </c>
      <c r="R66" s="44"/>
      <c r="S66" s="44" t="str">
        <f t="shared" ref="S66:S125" si="31">IFERROR(VLOOKUP($H66,TChannels,27,FALSE),"-")</f>
        <v>Да</v>
      </c>
      <c r="T66" s="44" t="str">
        <f t="shared" ref="T66:T125" si="32">IFERROR(VLOOKUP($H66,TChannels,28,FALSE),"-")</f>
        <v>Да</v>
      </c>
      <c r="U66" s="44" t="str">
        <f t="shared" ref="U66:U125" si="33">IF(VLOOKUP($H66,TChannels,29,FALSE)=0,"",VLOOKUP($H66,TChannels,29,FALSE))</f>
        <v/>
      </c>
      <c r="V66" s="27" t="str">
        <f t="shared" ref="V66:V125" si="34">IF(VLOOKUP($H66,TChannels,31,FALSE)=0,"",VLOOKUP($H66,TChannels,31,FALSE))</f>
        <v/>
      </c>
    </row>
    <row r="67" spans="1:22" ht="15" x14ac:dyDescent="0.25">
      <c r="A67" s="44">
        <f t="shared" si="15"/>
        <v>65</v>
      </c>
      <c r="B67" s="27" t="str">
        <f t="shared" si="19"/>
        <v>TV 1000 Action</v>
      </c>
      <c r="C67" s="27" t="str">
        <f t="shared" si="22"/>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23"/>
        <v>Иностранное кино</v>
      </c>
      <c r="E67" s="45" t="str">
        <f t="shared" si="24"/>
        <v>SD</v>
      </c>
      <c r="F67" s="45" t="str">
        <f t="shared" si="25"/>
        <v>DVB-10</v>
      </c>
      <c r="G67" s="45" t="str">
        <f t="shared" si="16"/>
        <v xml:space="preserve"> 1016</v>
      </c>
      <c r="H67" s="46">
        <v>98</v>
      </c>
      <c r="I67" s="45">
        <f t="shared" si="26"/>
        <v>65</v>
      </c>
      <c r="J67" s="47" t="str">
        <f t="shared" si="18"/>
        <v>epg94</v>
      </c>
      <c r="K67" s="48" t="str">
        <f t="shared" si="20"/>
        <v>0009000207D1</v>
      </c>
      <c r="L67" s="48" t="str">
        <f t="shared" si="27"/>
        <v>http://www.viasat-channels.tv/</v>
      </c>
      <c r="M67" s="48" t="str">
        <f t="shared" si="28"/>
        <v>Русский, Английский</v>
      </c>
      <c r="N67" s="48" t="str">
        <f t="shared" si="29"/>
        <v>Круглосуточно</v>
      </c>
      <c r="O67" s="49" t="str">
        <f t="shared" si="30"/>
        <v/>
      </c>
      <c r="P67" s="48" t="str">
        <f t="shared" si="21"/>
        <v>Базовый</v>
      </c>
      <c r="Q67" s="44" t="str">
        <f t="shared" ref="Q67:Q126" si="35">IF(VLOOKUP($H67,TChannels,6,FALSE)=0,"",VLOOKUP($H67,TChannels,6,FALSE))</f>
        <v>Да</v>
      </c>
      <c r="R67" s="44"/>
      <c r="S67" s="44" t="str">
        <f t="shared" si="31"/>
        <v>Да</v>
      </c>
      <c r="T67" s="44" t="str">
        <f t="shared" si="32"/>
        <v>Да</v>
      </c>
      <c r="U67" s="44" t="str">
        <f t="shared" si="33"/>
        <v/>
      </c>
      <c r="V67" s="27" t="str">
        <f t="shared" si="34"/>
        <v/>
      </c>
    </row>
    <row r="68" spans="1:22" s="63" customFormat="1" x14ac:dyDescent="0.2">
      <c r="A68" s="44">
        <f t="shared" ref="A68:A131" si="36">ROW()-2</f>
        <v>66</v>
      </c>
      <c r="B68" s="27" t="str">
        <f t="shared" si="19"/>
        <v>TLC</v>
      </c>
      <c r="C68" s="27" t="str">
        <f t="shared" si="22"/>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23"/>
        <v>Вокруг света</v>
      </c>
      <c r="E68" s="45" t="str">
        <f t="shared" si="24"/>
        <v>SD</v>
      </c>
      <c r="F68" s="45" t="str">
        <f t="shared" si="25"/>
        <v>DVB-10</v>
      </c>
      <c r="G68" s="45" t="str">
        <f t="shared" ref="G68:G131" si="37">IFERROR(MID($A$1,SEARCH("=",$A$1,9)+1,SEARCH(")",$A$1)-SEARCH("=",$A$1,9)-1),"Н/Д")</f>
        <v xml:space="preserve"> 1016</v>
      </c>
      <c r="H68" s="46">
        <v>62</v>
      </c>
      <c r="I68" s="45">
        <f t="shared" si="26"/>
        <v>106</v>
      </c>
      <c r="J68" s="47" t="str">
        <f t="shared" ref="J68:J123" si="38">IFERROR(VLOOKUP($H68,TChannels,22,FALSE),"-")</f>
        <v>epg61</v>
      </c>
      <c r="K68" s="48" t="str">
        <f t="shared" si="20"/>
        <v>0009000207E3</v>
      </c>
      <c r="L68" s="48" t="str">
        <f t="shared" si="27"/>
        <v>http://www.tlc-tv.ru/</v>
      </c>
      <c r="M68" s="48" t="str">
        <f t="shared" si="28"/>
        <v>Русский, Английский</v>
      </c>
      <c r="N68" s="48" t="str">
        <f t="shared" si="29"/>
        <v>Круглосуточно</v>
      </c>
      <c r="O68" s="49" t="str">
        <f t="shared" si="30"/>
        <v/>
      </c>
      <c r="P68" s="48" t="str">
        <f t="shared" si="21"/>
        <v>Базовый</v>
      </c>
      <c r="Q68" s="44" t="str">
        <f t="shared" si="35"/>
        <v/>
      </c>
      <c r="R68" s="44"/>
      <c r="S68" s="44" t="str">
        <f t="shared" si="31"/>
        <v>Да</v>
      </c>
      <c r="T68" s="44" t="str">
        <f t="shared" si="32"/>
        <v>Да</v>
      </c>
      <c r="U68" s="44" t="str">
        <f t="shared" si="33"/>
        <v/>
      </c>
      <c r="V68" s="27" t="str">
        <f t="shared" si="34"/>
        <v/>
      </c>
    </row>
    <row r="69" spans="1:22" ht="15" x14ac:dyDescent="0.25">
      <c r="A69" s="48">
        <f t="shared" si="36"/>
        <v>67</v>
      </c>
      <c r="B69" s="53" t="str">
        <f t="shared" ref="B69:B128" si="39">IFERROR(VLOOKUP($H69,TChannels,3,FALSE),"-")</f>
        <v>Спас</v>
      </c>
      <c r="C69" s="27" t="str">
        <f t="shared" si="22"/>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23"/>
        <v>Федеральные каналы</v>
      </c>
      <c r="E69" s="54" t="str">
        <f t="shared" si="24"/>
        <v>SD</v>
      </c>
      <c r="F69" s="54" t="str">
        <f t="shared" si="25"/>
        <v>DVB-2</v>
      </c>
      <c r="G69" s="45" t="str">
        <f t="shared" si="37"/>
        <v xml:space="preserve"> 1016</v>
      </c>
      <c r="H69" s="54">
        <v>313</v>
      </c>
      <c r="I69" s="54">
        <f t="shared" si="26"/>
        <v>12</v>
      </c>
      <c r="J69" s="47" t="str">
        <f t="shared" si="38"/>
        <v>epg391</v>
      </c>
      <c r="K69" s="48" t="str">
        <f t="shared" si="20"/>
        <v>0009000207E2</v>
      </c>
      <c r="L69" s="48" t="str">
        <f t="shared" si="27"/>
        <v>http://spastv.ru</v>
      </c>
      <c r="M69" s="48" t="str">
        <f t="shared" si="28"/>
        <v>Русский</v>
      </c>
      <c r="N69" s="48" t="str">
        <f t="shared" si="29"/>
        <v>Круглосуточно</v>
      </c>
      <c r="O69" s="49" t="str">
        <f t="shared" si="30"/>
        <v/>
      </c>
      <c r="P69" s="48" t="str">
        <f t="shared" si="21"/>
        <v>Федеральный</v>
      </c>
      <c r="Q69" s="48" t="str">
        <f t="shared" si="35"/>
        <v/>
      </c>
      <c r="R69" s="48"/>
      <c r="S69" s="44" t="str">
        <f t="shared" si="31"/>
        <v>Да</v>
      </c>
      <c r="T69" s="44" t="str">
        <f t="shared" si="32"/>
        <v>Да</v>
      </c>
      <c r="U69" s="44" t="str">
        <f t="shared" si="33"/>
        <v/>
      </c>
      <c r="V69" s="27" t="str">
        <f t="shared" si="34"/>
        <v/>
      </c>
    </row>
    <row r="70" spans="1:22" ht="15" x14ac:dyDescent="0.25">
      <c r="A70" s="44">
        <f t="shared" si="36"/>
        <v>68</v>
      </c>
      <c r="B70" s="27" t="str">
        <f t="shared" si="39"/>
        <v>Shopping live</v>
      </c>
      <c r="C70" s="27" t="str">
        <f t="shared" si="22"/>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23"/>
        <v>Телемагазины</v>
      </c>
      <c r="E70" s="45" t="str">
        <f t="shared" si="24"/>
        <v>SD</v>
      </c>
      <c r="F70" s="45" t="str">
        <f t="shared" si="25"/>
        <v>DVB-11</v>
      </c>
      <c r="G70" s="45" t="str">
        <f t="shared" si="37"/>
        <v xml:space="preserve"> 1016</v>
      </c>
      <c r="H70" s="46">
        <v>24</v>
      </c>
      <c r="I70" s="45">
        <f t="shared" si="26"/>
        <v>22</v>
      </c>
      <c r="J70" s="47" t="str">
        <f t="shared" si="38"/>
        <v>epg23</v>
      </c>
      <c r="K70" s="48" t="str">
        <f t="shared" si="20"/>
        <v>0009000207E3</v>
      </c>
      <c r="L70" s="48" t="str">
        <f t="shared" si="27"/>
        <v>http://www.shoppinglive.ru/</v>
      </c>
      <c r="M70" s="48" t="str">
        <f t="shared" si="28"/>
        <v>Русский</v>
      </c>
      <c r="N70" s="48" t="str">
        <f t="shared" si="29"/>
        <v>Круглосуточно</v>
      </c>
      <c r="O70" s="49" t="str">
        <f t="shared" si="30"/>
        <v/>
      </c>
      <c r="P70" s="48" t="str">
        <f t="shared" si="21"/>
        <v>Базовый</v>
      </c>
      <c r="Q70" s="44" t="str">
        <f t="shared" si="35"/>
        <v/>
      </c>
      <c r="R70" s="44"/>
      <c r="S70" s="44" t="str">
        <f t="shared" si="31"/>
        <v>Да</v>
      </c>
      <c r="T70" s="44" t="str">
        <f t="shared" si="32"/>
        <v>Да</v>
      </c>
      <c r="U70" s="44" t="str">
        <f t="shared" si="33"/>
        <v/>
      </c>
      <c r="V70" s="27" t="str">
        <f t="shared" si="34"/>
        <v/>
      </c>
    </row>
    <row r="71" spans="1:22" ht="15" x14ac:dyDescent="0.25">
      <c r="A71" s="44">
        <f t="shared" si="36"/>
        <v>69</v>
      </c>
      <c r="B71" s="27" t="str">
        <f t="shared" si="39"/>
        <v>Россия 1 HD</v>
      </c>
      <c r="C71" s="27" t="str">
        <f t="shared" si="22"/>
        <v>Это динамично развивающаяся телекомпания, занимающая ведущие позиции в российском вещании.</v>
      </c>
      <c r="D71" s="27" t="str">
        <f t="shared" si="23"/>
        <v>Федеральные каналы</v>
      </c>
      <c r="E71" s="45" t="str">
        <f t="shared" si="24"/>
        <v>HD</v>
      </c>
      <c r="F71" s="45" t="str">
        <f t="shared" si="25"/>
        <v>DVB-11</v>
      </c>
      <c r="G71" s="45" t="str">
        <f t="shared" si="37"/>
        <v xml:space="preserve"> 1016</v>
      </c>
      <c r="H71" s="46">
        <v>138</v>
      </c>
      <c r="I71" s="45">
        <f t="shared" si="26"/>
        <v>601</v>
      </c>
      <c r="J71" s="47" t="str">
        <f t="shared" si="38"/>
        <v>epg388</v>
      </c>
      <c r="K71" s="48" t="str">
        <f t="shared" si="20"/>
        <v>0009000207E3</v>
      </c>
      <c r="L71" s="48" t="str">
        <f t="shared" si="27"/>
        <v>http://russia.tv</v>
      </c>
      <c r="M71" s="48" t="str">
        <f t="shared" si="28"/>
        <v>Русский</v>
      </c>
      <c r="N71" s="48" t="str">
        <f t="shared" si="29"/>
        <v>Круглосуточно</v>
      </c>
      <c r="O71" s="49" t="str">
        <f t="shared" si="30"/>
        <v/>
      </c>
      <c r="P71" s="48" t="str">
        <f t="shared" si="21"/>
        <v>Базовый</v>
      </c>
      <c r="Q71" s="44" t="str">
        <f t="shared" si="35"/>
        <v/>
      </c>
      <c r="R71" s="44"/>
      <c r="S71" s="44" t="str">
        <f t="shared" si="31"/>
        <v>Да</v>
      </c>
      <c r="T71" s="44" t="str">
        <f t="shared" si="32"/>
        <v>Да</v>
      </c>
      <c r="U71" s="44" t="str">
        <f t="shared" si="33"/>
        <v/>
      </c>
      <c r="V71" s="27" t="str">
        <f t="shared" si="34"/>
        <v/>
      </c>
    </row>
    <row r="72" spans="1:22" ht="15" x14ac:dyDescent="0.25">
      <c r="A72" s="48">
        <f t="shared" si="36"/>
        <v>70</v>
      </c>
      <c r="B72" s="53" t="str">
        <f t="shared" si="39"/>
        <v>ТНТ4</v>
      </c>
      <c r="C72" s="27" t="str">
        <f t="shared" si="22"/>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23"/>
        <v>Развлекательные</v>
      </c>
      <c r="E72" s="54" t="str">
        <f t="shared" si="24"/>
        <v>SD</v>
      </c>
      <c r="F72" s="54" t="str">
        <f t="shared" si="25"/>
        <v>DVB-11</v>
      </c>
      <c r="G72" s="45" t="str">
        <f t="shared" si="37"/>
        <v xml:space="preserve"> 1016</v>
      </c>
      <c r="H72" s="54">
        <v>315</v>
      </c>
      <c r="I72" s="54">
        <f t="shared" si="26"/>
        <v>206</v>
      </c>
      <c r="J72" s="47" t="str">
        <f t="shared" si="38"/>
        <v>epg622</v>
      </c>
      <c r="K72" s="48" t="str">
        <f t="shared" si="20"/>
        <v>0009000207E3</v>
      </c>
      <c r="L72" s="48" t="str">
        <f t="shared" si="27"/>
        <v>http://tnt-online.ru/</v>
      </c>
      <c r="M72" s="48" t="str">
        <f t="shared" si="28"/>
        <v>Русский</v>
      </c>
      <c r="N72" s="48" t="str">
        <f t="shared" si="29"/>
        <v>Круглосуточно</v>
      </c>
      <c r="O72" s="49" t="str">
        <f t="shared" si="30"/>
        <v/>
      </c>
      <c r="P72" s="48" t="str">
        <f t="shared" si="21"/>
        <v>Базовый</v>
      </c>
      <c r="Q72" s="48" t="str">
        <f t="shared" si="35"/>
        <v>Да</v>
      </c>
      <c r="R72" s="48"/>
      <c r="S72" s="44" t="str">
        <f t="shared" si="31"/>
        <v>Да</v>
      </c>
      <c r="T72" s="44" t="str">
        <f t="shared" si="32"/>
        <v>Да</v>
      </c>
      <c r="U72" s="44" t="str">
        <f t="shared" si="33"/>
        <v/>
      </c>
      <c r="V72" s="27" t="str">
        <f t="shared" si="34"/>
        <v/>
      </c>
    </row>
    <row r="73" spans="1:22" ht="15" x14ac:dyDescent="0.25">
      <c r="A73" s="44">
        <f t="shared" si="36"/>
        <v>71</v>
      </c>
      <c r="B73" s="27" t="str">
        <f t="shared" si="39"/>
        <v>Eurosport 1 HD</v>
      </c>
      <c r="C73" s="27" t="str">
        <f t="shared" si="22"/>
        <v>Канал предоставляет самую полную информацию о текущих событиях в мире спорта. Вещание в формате высокой четкости.</v>
      </c>
      <c r="D73" s="27" t="str">
        <f t="shared" si="23"/>
        <v>Спортивные</v>
      </c>
      <c r="E73" s="45" t="str">
        <f t="shared" si="24"/>
        <v>HD</v>
      </c>
      <c r="F73" s="45" t="str">
        <f t="shared" si="25"/>
        <v>DVB-11</v>
      </c>
      <c r="G73" s="45" t="str">
        <f t="shared" si="37"/>
        <v xml:space="preserve"> 1016</v>
      </c>
      <c r="H73" s="46">
        <v>122</v>
      </c>
      <c r="I73" s="45">
        <f t="shared" si="26"/>
        <v>619</v>
      </c>
      <c r="J73" s="47" t="str">
        <f t="shared" si="38"/>
        <v>epg308</v>
      </c>
      <c r="K73" s="48" t="str">
        <f t="shared" si="20"/>
        <v>0009000207D1</v>
      </c>
      <c r="L73" s="48" t="str">
        <f t="shared" si="27"/>
        <v>http://www.eurosport.ru/</v>
      </c>
      <c r="M73" s="48" t="str">
        <f t="shared" si="28"/>
        <v>Английский</v>
      </c>
      <c r="N73" s="48" t="str">
        <f t="shared" si="29"/>
        <v>Круглосуточно</v>
      </c>
      <c r="O73" s="49" t="str">
        <f t="shared" si="30"/>
        <v/>
      </c>
      <c r="P73" s="48" t="str">
        <f t="shared" si="21"/>
        <v>Базовый</v>
      </c>
      <c r="Q73" s="44" t="str">
        <f t="shared" si="35"/>
        <v/>
      </c>
      <c r="R73" s="44"/>
      <c r="S73" s="44" t="str">
        <f t="shared" si="31"/>
        <v>Да</v>
      </c>
      <c r="T73" s="44" t="str">
        <f t="shared" si="32"/>
        <v>Да</v>
      </c>
      <c r="U73" s="44" t="str">
        <f t="shared" si="33"/>
        <v/>
      </c>
      <c r="V73" s="27" t="str">
        <f t="shared" si="34"/>
        <v/>
      </c>
    </row>
    <row r="74" spans="1:22" ht="15" x14ac:dyDescent="0.25">
      <c r="A74" s="44">
        <f t="shared" si="36"/>
        <v>72</v>
      </c>
      <c r="B74" s="27" t="str">
        <f t="shared" si="39"/>
        <v>Fox HD</v>
      </c>
      <c r="C74" s="27" t="str">
        <f t="shared" si="22"/>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23"/>
        <v>Кино и сериалы</v>
      </c>
      <c r="E74" s="45" t="str">
        <f t="shared" si="24"/>
        <v>HD</v>
      </c>
      <c r="F74" s="45" t="str">
        <f t="shared" si="25"/>
        <v>DVB-9</v>
      </c>
      <c r="G74" s="45" t="str">
        <f t="shared" si="37"/>
        <v xml:space="preserve"> 1016</v>
      </c>
      <c r="H74" s="46">
        <v>131</v>
      </c>
      <c r="I74" s="45">
        <f t="shared" si="26"/>
        <v>607</v>
      </c>
      <c r="J74" s="47" t="str">
        <f t="shared" si="38"/>
        <v>epg316</v>
      </c>
      <c r="K74" s="48" t="str">
        <f t="shared" si="20"/>
        <v>0009000207D1</v>
      </c>
      <c r="L74" s="48" t="str">
        <f t="shared" si="27"/>
        <v>http://www.fox.com/</v>
      </c>
      <c r="M74" s="48" t="str">
        <f t="shared" si="28"/>
        <v>Русский</v>
      </c>
      <c r="N74" s="48" t="str">
        <f t="shared" si="29"/>
        <v>Круглосуточно</v>
      </c>
      <c r="O74" s="49" t="str">
        <f t="shared" si="30"/>
        <v/>
      </c>
      <c r="P74" s="48" t="str">
        <f t="shared" si="21"/>
        <v>Базовый</v>
      </c>
      <c r="Q74" s="44" t="str">
        <f t="shared" si="35"/>
        <v/>
      </c>
      <c r="R74" s="44"/>
      <c r="S74" s="44" t="str">
        <f t="shared" si="31"/>
        <v>Да</v>
      </c>
      <c r="T74" s="44" t="str">
        <f t="shared" si="32"/>
        <v>Да</v>
      </c>
      <c r="U74" s="44" t="str">
        <f t="shared" si="33"/>
        <v/>
      </c>
      <c r="V74" s="27" t="str">
        <f t="shared" si="34"/>
        <v/>
      </c>
    </row>
    <row r="75" spans="1:22" ht="15" x14ac:dyDescent="0.25">
      <c r="A75" s="44">
        <f t="shared" si="36"/>
        <v>73</v>
      </c>
      <c r="B75" s="53" t="str">
        <f t="shared" si="39"/>
        <v>Матч! Арена HD</v>
      </c>
      <c r="C75" s="53"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23"/>
        <v>Спортивные</v>
      </c>
      <c r="E75" s="54" t="str">
        <f t="shared" si="24"/>
        <v>HD</v>
      </c>
      <c r="F75" s="54" t="str">
        <f t="shared" si="25"/>
        <v>DVB-14</v>
      </c>
      <c r="G75" s="45" t="str">
        <f t="shared" si="37"/>
        <v xml:space="preserve"> 1016</v>
      </c>
      <c r="H75" s="55">
        <v>123</v>
      </c>
      <c r="I75" s="54">
        <f t="shared" si="26"/>
        <v>621</v>
      </c>
      <c r="J75" s="47" t="str">
        <f t="shared" si="38"/>
        <v>epg628</v>
      </c>
      <c r="K75" s="48" t="str">
        <f t="shared" si="20"/>
        <v>0009000207E3</v>
      </c>
      <c r="L75" s="48" t="str">
        <f t="shared" si="27"/>
        <v>http://matchtv.ru/</v>
      </c>
      <c r="M75" s="48" t="str">
        <f t="shared" si="28"/>
        <v>Русский</v>
      </c>
      <c r="N75" s="48" t="str">
        <f t="shared" si="29"/>
        <v>Круглосуточно</v>
      </c>
      <c r="O75" s="49" t="str">
        <f t="shared" si="30"/>
        <v/>
      </c>
      <c r="P75" s="48" t="str">
        <f t="shared" si="21"/>
        <v>Базовый</v>
      </c>
      <c r="Q75" s="44" t="str">
        <f t="shared" si="35"/>
        <v/>
      </c>
      <c r="R75" s="44"/>
      <c r="S75" s="44" t="str">
        <f t="shared" si="31"/>
        <v>Да</v>
      </c>
      <c r="T75" s="44" t="str">
        <f t="shared" si="32"/>
        <v>Да</v>
      </c>
      <c r="U75" s="44" t="str">
        <f t="shared" si="33"/>
        <v/>
      </c>
      <c r="V75" s="27" t="str">
        <f t="shared" si="34"/>
        <v/>
      </c>
    </row>
    <row r="76" spans="1:22" ht="15" x14ac:dyDescent="0.25">
      <c r="A76" s="44">
        <f t="shared" si="36"/>
        <v>74</v>
      </c>
      <c r="B76" s="27" t="str">
        <f t="shared" si="39"/>
        <v>Tiji</v>
      </c>
      <c r="C76" s="27" t="str">
        <f t="shared" si="22"/>
        <v>Детский телеканал для дошкольников. Анимационные сериалы, развивающие передачи, кукольные шоу, музыкальные клипы.</v>
      </c>
      <c r="D76" s="27" t="str">
        <f t="shared" si="23"/>
        <v>Детские</v>
      </c>
      <c r="E76" s="45" t="str">
        <f t="shared" si="24"/>
        <v>SD</v>
      </c>
      <c r="F76" s="45" t="str">
        <f t="shared" si="25"/>
        <v>DVB-13</v>
      </c>
      <c r="G76" s="45" t="str">
        <f t="shared" si="37"/>
        <v xml:space="preserve"> 1016</v>
      </c>
      <c r="H76" s="46">
        <v>113</v>
      </c>
      <c r="I76" s="45">
        <f t="shared" si="26"/>
        <v>85</v>
      </c>
      <c r="J76" s="47" t="str">
        <f t="shared" si="38"/>
        <v>epg109</v>
      </c>
      <c r="K76" s="48" t="str">
        <f t="shared" si="20"/>
        <v>0009000207D1</v>
      </c>
      <c r="L76" s="48" t="str">
        <f t="shared" si="27"/>
        <v>http://www.tiji.fr/</v>
      </c>
      <c r="M76" s="48" t="str">
        <f t="shared" si="28"/>
        <v>Русский</v>
      </c>
      <c r="N76" s="48" t="str">
        <f t="shared" si="29"/>
        <v>Круглосуточно</v>
      </c>
      <c r="O76" s="49" t="str">
        <f t="shared" si="30"/>
        <v/>
      </c>
      <c r="P76" s="48" t="str">
        <f t="shared" si="21"/>
        <v>Базовый</v>
      </c>
      <c r="Q76" s="44" t="str">
        <f t="shared" si="35"/>
        <v/>
      </c>
      <c r="R76" s="44"/>
      <c r="S76" s="44" t="str">
        <f t="shared" si="31"/>
        <v>Да</v>
      </c>
      <c r="T76" s="44" t="str">
        <f t="shared" si="32"/>
        <v>Да</v>
      </c>
      <c r="U76" s="44" t="str">
        <f t="shared" si="33"/>
        <v/>
      </c>
      <c r="V76" s="27" t="str">
        <f t="shared" si="34"/>
        <v/>
      </c>
    </row>
    <row r="77" spans="1:22" ht="15" x14ac:dyDescent="0.25">
      <c r="A77" s="44">
        <f t="shared" si="36"/>
        <v>75</v>
      </c>
      <c r="B77" s="51" t="str">
        <f t="shared" si="39"/>
        <v>Шалун SD</v>
      </c>
      <c r="C77"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23"/>
        <v>Эротика</v>
      </c>
      <c r="E77" s="68" t="str">
        <f t="shared" si="24"/>
        <v>SD</v>
      </c>
      <c r="F77" s="68" t="str">
        <f t="shared" si="25"/>
        <v>DVB-13</v>
      </c>
      <c r="G77" s="68" t="str">
        <f t="shared" si="37"/>
        <v xml:space="preserve"> 1016</v>
      </c>
      <c r="H77" s="68">
        <v>196</v>
      </c>
      <c r="I77" s="68">
        <f t="shared" si="26"/>
        <v>925</v>
      </c>
      <c r="J77" s="153" t="str">
        <f t="shared" si="38"/>
        <v>epg654</v>
      </c>
      <c r="K77" s="67" t="str">
        <f t="shared" si="20"/>
        <v>0009000207E3</v>
      </c>
      <c r="L77" s="67" t="str">
        <f t="shared" si="27"/>
        <v>http://www.goodtime.media/</v>
      </c>
      <c r="M77" s="48" t="str">
        <f t="shared" si="28"/>
        <v>Русский</v>
      </c>
      <c r="N77" s="48" t="str">
        <f t="shared" si="29"/>
        <v>Круглосуточно</v>
      </c>
      <c r="O77" s="49" t="str">
        <f t="shared" si="30"/>
        <v/>
      </c>
      <c r="P77" s="48" t="str">
        <f t="shared" si="21"/>
        <v>Базовый</v>
      </c>
      <c r="Q77" s="44" t="str">
        <f t="shared" si="35"/>
        <v/>
      </c>
      <c r="R77" s="44"/>
      <c r="S77" s="44" t="str">
        <f t="shared" si="31"/>
        <v>Да</v>
      </c>
      <c r="T77" s="44" t="str">
        <f t="shared" si="32"/>
        <v>Да</v>
      </c>
      <c r="U77" s="44" t="str">
        <f t="shared" si="33"/>
        <v>Да</v>
      </c>
      <c r="V77" s="27" t="str">
        <f t="shared" si="34"/>
        <v/>
      </c>
    </row>
    <row r="78" spans="1:22" ht="15" x14ac:dyDescent="0.25">
      <c r="A78" s="44">
        <f t="shared" si="36"/>
        <v>76</v>
      </c>
      <c r="B78" s="27" t="str">
        <f t="shared" si="39"/>
        <v>Ретро</v>
      </c>
      <c r="C78" s="27" t="str">
        <f t="shared" si="22"/>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27" t="str">
        <f t="shared" si="23"/>
        <v>Развлекательные</v>
      </c>
      <c r="E78" s="45" t="str">
        <f t="shared" si="24"/>
        <v>SD</v>
      </c>
      <c r="F78" s="45" t="str">
        <f t="shared" si="25"/>
        <v>DVB-13</v>
      </c>
      <c r="G78" s="45" t="str">
        <f t="shared" si="37"/>
        <v xml:space="preserve"> 1016</v>
      </c>
      <c r="H78" s="46">
        <v>40</v>
      </c>
      <c r="I78" s="45">
        <f t="shared" si="26"/>
        <v>204</v>
      </c>
      <c r="J78" s="47" t="str">
        <f t="shared" si="38"/>
        <v>epg39</v>
      </c>
      <c r="K78" s="48" t="str">
        <f t="shared" si="20"/>
        <v>0009000207D1</v>
      </c>
      <c r="L78" s="48" t="str">
        <f t="shared" si="27"/>
        <v>http://www.tv-stream.ru/</v>
      </c>
      <c r="M78" s="48" t="str">
        <f t="shared" si="28"/>
        <v>Русский</v>
      </c>
      <c r="N78" s="48" t="str">
        <f t="shared" si="29"/>
        <v>Круглосуточно</v>
      </c>
      <c r="O78" s="49" t="str">
        <f t="shared" si="30"/>
        <v/>
      </c>
      <c r="P78" s="48" t="str">
        <f t="shared" si="21"/>
        <v>Базовый</v>
      </c>
      <c r="Q78" s="44" t="str">
        <f t="shared" si="35"/>
        <v>Да</v>
      </c>
      <c r="R78" s="44"/>
      <c r="S78" s="44" t="str">
        <f t="shared" si="31"/>
        <v>Да</v>
      </c>
      <c r="T78" s="44" t="str">
        <f t="shared" si="32"/>
        <v>Да</v>
      </c>
      <c r="U78" s="44" t="str">
        <f t="shared" si="33"/>
        <v/>
      </c>
      <c r="V78" s="27" t="str">
        <f t="shared" si="34"/>
        <v/>
      </c>
    </row>
    <row r="79" spans="1:22" ht="15" x14ac:dyDescent="0.25">
      <c r="A79" s="44">
        <f t="shared" si="36"/>
        <v>77</v>
      </c>
      <c r="B79" s="27" t="str">
        <f t="shared" si="39"/>
        <v>National Geographic HD</v>
      </c>
      <c r="C79"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v>
      </c>
      <c r="D79" s="27" t="str">
        <f t="shared" si="23"/>
        <v>Вокруг света</v>
      </c>
      <c r="E79" s="45" t="str">
        <f t="shared" si="24"/>
        <v>HD</v>
      </c>
      <c r="F79" s="45" t="str">
        <f t="shared" si="25"/>
        <v>DVB-13</v>
      </c>
      <c r="G79" s="45" t="str">
        <f t="shared" si="37"/>
        <v xml:space="preserve"> 1016</v>
      </c>
      <c r="H79" s="46">
        <v>134</v>
      </c>
      <c r="I79" s="45">
        <f t="shared" si="26"/>
        <v>610</v>
      </c>
      <c r="J79" s="47" t="str">
        <f t="shared" si="38"/>
        <v>epg319</v>
      </c>
      <c r="K79" s="48" t="str">
        <f t="shared" si="20"/>
        <v>0009000207D1</v>
      </c>
      <c r="L79" s="48" t="str">
        <f t="shared" si="27"/>
        <v>http://natgeotv.com/ru</v>
      </c>
      <c r="M79" s="48" t="str">
        <f t="shared" si="28"/>
        <v>Русский, Английский</v>
      </c>
      <c r="N79" s="48" t="str">
        <f t="shared" si="29"/>
        <v>Круглосуточно</v>
      </c>
      <c r="O79" s="49" t="str">
        <f t="shared" si="30"/>
        <v/>
      </c>
      <c r="P79" s="48" t="str">
        <f t="shared" si="21"/>
        <v>Базовый</v>
      </c>
      <c r="Q79" s="44" t="str">
        <f t="shared" si="35"/>
        <v/>
      </c>
      <c r="R79" s="44"/>
      <c r="S79" s="44" t="str">
        <f t="shared" si="31"/>
        <v>Да</v>
      </c>
      <c r="T79" s="44" t="str">
        <f t="shared" si="32"/>
        <v>Да</v>
      </c>
      <c r="U79" s="44" t="str">
        <f t="shared" si="33"/>
        <v/>
      </c>
      <c r="V79" s="27" t="str">
        <f t="shared" si="34"/>
        <v/>
      </c>
    </row>
    <row r="80" spans="1:22" ht="15" x14ac:dyDescent="0.25">
      <c r="A80" s="44">
        <f t="shared" si="36"/>
        <v>78</v>
      </c>
      <c r="B80" s="27" t="str">
        <f t="shared" si="39"/>
        <v>Food Network</v>
      </c>
      <c r="C8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27" t="str">
        <f t="shared" si="23"/>
        <v>Семья и здоровье</v>
      </c>
      <c r="E80" s="45" t="str">
        <f t="shared" si="24"/>
        <v>SD</v>
      </c>
      <c r="F80" s="45" t="str">
        <f t="shared" si="25"/>
        <v>DVB-13</v>
      </c>
      <c r="G80" s="45" t="str">
        <f t="shared" si="37"/>
        <v xml:space="preserve"> 1016</v>
      </c>
      <c r="H80" s="46">
        <v>304</v>
      </c>
      <c r="I80" s="45">
        <f t="shared" si="26"/>
        <v>134</v>
      </c>
      <c r="J80" s="47" t="str">
        <f t="shared" si="38"/>
        <v>epg589</v>
      </c>
      <c r="K80" s="48" t="str">
        <f t="shared" si="20"/>
        <v>0009000207D1</v>
      </c>
      <c r="L80" s="48" t="str">
        <f t="shared" si="27"/>
        <v>http://foodnetwork.com</v>
      </c>
      <c r="M80" s="48" t="str">
        <f t="shared" si="28"/>
        <v>Русский, Английский</v>
      </c>
      <c r="N80" s="48" t="str">
        <f t="shared" si="29"/>
        <v>Круглосуточно</v>
      </c>
      <c r="O80" s="49" t="str">
        <f t="shared" si="30"/>
        <v/>
      </c>
      <c r="P80" s="48" t="str">
        <f t="shared" si="21"/>
        <v>Базовый</v>
      </c>
      <c r="Q80" s="44" t="str">
        <f t="shared" si="35"/>
        <v>Да</v>
      </c>
      <c r="R80" s="44"/>
      <c r="S80" s="44" t="str">
        <f t="shared" si="31"/>
        <v>Да</v>
      </c>
      <c r="T80" s="44" t="str">
        <f t="shared" si="32"/>
        <v>Да</v>
      </c>
      <c r="U80" s="44" t="str">
        <f t="shared" si="33"/>
        <v/>
      </c>
      <c r="V80" s="27" t="str">
        <f t="shared" si="34"/>
        <v/>
      </c>
    </row>
    <row r="81" spans="1:22" ht="15" x14ac:dyDescent="0.25">
      <c r="A81" s="44">
        <f t="shared" si="36"/>
        <v>79</v>
      </c>
      <c r="B81" s="27" t="str">
        <f t="shared" si="39"/>
        <v>Ностальгия</v>
      </c>
      <c r="C81" s="27" t="str">
        <f t="shared" si="22"/>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27" t="str">
        <f t="shared" si="23"/>
        <v>Развлекательные</v>
      </c>
      <c r="E81" s="45" t="str">
        <f t="shared" si="24"/>
        <v>SD</v>
      </c>
      <c r="F81" s="45" t="str">
        <f t="shared" si="25"/>
        <v>DVB-13</v>
      </c>
      <c r="G81" s="45" t="str">
        <f t="shared" si="37"/>
        <v xml:space="preserve"> 1016</v>
      </c>
      <c r="H81" s="46">
        <v>140</v>
      </c>
      <c r="I81" s="45">
        <f t="shared" si="26"/>
        <v>203</v>
      </c>
      <c r="J81" s="47" t="str">
        <f t="shared" si="38"/>
        <v>epg325</v>
      </c>
      <c r="K81" s="48" t="str">
        <f t="shared" si="20"/>
        <v>0009000207D1</v>
      </c>
      <c r="L81" s="48" t="str">
        <f t="shared" si="27"/>
        <v>http://www.nostalgiatv.ru/</v>
      </c>
      <c r="M81" s="48" t="str">
        <f t="shared" si="28"/>
        <v>Русский</v>
      </c>
      <c r="N81" s="48" t="str">
        <f t="shared" si="29"/>
        <v>Круглосуточно</v>
      </c>
      <c r="O81" s="49" t="str">
        <f t="shared" si="30"/>
        <v/>
      </c>
      <c r="P81" s="48" t="str">
        <f t="shared" si="21"/>
        <v>Базовый</v>
      </c>
      <c r="Q81" s="44" t="str">
        <f t="shared" si="35"/>
        <v>Да</v>
      </c>
      <c r="R81" s="44"/>
      <c r="S81" s="44" t="str">
        <f t="shared" si="31"/>
        <v>Да</v>
      </c>
      <c r="T81" s="44" t="str">
        <f t="shared" si="32"/>
        <v>Да</v>
      </c>
      <c r="U81" s="44" t="str">
        <f t="shared" si="33"/>
        <v/>
      </c>
      <c r="V81" s="27" t="str">
        <f t="shared" si="34"/>
        <v/>
      </c>
    </row>
    <row r="82" spans="1:22" ht="15" x14ac:dyDescent="0.25">
      <c r="A82" s="44">
        <f t="shared" si="36"/>
        <v>80</v>
      </c>
      <c r="B82" s="27" t="str">
        <f t="shared" si="39"/>
        <v>Eurosport 2</v>
      </c>
      <c r="C82" s="27" t="str">
        <f t="shared" si="22"/>
        <v>Канал предоставляет самую полную информацию о текущих событиях в мире спорта. Вещание в формате высокой четкости.</v>
      </c>
      <c r="D82" s="27" t="str">
        <f t="shared" si="23"/>
        <v>Спортивные</v>
      </c>
      <c r="E82" s="45" t="str">
        <f t="shared" si="24"/>
        <v>SD</v>
      </c>
      <c r="F82" s="45" t="str">
        <f t="shared" si="25"/>
        <v>DVB-13</v>
      </c>
      <c r="G82" s="45" t="str">
        <f t="shared" si="37"/>
        <v xml:space="preserve"> 1016</v>
      </c>
      <c r="H82" s="46">
        <v>111</v>
      </c>
      <c r="I82" s="45">
        <f t="shared" si="26"/>
        <v>301</v>
      </c>
      <c r="J82" s="47" t="str">
        <f t="shared" si="38"/>
        <v>epg107</v>
      </c>
      <c r="K82" s="48" t="str">
        <f t="shared" si="20"/>
        <v>0009000207D1</v>
      </c>
      <c r="L82" s="48" t="str">
        <f t="shared" si="27"/>
        <v>http://www.eurosport.ru/</v>
      </c>
      <c r="M82" s="48" t="str">
        <f t="shared" si="28"/>
        <v>Русский, Английский</v>
      </c>
      <c r="N82" s="48" t="str">
        <f t="shared" si="29"/>
        <v>Круглосуточно</v>
      </c>
      <c r="O82" s="49" t="str">
        <f t="shared" si="30"/>
        <v/>
      </c>
      <c r="P82" s="48" t="str">
        <f t="shared" si="21"/>
        <v>Базовый</v>
      </c>
      <c r="Q82" s="44" t="str">
        <f t="shared" si="35"/>
        <v/>
      </c>
      <c r="R82" s="44"/>
      <c r="S82" s="44" t="str">
        <f t="shared" si="31"/>
        <v>Да</v>
      </c>
      <c r="T82" s="44" t="str">
        <f t="shared" si="32"/>
        <v>Да</v>
      </c>
      <c r="U82" s="44" t="str">
        <f t="shared" si="33"/>
        <v/>
      </c>
      <c r="V82" s="27" t="str">
        <f t="shared" si="34"/>
        <v/>
      </c>
    </row>
    <row r="83" spans="1:22" ht="15" x14ac:dyDescent="0.25">
      <c r="A83" s="44">
        <f t="shared" si="36"/>
        <v>81</v>
      </c>
      <c r="B83" s="27" t="str">
        <f t="shared" si="39"/>
        <v>National Geographic Wild HD</v>
      </c>
      <c r="C83"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27" t="str">
        <f t="shared" si="23"/>
        <v>Вокруг света</v>
      </c>
      <c r="E83" s="45" t="str">
        <f t="shared" si="24"/>
        <v>HD</v>
      </c>
      <c r="F83" s="45" t="str">
        <f t="shared" si="25"/>
        <v>DVB-14</v>
      </c>
      <c r="G83" s="45" t="str">
        <f t="shared" si="37"/>
        <v xml:space="preserve"> 1016</v>
      </c>
      <c r="H83" s="46">
        <v>135</v>
      </c>
      <c r="I83" s="45">
        <f t="shared" si="26"/>
        <v>611</v>
      </c>
      <c r="J83" s="47" t="str">
        <f t="shared" si="38"/>
        <v>epg320</v>
      </c>
      <c r="K83" s="48" t="str">
        <f t="shared" si="20"/>
        <v>0009000207D1</v>
      </c>
      <c r="L83" s="48" t="str">
        <f t="shared" si="27"/>
        <v>http://natgeotv.com</v>
      </c>
      <c r="M83" s="48" t="str">
        <f t="shared" si="28"/>
        <v>Русский</v>
      </c>
      <c r="N83" s="48" t="str">
        <f t="shared" si="29"/>
        <v>Круглосуточно</v>
      </c>
      <c r="O83" s="49" t="str">
        <f t="shared" si="30"/>
        <v/>
      </c>
      <c r="P83" s="48" t="str">
        <f t="shared" si="21"/>
        <v>Базовый</v>
      </c>
      <c r="Q83" s="44" t="str">
        <f t="shared" si="35"/>
        <v/>
      </c>
      <c r="R83" s="44"/>
      <c r="S83" s="44" t="str">
        <f t="shared" si="31"/>
        <v>Да</v>
      </c>
      <c r="T83" s="44" t="str">
        <f t="shared" si="32"/>
        <v>Да</v>
      </c>
      <c r="U83" s="44" t="str">
        <f t="shared" si="33"/>
        <v/>
      </c>
      <c r="V83" s="27" t="str">
        <f t="shared" si="34"/>
        <v/>
      </c>
    </row>
    <row r="84" spans="1:22" ht="15" x14ac:dyDescent="0.25">
      <c r="A84" s="44">
        <f t="shared" si="36"/>
        <v>82</v>
      </c>
      <c r="B84" s="27" t="str">
        <f t="shared" si="39"/>
        <v>СТС Love</v>
      </c>
      <c r="C84" s="27" t="str">
        <f t="shared" si="22"/>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27" t="str">
        <f t="shared" si="23"/>
        <v>Кино и сериалы</v>
      </c>
      <c r="E84" s="45" t="str">
        <f t="shared" si="24"/>
        <v>SD</v>
      </c>
      <c r="F84" s="45" t="str">
        <f t="shared" si="25"/>
        <v>DVB-15</v>
      </c>
      <c r="G84" s="45" t="str">
        <f t="shared" si="37"/>
        <v xml:space="preserve"> 1016</v>
      </c>
      <c r="H84" s="46">
        <v>145</v>
      </c>
      <c r="I84" s="45">
        <f t="shared" si="26"/>
        <v>75</v>
      </c>
      <c r="J84" s="47" t="str">
        <f t="shared" si="38"/>
        <v>epg512</v>
      </c>
      <c r="K84" s="48" t="str">
        <f t="shared" si="20"/>
        <v>0009000207E3</v>
      </c>
      <c r="L84" s="48" t="str">
        <f t="shared" si="27"/>
        <v>http://love.ctc.ru/</v>
      </c>
      <c r="M84" s="48" t="str">
        <f t="shared" si="28"/>
        <v>Русский</v>
      </c>
      <c r="N84" s="48" t="str">
        <f t="shared" si="29"/>
        <v>Круглосуточно</v>
      </c>
      <c r="O84" s="49" t="str">
        <f t="shared" si="30"/>
        <v/>
      </c>
      <c r="P84" s="48" t="str">
        <f t="shared" si="21"/>
        <v>Базовый</v>
      </c>
      <c r="Q84" s="44" t="str">
        <f t="shared" si="35"/>
        <v>Да</v>
      </c>
      <c r="R84" s="44"/>
      <c r="S84" s="44" t="str">
        <f t="shared" si="31"/>
        <v>Да</v>
      </c>
      <c r="T84" s="44" t="str">
        <f t="shared" si="32"/>
        <v>Да</v>
      </c>
      <c r="U84" s="44" t="str">
        <f t="shared" si="33"/>
        <v/>
      </c>
      <c r="V84" s="27" t="str">
        <f t="shared" si="34"/>
        <v/>
      </c>
    </row>
    <row r="85" spans="1:22" ht="15" x14ac:dyDescent="0.25">
      <c r="A85" s="44">
        <f t="shared" si="36"/>
        <v>83</v>
      </c>
      <c r="B85" s="27" t="str">
        <f t="shared" si="39"/>
        <v>МТС-ИНФО</v>
      </c>
      <c r="C85" s="27" t="str">
        <f t="shared" si="22"/>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27" t="str">
        <f t="shared" si="23"/>
        <v>Новости и публицистика</v>
      </c>
      <c r="E85" s="45" t="str">
        <f t="shared" si="24"/>
        <v>SD</v>
      </c>
      <c r="F85" s="45" t="str">
        <f t="shared" si="25"/>
        <v>DVB-14</v>
      </c>
      <c r="G85" s="45" t="str">
        <f t="shared" si="37"/>
        <v xml:space="preserve"> 1016</v>
      </c>
      <c r="H85" s="46">
        <v>999</v>
      </c>
      <c r="I85" s="45">
        <f t="shared" si="26"/>
        <v>30</v>
      </c>
      <c r="J85" s="47" t="str">
        <f t="shared" si="38"/>
        <v>epg114</v>
      </c>
      <c r="K85" s="48" t="str">
        <f t="shared" si="20"/>
        <v>-</v>
      </c>
      <c r="L85" s="48" t="str">
        <f t="shared" si="27"/>
        <v>http://dom.mts.ru</v>
      </c>
      <c r="M85" s="48" t="str">
        <f t="shared" si="28"/>
        <v>Русский</v>
      </c>
      <c r="N85" s="48" t="str">
        <f t="shared" si="29"/>
        <v>Круглосуточно</v>
      </c>
      <c r="O85" s="49" t="str">
        <f t="shared" si="30"/>
        <v/>
      </c>
      <c r="P85" s="48" t="str">
        <f t="shared" si="21"/>
        <v>Базовый</v>
      </c>
      <c r="Q85" s="44" t="str">
        <f t="shared" si="35"/>
        <v/>
      </c>
      <c r="R85" s="44"/>
      <c r="S85" s="44" t="str">
        <f t="shared" si="31"/>
        <v>Да</v>
      </c>
      <c r="T85" s="44" t="str">
        <f t="shared" si="32"/>
        <v>Да</v>
      </c>
      <c r="U85" s="44" t="str">
        <f t="shared" si="33"/>
        <v/>
      </c>
      <c r="V85" s="27" t="str">
        <f t="shared" si="34"/>
        <v/>
      </c>
    </row>
    <row r="86" spans="1:22" ht="15" x14ac:dyDescent="0.25">
      <c r="A86" s="44">
        <f t="shared" si="36"/>
        <v>84</v>
      </c>
      <c r="B86" s="51" t="str">
        <f t="shared" si="39"/>
        <v>Gulli Girl</v>
      </c>
      <c r="C86" s="51" t="str">
        <f t="shared" si="22"/>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27" t="str">
        <f t="shared" si="23"/>
        <v>Детские</v>
      </c>
      <c r="E86" s="45" t="str">
        <f t="shared" si="24"/>
        <v>SD</v>
      </c>
      <c r="F86" s="45" t="str">
        <f t="shared" si="25"/>
        <v>DVB-14</v>
      </c>
      <c r="G86" s="45" t="str">
        <f t="shared" si="37"/>
        <v xml:space="preserve"> 1016</v>
      </c>
      <c r="H86" s="46">
        <v>80</v>
      </c>
      <c r="I86" s="45">
        <f t="shared" si="26"/>
        <v>87</v>
      </c>
      <c r="J86" s="47" t="str">
        <f t="shared" si="38"/>
        <v>epg76</v>
      </c>
      <c r="K86" s="48" t="str">
        <f t="shared" si="20"/>
        <v>0009000207D1</v>
      </c>
      <c r="L86" s="48" t="str">
        <f t="shared" si="27"/>
        <v>http://www.gulli.ru/</v>
      </c>
      <c r="M86" s="48" t="str">
        <f t="shared" si="28"/>
        <v>Русский</v>
      </c>
      <c r="N86" s="48" t="str">
        <f t="shared" si="29"/>
        <v>Круглосуточно</v>
      </c>
      <c r="O86" s="49" t="str">
        <f t="shared" si="30"/>
        <v/>
      </c>
      <c r="P86" s="48" t="str">
        <f t="shared" si="21"/>
        <v>Базовый</v>
      </c>
      <c r="Q86" s="44" t="str">
        <f t="shared" si="35"/>
        <v/>
      </c>
      <c r="R86" s="44"/>
      <c r="S86" s="44" t="str">
        <f t="shared" si="31"/>
        <v>Да</v>
      </c>
      <c r="T86" s="44" t="str">
        <f t="shared" si="32"/>
        <v>Да</v>
      </c>
      <c r="U86" s="44" t="str">
        <f t="shared" si="33"/>
        <v/>
      </c>
      <c r="V86" s="27" t="str">
        <f t="shared" si="34"/>
        <v/>
      </c>
    </row>
    <row r="87" spans="1:22" ht="15" x14ac:dyDescent="0.25">
      <c r="A87" s="44">
        <f t="shared" si="36"/>
        <v>85</v>
      </c>
      <c r="B87" s="27" t="str">
        <f t="shared" si="39"/>
        <v>Детский</v>
      </c>
      <c r="C87" s="27" t="str">
        <f t="shared" si="22"/>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27" t="str">
        <f t="shared" si="23"/>
        <v>Детские</v>
      </c>
      <c r="E87" s="45" t="str">
        <f t="shared" si="24"/>
        <v>SD</v>
      </c>
      <c r="F87" s="45" t="str">
        <f t="shared" si="25"/>
        <v>DVB-14</v>
      </c>
      <c r="G87" s="45" t="str">
        <f t="shared" si="37"/>
        <v xml:space="preserve"> 1016</v>
      </c>
      <c r="H87" s="46">
        <v>83</v>
      </c>
      <c r="I87" s="45">
        <f t="shared" si="26"/>
        <v>88</v>
      </c>
      <c r="J87" s="47" t="str">
        <f t="shared" si="38"/>
        <v>epg79</v>
      </c>
      <c r="K87" s="48" t="str">
        <f t="shared" si="20"/>
        <v>0009000207D1</v>
      </c>
      <c r="L87" s="48" t="str">
        <f t="shared" si="27"/>
        <v>http://telekanaldetskiy.ru/</v>
      </c>
      <c r="M87" s="48" t="str">
        <f t="shared" si="28"/>
        <v>Русский</v>
      </c>
      <c r="N87" s="48" t="str">
        <f t="shared" si="29"/>
        <v>Круглосуточно</v>
      </c>
      <c r="O87" s="49" t="str">
        <f t="shared" si="30"/>
        <v/>
      </c>
      <c r="P87" s="48" t="str">
        <f t="shared" si="21"/>
        <v>Базовый</v>
      </c>
      <c r="Q87" s="44" t="str">
        <f t="shared" si="35"/>
        <v>Да</v>
      </c>
      <c r="R87" s="44"/>
      <c r="S87" s="44" t="str">
        <f t="shared" si="31"/>
        <v>Да</v>
      </c>
      <c r="T87" s="44" t="str">
        <f t="shared" si="32"/>
        <v>Да</v>
      </c>
      <c r="U87" s="44" t="str">
        <f t="shared" si="33"/>
        <v/>
      </c>
      <c r="V87" s="27" t="str">
        <f t="shared" si="34"/>
        <v/>
      </c>
    </row>
    <row r="88" spans="1:22" ht="15" x14ac:dyDescent="0.25">
      <c r="A88" s="44">
        <f t="shared" si="36"/>
        <v>86</v>
      </c>
      <c r="B88" s="27" t="str">
        <f t="shared" si="39"/>
        <v>Discovery Channel HD</v>
      </c>
      <c r="C88" s="27" t="str">
        <f t="shared" si="22"/>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27" t="str">
        <f t="shared" si="23"/>
        <v>Вокруг света</v>
      </c>
      <c r="E88" s="45" t="str">
        <f t="shared" si="24"/>
        <v>HD</v>
      </c>
      <c r="F88" s="45" t="str">
        <f t="shared" si="25"/>
        <v>DVB-15</v>
      </c>
      <c r="G88" s="45" t="str">
        <f t="shared" si="37"/>
        <v xml:space="preserve"> 1016</v>
      </c>
      <c r="H88" s="46">
        <v>118</v>
      </c>
      <c r="I88" s="45">
        <f t="shared" si="26"/>
        <v>609</v>
      </c>
      <c r="J88" s="47" t="str">
        <f t="shared" si="38"/>
        <v>epg509</v>
      </c>
      <c r="K88" s="48" t="str">
        <f t="shared" si="20"/>
        <v>0009000207D1</v>
      </c>
      <c r="L88" s="48" t="str">
        <f t="shared" si="27"/>
        <v>http://www.discoverychannel.ru/</v>
      </c>
      <c r="M88" s="48" t="str">
        <f t="shared" si="28"/>
        <v>Русский, Английский</v>
      </c>
      <c r="N88" s="48" t="str">
        <f t="shared" si="29"/>
        <v>Круглосуточно</v>
      </c>
      <c r="O88" s="49" t="str">
        <f t="shared" si="30"/>
        <v/>
      </c>
      <c r="P88" s="48" t="str">
        <f t="shared" si="21"/>
        <v>Базовый</v>
      </c>
      <c r="Q88" s="44" t="str">
        <f t="shared" si="35"/>
        <v/>
      </c>
      <c r="R88" s="44"/>
      <c r="S88" s="44" t="str">
        <f t="shared" si="31"/>
        <v>Да</v>
      </c>
      <c r="T88" s="44" t="str">
        <f t="shared" si="32"/>
        <v>Да</v>
      </c>
      <c r="U88" s="44" t="str">
        <f t="shared" si="33"/>
        <v/>
      </c>
      <c r="V88" s="27" t="str">
        <f t="shared" si="34"/>
        <v/>
      </c>
    </row>
    <row r="89" spans="1:22" ht="15" x14ac:dyDescent="0.25">
      <c r="A89" s="44">
        <f t="shared" si="36"/>
        <v>87</v>
      </c>
      <c r="B89" s="27" t="str">
        <f t="shared" si="39"/>
        <v>TV1000 Comedy HD</v>
      </c>
      <c r="C89" s="27" t="str">
        <f t="shared" si="22"/>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27" t="str">
        <f t="shared" si="23"/>
        <v>Кино и сериалы</v>
      </c>
      <c r="E89" s="45" t="str">
        <f t="shared" si="24"/>
        <v>HD</v>
      </c>
      <c r="F89" s="45" t="str">
        <f t="shared" si="25"/>
        <v>DVB-15</v>
      </c>
      <c r="G89" s="45" t="str">
        <f t="shared" si="37"/>
        <v xml:space="preserve"> 1016</v>
      </c>
      <c r="H89" s="46">
        <v>162</v>
      </c>
      <c r="I89" s="45">
        <f t="shared" si="26"/>
        <v>805</v>
      </c>
      <c r="J89" s="47" t="str">
        <f t="shared" si="38"/>
        <v>epg377</v>
      </c>
      <c r="K89" s="48" t="str">
        <f t="shared" si="20"/>
        <v>0009000207E0</v>
      </c>
      <c r="L89" s="48" t="str">
        <f t="shared" si="27"/>
        <v>http://www.viasatpremium.ru/</v>
      </c>
      <c r="M89" s="48" t="str">
        <f t="shared" si="28"/>
        <v>Русский</v>
      </c>
      <c r="N89" s="48" t="str">
        <f t="shared" si="29"/>
        <v>Круглосуточно</v>
      </c>
      <c r="O89" s="49" t="str">
        <f t="shared" si="30"/>
        <v/>
      </c>
      <c r="P89" s="48" t="str">
        <f t="shared" si="21"/>
        <v>VIASAT премиум HD</v>
      </c>
      <c r="Q89" s="44" t="str">
        <f t="shared" si="35"/>
        <v/>
      </c>
      <c r="R89" s="44"/>
      <c r="S89" s="44" t="str">
        <f t="shared" si="31"/>
        <v>Да</v>
      </c>
      <c r="T89" s="44" t="str">
        <f t="shared" si="32"/>
        <v>Да</v>
      </c>
      <c r="U89" s="44" t="str">
        <f t="shared" si="33"/>
        <v/>
      </c>
      <c r="V89" s="27" t="str">
        <f t="shared" si="34"/>
        <v/>
      </c>
    </row>
    <row r="90" spans="1:22" ht="15" x14ac:dyDescent="0.25">
      <c r="A90" s="44">
        <f t="shared" si="36"/>
        <v>88</v>
      </c>
      <c r="B90" s="27" t="str">
        <f t="shared" si="39"/>
        <v>Канал Disney</v>
      </c>
      <c r="C90" s="27" t="str">
        <f t="shared" si="22"/>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27" t="str">
        <f t="shared" si="23"/>
        <v>Детские</v>
      </c>
      <c r="E90" s="45" t="str">
        <f t="shared" si="24"/>
        <v>SD</v>
      </c>
      <c r="F90" s="45" t="str">
        <f t="shared" si="25"/>
        <v>DVB-16</v>
      </c>
      <c r="G90" s="45" t="str">
        <f t="shared" si="37"/>
        <v xml:space="preserve"> 1016</v>
      </c>
      <c r="H90" s="46">
        <v>13</v>
      </c>
      <c r="I90" s="68">
        <f t="shared" si="26"/>
        <v>23</v>
      </c>
      <c r="J90" s="153" t="s">
        <v>151</v>
      </c>
      <c r="K90" s="67" t="str">
        <f t="shared" si="20"/>
        <v>0009000207E3</v>
      </c>
      <c r="L90" s="67" t="str">
        <f t="shared" si="27"/>
        <v>http://www.disney.ru/</v>
      </c>
      <c r="M90" s="67" t="str">
        <f t="shared" si="28"/>
        <v>Русский</v>
      </c>
      <c r="N90" s="67" t="str">
        <f t="shared" si="29"/>
        <v>Круглосуточно</v>
      </c>
      <c r="O90" s="154" t="str">
        <f t="shared" si="30"/>
        <v/>
      </c>
      <c r="P90" s="67" t="str">
        <f t="shared" si="21"/>
        <v>Базовый</v>
      </c>
      <c r="Q90" s="44" t="str">
        <f t="shared" si="35"/>
        <v>Да</v>
      </c>
      <c r="R90" s="44"/>
      <c r="S90" s="44" t="str">
        <f t="shared" si="31"/>
        <v>Да</v>
      </c>
      <c r="T90" s="44" t="str">
        <f t="shared" si="32"/>
        <v>Да</v>
      </c>
      <c r="U90" s="44" t="str">
        <f t="shared" si="33"/>
        <v/>
      </c>
      <c r="V90" s="27" t="str">
        <f t="shared" si="34"/>
        <v/>
      </c>
    </row>
    <row r="91" spans="1:22" ht="15" x14ac:dyDescent="0.25">
      <c r="A91" s="44">
        <f t="shared" si="36"/>
        <v>89</v>
      </c>
      <c r="B91" s="27" t="str">
        <f t="shared" si="39"/>
        <v>Boomerang</v>
      </c>
      <c r="C91" s="27" t="str">
        <f t="shared" si="22"/>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27" t="str">
        <f t="shared" si="23"/>
        <v>Детские</v>
      </c>
      <c r="E91" s="45" t="str">
        <f t="shared" si="24"/>
        <v>SD</v>
      </c>
      <c r="F91" s="45" t="str">
        <f t="shared" si="25"/>
        <v>DVB-16</v>
      </c>
      <c r="G91" s="45" t="str">
        <f t="shared" si="37"/>
        <v xml:space="preserve"> 1016</v>
      </c>
      <c r="H91" s="46">
        <v>180</v>
      </c>
      <c r="I91" s="68">
        <f t="shared" si="26"/>
        <v>86</v>
      </c>
      <c r="J91" s="153" t="str">
        <f t="shared" si="38"/>
        <v>epg374</v>
      </c>
      <c r="K91" s="67" t="str">
        <f t="shared" si="20"/>
        <v>0009000207D1</v>
      </c>
      <c r="L91" s="67" t="str">
        <f t="shared" si="27"/>
        <v>http://www.boomerangtv.co.uk</v>
      </c>
      <c r="M91" s="67" t="str">
        <f t="shared" si="28"/>
        <v>Русский</v>
      </c>
      <c r="N91" s="67" t="str">
        <f t="shared" si="29"/>
        <v>Круглосуточно</v>
      </c>
      <c r="O91" s="154" t="str">
        <f t="shared" si="30"/>
        <v/>
      </c>
      <c r="P91" s="67" t="str">
        <f t="shared" si="21"/>
        <v>Базовый</v>
      </c>
      <c r="Q91" s="44" t="str">
        <f t="shared" si="35"/>
        <v/>
      </c>
      <c r="R91" s="44"/>
      <c r="S91" s="44" t="str">
        <f t="shared" si="31"/>
        <v>Да</v>
      </c>
      <c r="T91" s="44" t="str">
        <f t="shared" si="32"/>
        <v>Да</v>
      </c>
      <c r="U91" s="44" t="str">
        <f t="shared" si="33"/>
        <v/>
      </c>
      <c r="V91" s="27" t="str">
        <f t="shared" si="34"/>
        <v/>
      </c>
    </row>
    <row r="92" spans="1:22" ht="15" x14ac:dyDescent="0.25">
      <c r="A92" s="44">
        <f t="shared" si="36"/>
        <v>90</v>
      </c>
      <c r="B92" s="27" t="str">
        <f t="shared" si="39"/>
        <v>Eurosport 2 HD</v>
      </c>
      <c r="C92" s="27" t="str">
        <f t="shared" si="22"/>
        <v>Канал предоставляет самую полную информацию о текущих событиях в мире спорта. Вещание в формате высокой четкости.</v>
      </c>
      <c r="D92" s="27" t="str">
        <f t="shared" si="23"/>
        <v>Спортивные</v>
      </c>
      <c r="E92" s="45" t="str">
        <f t="shared" si="24"/>
        <v>HD</v>
      </c>
      <c r="F92" s="45" t="str">
        <f t="shared" si="25"/>
        <v>DVB-16</v>
      </c>
      <c r="G92" s="45" t="str">
        <f t="shared" si="37"/>
        <v xml:space="preserve"> 1016</v>
      </c>
      <c r="H92" s="46">
        <v>171</v>
      </c>
      <c r="I92" s="68">
        <f t="shared" si="26"/>
        <v>620</v>
      </c>
      <c r="J92" s="153" t="str">
        <f t="shared" si="38"/>
        <v>epg383</v>
      </c>
      <c r="K92" s="67" t="str">
        <f t="shared" si="20"/>
        <v>0009000207D1</v>
      </c>
      <c r="L92" s="67" t="str">
        <f t="shared" si="27"/>
        <v>http://www.eurosport.ru/</v>
      </c>
      <c r="M92" s="67" t="str">
        <f t="shared" si="28"/>
        <v>Английский</v>
      </c>
      <c r="N92" s="67" t="str">
        <f t="shared" si="29"/>
        <v>Круглосуточно</v>
      </c>
      <c r="O92" s="154" t="str">
        <f t="shared" si="30"/>
        <v/>
      </c>
      <c r="P92" s="67" t="str">
        <f t="shared" si="21"/>
        <v>Базовый</v>
      </c>
      <c r="Q92" s="44" t="str">
        <f t="shared" si="35"/>
        <v/>
      </c>
      <c r="R92" s="44"/>
      <c r="S92" s="44" t="str">
        <f t="shared" si="31"/>
        <v>Да</v>
      </c>
      <c r="T92" s="44" t="str">
        <f t="shared" si="32"/>
        <v>Да</v>
      </c>
      <c r="U92" s="44" t="str">
        <f t="shared" si="33"/>
        <v/>
      </c>
      <c r="V92" s="27" t="str">
        <f t="shared" si="34"/>
        <v/>
      </c>
    </row>
    <row r="93" spans="1:22" ht="15" x14ac:dyDescent="0.25">
      <c r="A93" s="44">
        <f t="shared" si="36"/>
        <v>91</v>
      </c>
      <c r="B93" s="27" t="str">
        <f t="shared" si="39"/>
        <v>Discovery Science</v>
      </c>
      <c r="C93" s="27" t="str">
        <f t="shared" si="22"/>
        <v>Discovery Science – научный круглосуточный канал. Discovery Science транслирует научные и технические исследования, открытия и изобретения.</v>
      </c>
      <c r="D93" s="27" t="str">
        <f t="shared" si="23"/>
        <v>Познавательные</v>
      </c>
      <c r="E93" s="45" t="str">
        <f t="shared" si="24"/>
        <v>SD</v>
      </c>
      <c r="F93" s="45" t="str">
        <f t="shared" si="25"/>
        <v>DVB-17</v>
      </c>
      <c r="G93" s="45" t="str">
        <f t="shared" si="37"/>
        <v xml:space="preserve"> 1016</v>
      </c>
      <c r="H93" s="46">
        <v>85</v>
      </c>
      <c r="I93" s="68">
        <f t="shared" si="26"/>
        <v>111</v>
      </c>
      <c r="J93" s="153" t="str">
        <f t="shared" si="38"/>
        <v>epg81</v>
      </c>
      <c r="K93" s="67" t="str">
        <f t="shared" si="20"/>
        <v>0009000207E3</v>
      </c>
      <c r="L93" s="67" t="str">
        <f t="shared" si="27"/>
        <v>http://science.discovery.com/</v>
      </c>
      <c r="M93" s="67" t="str">
        <f t="shared" si="28"/>
        <v>Русский, Английский</v>
      </c>
      <c r="N93" s="67" t="str">
        <f t="shared" si="29"/>
        <v>Круглосуточно</v>
      </c>
      <c r="O93" s="154" t="str">
        <f t="shared" si="30"/>
        <v/>
      </c>
      <c r="P93" s="67" t="str">
        <f t="shared" si="21"/>
        <v>Базовый</v>
      </c>
      <c r="Q93" s="44" t="str">
        <f t="shared" si="35"/>
        <v/>
      </c>
      <c r="R93" s="44"/>
      <c r="S93" s="44" t="str">
        <f t="shared" si="31"/>
        <v>Да</v>
      </c>
      <c r="T93" s="44" t="str">
        <f t="shared" si="32"/>
        <v>Да</v>
      </c>
      <c r="U93" s="44" t="str">
        <f t="shared" si="33"/>
        <v/>
      </c>
      <c r="V93" s="27" t="str">
        <f t="shared" si="34"/>
        <v/>
      </c>
    </row>
    <row r="94" spans="1:22" ht="15" x14ac:dyDescent="0.25">
      <c r="A94" s="44">
        <f t="shared" si="36"/>
        <v>92</v>
      </c>
      <c r="B94" s="27" t="str">
        <f t="shared" si="39"/>
        <v>КХЛ HD</v>
      </c>
      <c r="C94"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23"/>
        <v>Спортивные</v>
      </c>
      <c r="E94" s="54" t="str">
        <f t="shared" si="24"/>
        <v>HD</v>
      </c>
      <c r="F94" s="54" t="str">
        <f t="shared" si="25"/>
        <v>DVB-17</v>
      </c>
      <c r="G94" s="45" t="str">
        <f t="shared" si="37"/>
        <v xml:space="preserve"> 1016</v>
      </c>
      <c r="H94" s="55">
        <v>170</v>
      </c>
      <c r="I94" s="68">
        <f t="shared" si="26"/>
        <v>830</v>
      </c>
      <c r="J94" s="153" t="str">
        <f t="shared" si="38"/>
        <v>epg382</v>
      </c>
      <c r="K94" s="67" t="str">
        <f t="shared" si="20"/>
        <v>0009000207DC</v>
      </c>
      <c r="L94" s="67" t="str">
        <f t="shared" si="27"/>
        <v>http://tv.khl.ru/</v>
      </c>
      <c r="M94" s="67" t="str">
        <f t="shared" si="28"/>
        <v>Русский</v>
      </c>
      <c r="N94" s="67" t="str">
        <f t="shared" si="29"/>
        <v>Круглосуточно</v>
      </c>
      <c r="O94" s="154" t="str">
        <f t="shared" si="30"/>
        <v/>
      </c>
      <c r="P94" s="67" t="str">
        <f t="shared" si="21"/>
        <v>КХЛ HD</v>
      </c>
      <c r="Q94" s="44" t="str">
        <f t="shared" si="35"/>
        <v/>
      </c>
      <c r="R94" s="44"/>
      <c r="S94" s="44" t="str">
        <f t="shared" si="31"/>
        <v>Да</v>
      </c>
      <c r="T94" s="44" t="str">
        <f t="shared" si="32"/>
        <v>Да</v>
      </c>
      <c r="U94" s="44" t="str">
        <f t="shared" si="33"/>
        <v/>
      </c>
      <c r="V94" s="27" t="str">
        <f t="shared" si="34"/>
        <v/>
      </c>
    </row>
    <row r="95" spans="1:22" ht="15" x14ac:dyDescent="0.25">
      <c r="A95" s="44">
        <f t="shared" si="36"/>
        <v>93</v>
      </c>
      <c r="B95" s="27" t="str">
        <f t="shared" si="39"/>
        <v>History</v>
      </c>
      <c r="C95"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27" t="str">
        <f t="shared" si="23"/>
        <v>Развлекательные</v>
      </c>
      <c r="E95" s="45" t="str">
        <f t="shared" si="24"/>
        <v>SD</v>
      </c>
      <c r="F95" s="45" t="str">
        <f t="shared" si="25"/>
        <v>DVB-17</v>
      </c>
      <c r="G95" s="45" t="str">
        <f t="shared" si="37"/>
        <v xml:space="preserve"> 1016</v>
      </c>
      <c r="H95" s="46">
        <v>233</v>
      </c>
      <c r="I95" s="68">
        <f t="shared" si="26"/>
        <v>201</v>
      </c>
      <c r="J95" s="153" t="str">
        <f t="shared" si="38"/>
        <v>epg503</v>
      </c>
      <c r="K95" s="67" t="str">
        <f t="shared" si="20"/>
        <v>0009000207D1</v>
      </c>
      <c r="L95" s="67" t="str">
        <f t="shared" si="27"/>
        <v>http://www.history.com/</v>
      </c>
      <c r="M95" s="67" t="str">
        <f t="shared" si="28"/>
        <v>Русский, Английский</v>
      </c>
      <c r="N95" s="67" t="str">
        <f t="shared" si="29"/>
        <v>Круглосуточно</v>
      </c>
      <c r="O95" s="154" t="str">
        <f t="shared" si="30"/>
        <v/>
      </c>
      <c r="P95" s="67" t="str">
        <f t="shared" si="21"/>
        <v>Базовый</v>
      </c>
      <c r="Q95" s="44" t="str">
        <f t="shared" si="35"/>
        <v>Да</v>
      </c>
      <c r="R95" s="44"/>
      <c r="S95" s="44" t="str">
        <f t="shared" si="31"/>
        <v>Да</v>
      </c>
      <c r="T95" s="44" t="str">
        <f t="shared" si="32"/>
        <v>Да</v>
      </c>
      <c r="U95" s="44" t="str">
        <f t="shared" si="33"/>
        <v/>
      </c>
      <c r="V95" s="27" t="str">
        <f t="shared" si="34"/>
        <v/>
      </c>
    </row>
    <row r="96" spans="1:22" s="63" customFormat="1" x14ac:dyDescent="0.2">
      <c r="A96" s="44">
        <f t="shared" si="36"/>
        <v>94</v>
      </c>
      <c r="B96" s="27" t="str">
        <f t="shared" si="39"/>
        <v>LifeNews</v>
      </c>
      <c r="C96"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96" s="27" t="str">
        <f t="shared" si="23"/>
        <v>Новости и публицистика</v>
      </c>
      <c r="E96" s="45" t="str">
        <f t="shared" si="24"/>
        <v>SD</v>
      </c>
      <c r="F96" s="45" t="str">
        <f t="shared" si="25"/>
        <v>DVB-18</v>
      </c>
      <c r="G96" s="45" t="str">
        <f t="shared" si="37"/>
        <v xml:space="preserve"> 1016</v>
      </c>
      <c r="H96" s="46">
        <v>69</v>
      </c>
      <c r="I96" s="68">
        <f t="shared" si="26"/>
        <v>34</v>
      </c>
      <c r="J96" s="153" t="str">
        <f t="shared" si="38"/>
        <v>epg273</v>
      </c>
      <c r="K96" s="67" t="str">
        <f t="shared" si="20"/>
        <v>0009000207E3</v>
      </c>
      <c r="L96" s="67" t="str">
        <f t="shared" si="27"/>
        <v>http://lifenews.ru/</v>
      </c>
      <c r="M96" s="67" t="str">
        <f t="shared" si="28"/>
        <v>Русский</v>
      </c>
      <c r="N96" s="67" t="str">
        <f t="shared" si="29"/>
        <v>Круглосуточно</v>
      </c>
      <c r="O96" s="154" t="str">
        <f t="shared" si="30"/>
        <v/>
      </c>
      <c r="P96" s="67" t="str">
        <f t="shared" si="21"/>
        <v>Базовый</v>
      </c>
      <c r="Q96" s="44" t="str">
        <f t="shared" si="35"/>
        <v>Да</v>
      </c>
      <c r="R96" s="44"/>
      <c r="S96" s="44" t="str">
        <f t="shared" si="31"/>
        <v>Да</v>
      </c>
      <c r="T96" s="44" t="str">
        <f t="shared" si="32"/>
        <v>Да</v>
      </c>
      <c r="U96" s="44" t="str">
        <f t="shared" si="33"/>
        <v/>
      </c>
      <c r="V96" s="27" t="str">
        <f t="shared" si="34"/>
        <v/>
      </c>
    </row>
    <row r="97" spans="1:22" ht="15" x14ac:dyDescent="0.25">
      <c r="A97" s="48">
        <f t="shared" si="36"/>
        <v>95</v>
      </c>
      <c r="B97" s="53" t="str">
        <f t="shared" si="39"/>
        <v>Бобёр</v>
      </c>
      <c r="C97" s="27" t="str">
        <f t="shared" si="22"/>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23"/>
        <v>Познавательные</v>
      </c>
      <c r="E97" s="54" t="str">
        <f t="shared" si="24"/>
        <v>SD</v>
      </c>
      <c r="F97" s="54" t="str">
        <f t="shared" si="25"/>
        <v>DVB-18</v>
      </c>
      <c r="G97" s="45" t="str">
        <f t="shared" si="37"/>
        <v xml:space="preserve"> 1016</v>
      </c>
      <c r="H97" s="54">
        <v>312</v>
      </c>
      <c r="I97" s="68">
        <f t="shared" si="26"/>
        <v>112</v>
      </c>
      <c r="J97" s="153" t="str">
        <f t="shared" si="38"/>
        <v>epg603</v>
      </c>
      <c r="K97" s="67" t="str">
        <f t="shared" si="20"/>
        <v>0009000207E5</v>
      </c>
      <c r="L97" s="67" t="str">
        <f t="shared" si="27"/>
        <v>http://www.bober-tv.ru</v>
      </c>
      <c r="M97" s="67" t="str">
        <f t="shared" si="28"/>
        <v>Русский</v>
      </c>
      <c r="N97" s="67" t="str">
        <f t="shared" si="29"/>
        <v>Круглосуточно</v>
      </c>
      <c r="O97" s="154" t="str">
        <f t="shared" si="30"/>
        <v/>
      </c>
      <c r="P97" s="67" t="str">
        <f t="shared" si="21"/>
        <v>Базовый</v>
      </c>
      <c r="Q97" s="48" t="str">
        <f t="shared" si="35"/>
        <v/>
      </c>
      <c r="R97" s="48"/>
      <c r="S97" s="44" t="str">
        <f t="shared" si="31"/>
        <v>Да</v>
      </c>
      <c r="T97" s="44" t="str">
        <f t="shared" si="32"/>
        <v>Да</v>
      </c>
      <c r="U97" s="44" t="str">
        <f t="shared" si="33"/>
        <v/>
      </c>
      <c r="V97" s="27" t="str">
        <f t="shared" si="34"/>
        <v/>
      </c>
    </row>
    <row r="98" spans="1:22" ht="15" x14ac:dyDescent="0.25">
      <c r="A98" s="44">
        <f t="shared" si="36"/>
        <v>96</v>
      </c>
      <c r="B98" s="27" t="str">
        <f t="shared" si="39"/>
        <v>Fox Life HD</v>
      </c>
      <c r="C98" s="27" t="str">
        <f t="shared" si="22"/>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27" t="str">
        <f t="shared" si="23"/>
        <v>Кино и сериалы</v>
      </c>
      <c r="E98" s="45" t="str">
        <f t="shared" si="24"/>
        <v>HD</v>
      </c>
      <c r="F98" s="45" t="str">
        <f t="shared" si="25"/>
        <v>DVB-21</v>
      </c>
      <c r="G98" s="45" t="str">
        <f t="shared" si="37"/>
        <v xml:space="preserve"> 1016</v>
      </c>
      <c r="H98" s="46">
        <v>130</v>
      </c>
      <c r="I98" s="68">
        <f t="shared" si="26"/>
        <v>606</v>
      </c>
      <c r="J98" s="153" t="str">
        <f t="shared" si="38"/>
        <v>epg315</v>
      </c>
      <c r="K98" s="67" t="str">
        <f t="shared" si="20"/>
        <v>0009000207D1</v>
      </c>
      <c r="L98" s="67" t="str">
        <f t="shared" si="27"/>
        <v>http://www.foxlifetv.ru/</v>
      </c>
      <c r="M98" s="67" t="str">
        <f t="shared" si="28"/>
        <v>Русский</v>
      </c>
      <c r="N98" s="67" t="str">
        <f t="shared" si="29"/>
        <v>Круглосуточно</v>
      </c>
      <c r="O98" s="154" t="str">
        <f t="shared" si="30"/>
        <v/>
      </c>
      <c r="P98" s="67" t="str">
        <f t="shared" si="21"/>
        <v>Базовый</v>
      </c>
      <c r="Q98" s="44" t="str">
        <f t="shared" si="35"/>
        <v/>
      </c>
      <c r="R98" s="44"/>
      <c r="S98" s="44" t="str">
        <f t="shared" si="31"/>
        <v>Да</v>
      </c>
      <c r="T98" s="44" t="str">
        <f t="shared" si="32"/>
        <v>Да</v>
      </c>
      <c r="U98" s="44" t="str">
        <f t="shared" si="33"/>
        <v/>
      </c>
      <c r="V98" s="27" t="str">
        <f t="shared" si="34"/>
        <v/>
      </c>
    </row>
    <row r="99" spans="1:22" ht="15" x14ac:dyDescent="0.25">
      <c r="A99" s="44">
        <f t="shared" si="36"/>
        <v>97</v>
      </c>
      <c r="B99" s="27" t="str">
        <f t="shared" si="39"/>
        <v>Mezzo Live HD</v>
      </c>
      <c r="C99" s="27" t="str">
        <f t="shared" si="22"/>
        <v>Самые прекрасные мгновения классической музыки, оперы, танца, джаза и всей музыки мира. В прямом эфире.</v>
      </c>
      <c r="D99" s="27" t="str">
        <f t="shared" si="23"/>
        <v>Музыкальные</v>
      </c>
      <c r="E99" s="45" t="str">
        <f t="shared" si="24"/>
        <v>HD</v>
      </c>
      <c r="F99" s="45" t="str">
        <f t="shared" si="25"/>
        <v>DVB-23</v>
      </c>
      <c r="G99" s="45" t="str">
        <f t="shared" si="37"/>
        <v xml:space="preserve"> 1016</v>
      </c>
      <c r="H99" s="46">
        <v>146</v>
      </c>
      <c r="I99" s="68">
        <f t="shared" si="26"/>
        <v>623</v>
      </c>
      <c r="J99" s="153" t="str">
        <f t="shared" si="38"/>
        <v>epg329</v>
      </c>
      <c r="K99" s="67" t="str">
        <f t="shared" si="20"/>
        <v>0009000207D1</v>
      </c>
      <c r="L99" s="67" t="str">
        <f t="shared" si="27"/>
        <v>http://www.mezzo.tv/</v>
      </c>
      <c r="M99" s="67" t="str">
        <f t="shared" si="28"/>
        <v>Французский</v>
      </c>
      <c r="N99" s="67" t="str">
        <f t="shared" si="29"/>
        <v>Круглосуточно</v>
      </c>
      <c r="O99" s="154" t="str">
        <f t="shared" si="30"/>
        <v/>
      </c>
      <c r="P99" s="67" t="str">
        <f t="shared" si="21"/>
        <v>Базовый</v>
      </c>
      <c r="Q99" s="44" t="str">
        <f t="shared" si="35"/>
        <v/>
      </c>
      <c r="R99" s="44"/>
      <c r="S99" s="44" t="str">
        <f t="shared" si="31"/>
        <v>Да</v>
      </c>
      <c r="T99" s="44" t="str">
        <f t="shared" si="32"/>
        <v>Да</v>
      </c>
      <c r="U99" s="44" t="str">
        <f t="shared" si="33"/>
        <v/>
      </c>
      <c r="V99" s="27" t="str">
        <f t="shared" si="34"/>
        <v/>
      </c>
    </row>
    <row r="100" spans="1:22" ht="15" x14ac:dyDescent="0.25">
      <c r="A100" s="44">
        <f t="shared" si="36"/>
        <v>98</v>
      </c>
      <c r="B100" s="27" t="str">
        <f t="shared" si="39"/>
        <v>Viasat History</v>
      </c>
      <c r="C100" s="27" t="str">
        <f t="shared" si="22"/>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27" t="str">
        <f t="shared" si="23"/>
        <v>Познавательные</v>
      </c>
      <c r="E100" s="45" t="str">
        <f t="shared" si="24"/>
        <v>SD</v>
      </c>
      <c r="F100" s="45" t="str">
        <f t="shared" si="25"/>
        <v>DVB-22</v>
      </c>
      <c r="G100" s="45" t="str">
        <f t="shared" si="37"/>
        <v xml:space="preserve"> 1016</v>
      </c>
      <c r="H100" s="46">
        <v>91</v>
      </c>
      <c r="I100" s="68">
        <f t="shared" si="26"/>
        <v>113</v>
      </c>
      <c r="J100" s="153" t="str">
        <f t="shared" si="38"/>
        <v>epg87</v>
      </c>
      <c r="K100" s="67" t="str">
        <f t="shared" si="20"/>
        <v>0009000207D1</v>
      </c>
      <c r="L100" s="67" t="str">
        <f t="shared" si="27"/>
        <v>http://www.viasat-channels.tv</v>
      </c>
      <c r="M100" s="67" t="str">
        <f t="shared" si="28"/>
        <v>Русский, Английский</v>
      </c>
      <c r="N100" s="67" t="str">
        <f t="shared" si="29"/>
        <v>Круглосуточно</v>
      </c>
      <c r="O100" s="154" t="str">
        <f t="shared" si="30"/>
        <v/>
      </c>
      <c r="P100" s="67" t="str">
        <f t="shared" si="21"/>
        <v>Базовый</v>
      </c>
      <c r="Q100" s="44" t="str">
        <f t="shared" si="35"/>
        <v>Да</v>
      </c>
      <c r="R100" s="44"/>
      <c r="S100" s="44" t="str">
        <f t="shared" si="31"/>
        <v>Да</v>
      </c>
      <c r="T100" s="44" t="str">
        <f t="shared" si="32"/>
        <v>Да</v>
      </c>
      <c r="U100" s="44" t="str">
        <f t="shared" si="33"/>
        <v/>
      </c>
      <c r="V100" s="27" t="str">
        <f t="shared" si="34"/>
        <v/>
      </c>
    </row>
    <row r="101" spans="1:22" ht="15" x14ac:dyDescent="0.25">
      <c r="A101" s="44">
        <f t="shared" si="36"/>
        <v>99</v>
      </c>
      <c r="B101" s="27" t="str">
        <f t="shared" si="39"/>
        <v>LifeNews HD</v>
      </c>
      <c r="C101"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1" s="27" t="str">
        <f t="shared" si="23"/>
        <v>Новости и публицистика</v>
      </c>
      <c r="E101" s="45" t="str">
        <f t="shared" si="24"/>
        <v>HD</v>
      </c>
      <c r="F101" s="45" t="str">
        <f t="shared" si="25"/>
        <v>DVB-19</v>
      </c>
      <c r="G101" s="45" t="str">
        <f t="shared" si="37"/>
        <v xml:space="preserve"> 1016</v>
      </c>
      <c r="H101" s="46">
        <v>182</v>
      </c>
      <c r="I101" s="68">
        <f t="shared" si="26"/>
        <v>624</v>
      </c>
      <c r="J101" s="153" t="str">
        <f t="shared" si="38"/>
        <v>epg480</v>
      </c>
      <c r="K101" s="67" t="str">
        <f t="shared" si="20"/>
        <v>0009000207D1</v>
      </c>
      <c r="L101" s="67" t="str">
        <f t="shared" si="27"/>
        <v>http://lifenews.ru/</v>
      </c>
      <c r="M101" s="67" t="str">
        <f t="shared" si="28"/>
        <v>Русский</v>
      </c>
      <c r="N101" s="67" t="str">
        <f t="shared" si="29"/>
        <v>Круглосуточно</v>
      </c>
      <c r="O101" s="154" t="str">
        <f t="shared" si="30"/>
        <v/>
      </c>
      <c r="P101" s="67" t="str">
        <f t="shared" si="21"/>
        <v>Базовый</v>
      </c>
      <c r="Q101" s="44" t="str">
        <f t="shared" si="35"/>
        <v/>
      </c>
      <c r="R101" s="44"/>
      <c r="S101" s="44" t="str">
        <f t="shared" si="31"/>
        <v>Да</v>
      </c>
      <c r="T101" s="44" t="str">
        <f t="shared" si="32"/>
        <v>Да</v>
      </c>
      <c r="U101" s="44" t="str">
        <f t="shared" si="33"/>
        <v/>
      </c>
      <c r="V101" s="27" t="str">
        <f t="shared" si="34"/>
        <v/>
      </c>
    </row>
    <row r="102" spans="1:22" ht="15" x14ac:dyDescent="0.25">
      <c r="A102" s="44">
        <f t="shared" si="36"/>
        <v>100</v>
      </c>
      <c r="B102" s="53" t="str">
        <f t="shared" si="39"/>
        <v>Матч! Арена</v>
      </c>
      <c r="C102" s="27"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27" t="str">
        <f t="shared" si="23"/>
        <v>Спортивные</v>
      </c>
      <c r="E102" s="45" t="str">
        <f t="shared" si="24"/>
        <v>SD</v>
      </c>
      <c r="F102" s="45" t="str">
        <f t="shared" si="25"/>
        <v>DVB-19</v>
      </c>
      <c r="G102" s="45" t="str">
        <f t="shared" si="37"/>
        <v xml:space="preserve"> 1016</v>
      </c>
      <c r="H102" s="46">
        <v>50</v>
      </c>
      <c r="I102" s="68">
        <f t="shared" si="26"/>
        <v>302</v>
      </c>
      <c r="J102" s="153" t="str">
        <f t="shared" si="38"/>
        <v>epg627</v>
      </c>
      <c r="K102" s="67" t="str">
        <f t="shared" si="20"/>
        <v>0009000207E3</v>
      </c>
      <c r="L102" s="67" t="str">
        <f t="shared" si="27"/>
        <v>http://matchtv.ru/</v>
      </c>
      <c r="M102" s="67" t="str">
        <f t="shared" si="28"/>
        <v>Русский</v>
      </c>
      <c r="N102" s="67" t="str">
        <f t="shared" si="29"/>
        <v>Круглосуточно</v>
      </c>
      <c r="O102" s="154" t="str">
        <f t="shared" si="30"/>
        <v/>
      </c>
      <c r="P102" s="67" t="str">
        <f t="shared" si="21"/>
        <v>Базовый</v>
      </c>
      <c r="Q102" s="44" t="str">
        <f t="shared" si="35"/>
        <v>Да</v>
      </c>
      <c r="R102" s="44"/>
      <c r="S102" s="44" t="str">
        <f t="shared" si="31"/>
        <v>Да</v>
      </c>
      <c r="T102" s="44" t="str">
        <f t="shared" si="32"/>
        <v>Да</v>
      </c>
      <c r="U102" s="44" t="str">
        <f t="shared" si="33"/>
        <v/>
      </c>
      <c r="V102" s="27" t="str">
        <f t="shared" si="34"/>
        <v/>
      </c>
    </row>
    <row r="103" spans="1:22" ht="15" x14ac:dyDescent="0.25">
      <c r="A103" s="44">
        <f t="shared" si="36"/>
        <v>101</v>
      </c>
      <c r="B103" s="27" t="str">
        <f t="shared" si="39"/>
        <v>Extreme Sports</v>
      </c>
      <c r="C103" s="27" t="str">
        <f t="shared" si="22"/>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23"/>
        <v>Спортивные</v>
      </c>
      <c r="E103" s="45" t="str">
        <f t="shared" si="24"/>
        <v>SD</v>
      </c>
      <c r="F103" s="45" t="str">
        <f t="shared" si="25"/>
        <v>DVB-31</v>
      </c>
      <c r="G103" s="45" t="str">
        <f t="shared" si="37"/>
        <v xml:space="preserve"> 1016</v>
      </c>
      <c r="H103" s="45">
        <v>110</v>
      </c>
      <c r="I103" s="68">
        <f t="shared" si="26"/>
        <v>838</v>
      </c>
      <c r="J103" s="153" t="str">
        <f t="shared" si="38"/>
        <v>epg106</v>
      </c>
      <c r="K103" s="67" t="str">
        <f t="shared" si="20"/>
        <v>000900020803</v>
      </c>
      <c r="L103" s="67" t="str">
        <f t="shared" si="27"/>
        <v>http://extreme.com/</v>
      </c>
      <c r="M103" s="67" t="str">
        <f t="shared" si="28"/>
        <v>Русский</v>
      </c>
      <c r="N103" s="67" t="str">
        <f t="shared" si="29"/>
        <v>Круглосуточно</v>
      </c>
      <c r="O103" s="154" t="str">
        <f t="shared" si="30"/>
        <v/>
      </c>
      <c r="P103" s="67" t="str">
        <f t="shared" si="21"/>
        <v>Активный</v>
      </c>
      <c r="Q103" s="44" t="str">
        <f t="shared" si="35"/>
        <v/>
      </c>
      <c r="R103" s="44"/>
      <c r="S103" s="44" t="str">
        <f t="shared" si="31"/>
        <v>Да</v>
      </c>
      <c r="T103" s="44" t="str">
        <f t="shared" si="32"/>
        <v>Да</v>
      </c>
      <c r="U103" s="44" t="str">
        <f t="shared" si="33"/>
        <v/>
      </c>
      <c r="V103" s="27" t="str">
        <f t="shared" si="34"/>
        <v/>
      </c>
    </row>
    <row r="104" spans="1:22" ht="15" x14ac:dyDescent="0.25">
      <c r="A104" s="44">
        <f t="shared" si="36"/>
        <v>102</v>
      </c>
      <c r="B104" s="27" t="str">
        <f t="shared" si="39"/>
        <v>Discovery Science HD</v>
      </c>
      <c r="C104" s="27" t="str">
        <f t="shared" si="22"/>
        <v>Discovery Science HD – научный круглосуточный канал. Discovery Science транслирует научные и технические исследования, открытия и изобретения.</v>
      </c>
      <c r="D104" s="27" t="str">
        <f t="shared" si="23"/>
        <v>Познавательные</v>
      </c>
      <c r="E104" s="45" t="str">
        <f t="shared" si="24"/>
        <v>HD</v>
      </c>
      <c r="F104" s="45" t="str">
        <f t="shared" si="25"/>
        <v>DVB-19</v>
      </c>
      <c r="G104" s="45" t="str">
        <f t="shared" si="37"/>
        <v xml:space="preserve"> 1016</v>
      </c>
      <c r="H104" s="46">
        <v>155</v>
      </c>
      <c r="I104" s="68">
        <f t="shared" si="26"/>
        <v>613</v>
      </c>
      <c r="J104" s="153" t="str">
        <f t="shared" si="38"/>
        <v>epg523</v>
      </c>
      <c r="K104" s="67" t="str">
        <f t="shared" si="20"/>
        <v>0009000207D1</v>
      </c>
      <c r="L104" s="67" t="str">
        <f t="shared" si="27"/>
        <v>http://science.discovery.com/</v>
      </c>
      <c r="M104" s="67" t="str">
        <f t="shared" si="28"/>
        <v>Русский, Английский</v>
      </c>
      <c r="N104" s="67" t="str">
        <f t="shared" si="29"/>
        <v>Круглосуточно</v>
      </c>
      <c r="O104" s="154" t="str">
        <f t="shared" si="30"/>
        <v/>
      </c>
      <c r="P104" s="67" t="str">
        <f t="shared" si="21"/>
        <v>Базовый</v>
      </c>
      <c r="Q104" s="44" t="str">
        <f t="shared" si="35"/>
        <v/>
      </c>
      <c r="R104" s="44"/>
      <c r="S104" s="44" t="str">
        <f t="shared" si="31"/>
        <v>Да</v>
      </c>
      <c r="T104" s="44" t="str">
        <f t="shared" si="32"/>
        <v>Да</v>
      </c>
      <c r="U104" s="44" t="str">
        <f t="shared" si="33"/>
        <v/>
      </c>
      <c r="V104" s="27" t="str">
        <f t="shared" si="34"/>
        <v/>
      </c>
    </row>
    <row r="105" spans="1:22" ht="15" x14ac:dyDescent="0.25">
      <c r="A105" s="44">
        <f t="shared" si="36"/>
        <v>103</v>
      </c>
      <c r="B105" s="27" t="str">
        <f t="shared" si="39"/>
        <v>AMEDIA HIT HD</v>
      </c>
      <c r="C105" s="27"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23"/>
        <v>Кино и сериалы</v>
      </c>
      <c r="E105" s="45" t="str">
        <f t="shared" si="24"/>
        <v>HD</v>
      </c>
      <c r="F105" s="45" t="str">
        <f t="shared" si="25"/>
        <v>DVB-20</v>
      </c>
      <c r="G105" s="45" t="str">
        <f t="shared" si="37"/>
        <v xml:space="preserve"> 1016</v>
      </c>
      <c r="H105" s="46">
        <v>303</v>
      </c>
      <c r="I105" s="68">
        <f t="shared" si="26"/>
        <v>826</v>
      </c>
      <c r="J105" s="153" t="str">
        <f t="shared" si="38"/>
        <v>epg585</v>
      </c>
      <c r="K105" s="67" t="str">
        <f t="shared" si="20"/>
        <v>0009000207EF</v>
      </c>
      <c r="L105" s="67" t="str">
        <f t="shared" si="27"/>
        <v>http://amediahit.ru/</v>
      </c>
      <c r="M105" s="67" t="str">
        <f t="shared" si="28"/>
        <v>Русский, Английский</v>
      </c>
      <c r="N105" s="67" t="str">
        <f t="shared" si="29"/>
        <v>Круглосуточно</v>
      </c>
      <c r="O105" s="154" t="str">
        <f t="shared" si="30"/>
        <v/>
      </c>
      <c r="P105" s="67" t="str">
        <f t="shared" si="21"/>
        <v>AMEDIA Premium HD</v>
      </c>
      <c r="Q105" s="44" t="str">
        <f t="shared" si="35"/>
        <v/>
      </c>
      <c r="R105" s="44"/>
      <c r="S105" s="44" t="str">
        <f t="shared" si="31"/>
        <v>Да</v>
      </c>
      <c r="T105" s="44" t="str">
        <f t="shared" si="32"/>
        <v>Да</v>
      </c>
      <c r="U105" s="44" t="str">
        <f t="shared" si="33"/>
        <v/>
      </c>
      <c r="V105" s="27" t="str">
        <f t="shared" si="34"/>
        <v/>
      </c>
    </row>
    <row r="106" spans="1:22" ht="15" x14ac:dyDescent="0.25">
      <c r="A106" s="44">
        <f t="shared" si="36"/>
        <v>104</v>
      </c>
      <c r="B106" s="51" t="str">
        <f t="shared" si="39"/>
        <v>A1</v>
      </c>
      <c r="C10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23"/>
        <v>Кино и сериалы</v>
      </c>
      <c r="E106" s="68" t="str">
        <f t="shared" si="24"/>
        <v>SD</v>
      </c>
      <c r="F106" s="68" t="str">
        <f t="shared" si="25"/>
        <v>DVB-20</v>
      </c>
      <c r="G106" s="68" t="str">
        <f t="shared" si="37"/>
        <v xml:space="preserve"> 1016</v>
      </c>
      <c r="H106" s="152">
        <v>79</v>
      </c>
      <c r="I106" s="68">
        <f t="shared" si="26"/>
        <v>829</v>
      </c>
      <c r="J106" s="153" t="str">
        <f t="shared" si="38"/>
        <v>epg265</v>
      </c>
      <c r="K106" s="67" t="str">
        <f t="shared" si="20"/>
        <v>0009000207EF</v>
      </c>
      <c r="L106" s="67" t="str">
        <f t="shared" si="27"/>
        <v>http://amedia1.ru/</v>
      </c>
      <c r="M106" s="67" t="str">
        <f t="shared" si="28"/>
        <v>Русский, Английский</v>
      </c>
      <c r="N106" s="67" t="str">
        <f t="shared" si="29"/>
        <v>Круглосуточно</v>
      </c>
      <c r="O106" s="154" t="str">
        <f t="shared" si="30"/>
        <v/>
      </c>
      <c r="P106" s="67" t="str">
        <f t="shared" si="21"/>
        <v>AMEDIA Premium HD</v>
      </c>
      <c r="Q106" s="44" t="str">
        <f t="shared" si="35"/>
        <v/>
      </c>
      <c r="R106" s="44"/>
      <c r="S106" s="44" t="str">
        <f t="shared" si="31"/>
        <v>Да</v>
      </c>
      <c r="T106" s="44" t="str">
        <f t="shared" si="32"/>
        <v>Да</v>
      </c>
      <c r="U106" s="44" t="str">
        <f t="shared" si="33"/>
        <v/>
      </c>
      <c r="V106" s="27" t="str">
        <f t="shared" si="34"/>
        <v/>
      </c>
    </row>
    <row r="107" spans="1:22" ht="15" x14ac:dyDescent="0.25">
      <c r="A107" s="44">
        <f t="shared" si="36"/>
        <v>105</v>
      </c>
      <c r="B107" s="51" t="str">
        <f t="shared" si="39"/>
        <v>AMEDIA HIT SD</v>
      </c>
      <c r="C107" s="51"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23"/>
        <v>Кино и сериалы</v>
      </c>
      <c r="E107" s="68" t="str">
        <f t="shared" si="24"/>
        <v>SD</v>
      </c>
      <c r="F107" s="68" t="str">
        <f t="shared" si="25"/>
        <v>DVB-20</v>
      </c>
      <c r="G107" s="68" t="str">
        <f t="shared" si="37"/>
        <v xml:space="preserve"> 1016</v>
      </c>
      <c r="H107" s="152">
        <v>302</v>
      </c>
      <c r="I107" s="68">
        <f t="shared" si="26"/>
        <v>827</v>
      </c>
      <c r="J107" s="153" t="str">
        <f t="shared" si="38"/>
        <v>epg575</v>
      </c>
      <c r="K107" s="67" t="str">
        <f t="shared" si="20"/>
        <v>0009000207EF</v>
      </c>
      <c r="L107" s="67" t="str">
        <f t="shared" si="27"/>
        <v>http://amediahit.ru/</v>
      </c>
      <c r="M107" s="67" t="str">
        <f t="shared" si="28"/>
        <v>Русский, Английский</v>
      </c>
      <c r="N107" s="67" t="str">
        <f t="shared" si="29"/>
        <v>Круглосуточно</v>
      </c>
      <c r="O107" s="154" t="str">
        <f t="shared" si="30"/>
        <v/>
      </c>
      <c r="P107" s="67" t="str">
        <f t="shared" si="21"/>
        <v>AMEDIA Premium HD</v>
      </c>
      <c r="Q107" s="44" t="str">
        <f t="shared" si="35"/>
        <v/>
      </c>
      <c r="R107" s="44"/>
      <c r="S107" s="44" t="str">
        <f t="shared" si="31"/>
        <v>Да</v>
      </c>
      <c r="T107" s="44" t="str">
        <f t="shared" si="32"/>
        <v>Да</v>
      </c>
      <c r="U107" s="44" t="str">
        <f t="shared" si="33"/>
        <v/>
      </c>
      <c r="V107" s="27" t="str">
        <f t="shared" si="34"/>
        <v/>
      </c>
    </row>
    <row r="108" spans="1:22" ht="15" x14ac:dyDescent="0.25">
      <c r="A108" s="44">
        <f t="shared" si="36"/>
        <v>106</v>
      </c>
      <c r="B108" s="51" t="str">
        <f t="shared" si="39"/>
        <v>AMEDIA Premium HD</v>
      </c>
      <c r="C108" s="51" t="str">
        <f t="shared" si="22"/>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23"/>
        <v>Кино и сериалы</v>
      </c>
      <c r="E108" s="68" t="str">
        <f t="shared" si="24"/>
        <v>HD</v>
      </c>
      <c r="F108" s="68" t="str">
        <f t="shared" si="25"/>
        <v>DVB-20</v>
      </c>
      <c r="G108" s="68" t="str">
        <f t="shared" si="37"/>
        <v xml:space="preserve"> 1016</v>
      </c>
      <c r="H108" s="152">
        <v>220</v>
      </c>
      <c r="I108" s="68">
        <f t="shared" si="26"/>
        <v>823</v>
      </c>
      <c r="J108" s="153" t="str">
        <f t="shared" si="38"/>
        <v>epg267</v>
      </c>
      <c r="K108" s="67" t="str">
        <f t="shared" si="20"/>
        <v>0009000207EF</v>
      </c>
      <c r="L108" s="67" t="str">
        <f t="shared" si="27"/>
        <v>http://amediahd.ru/</v>
      </c>
      <c r="M108" s="67" t="str">
        <f t="shared" si="28"/>
        <v>Русский, Английский</v>
      </c>
      <c r="N108" s="67" t="str">
        <f t="shared" si="29"/>
        <v>Круглосуточно</v>
      </c>
      <c r="O108" s="154" t="str">
        <f t="shared" si="30"/>
        <v/>
      </c>
      <c r="P108" s="67" t="str">
        <f t="shared" si="21"/>
        <v>AMEDIA Premium HD</v>
      </c>
      <c r="Q108" s="44" t="str">
        <f t="shared" si="35"/>
        <v/>
      </c>
      <c r="R108" s="44"/>
      <c r="S108" s="44" t="str">
        <f t="shared" si="31"/>
        <v>Да</v>
      </c>
      <c r="T108" s="44" t="str">
        <f t="shared" si="32"/>
        <v>Да</v>
      </c>
      <c r="U108" s="44" t="str">
        <f t="shared" si="33"/>
        <v/>
      </c>
      <c r="V108" s="27" t="str">
        <f t="shared" si="34"/>
        <v/>
      </c>
    </row>
    <row r="109" spans="1:22" ht="15" x14ac:dyDescent="0.25">
      <c r="A109" s="44">
        <f t="shared" si="36"/>
        <v>107</v>
      </c>
      <c r="B109" s="51" t="str">
        <f t="shared" si="39"/>
        <v>Fox Life</v>
      </c>
      <c r="C109" s="51" t="str">
        <f t="shared" si="22"/>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23"/>
        <v>Кино и сериалы</v>
      </c>
      <c r="E109" s="68" t="str">
        <f t="shared" si="24"/>
        <v>SD</v>
      </c>
      <c r="F109" s="68" t="str">
        <f t="shared" si="25"/>
        <v>DVB-21</v>
      </c>
      <c r="G109" s="68" t="str">
        <f t="shared" si="37"/>
        <v xml:space="preserve"> 1016</v>
      </c>
      <c r="H109" s="152">
        <v>90</v>
      </c>
      <c r="I109" s="68">
        <f t="shared" si="26"/>
        <v>69</v>
      </c>
      <c r="J109" s="153" t="str">
        <f t="shared" si="38"/>
        <v>epg86</v>
      </c>
      <c r="K109" s="67" t="str">
        <f t="shared" si="20"/>
        <v>0009000207D1</v>
      </c>
      <c r="L109" s="67" t="str">
        <f t="shared" si="27"/>
        <v>http://www.foxlifetv.ru/</v>
      </c>
      <c r="M109" s="67" t="str">
        <f t="shared" si="28"/>
        <v>Русский, Английский</v>
      </c>
      <c r="N109" s="67" t="str">
        <f t="shared" si="29"/>
        <v>Круглосуточно</v>
      </c>
      <c r="O109" s="154" t="str">
        <f t="shared" si="30"/>
        <v/>
      </c>
      <c r="P109" s="67" t="str">
        <f t="shared" si="21"/>
        <v>Базовый</v>
      </c>
      <c r="Q109" s="44" t="str">
        <f t="shared" si="35"/>
        <v/>
      </c>
      <c r="R109" s="44"/>
      <c r="S109" s="44" t="str">
        <f t="shared" si="31"/>
        <v>Да</v>
      </c>
      <c r="T109" s="44" t="str">
        <f t="shared" si="32"/>
        <v>Да</v>
      </c>
      <c r="U109" s="44" t="str">
        <f t="shared" si="33"/>
        <v/>
      </c>
      <c r="V109" s="27" t="str">
        <f t="shared" si="34"/>
        <v/>
      </c>
    </row>
    <row r="110" spans="1:22" ht="15" x14ac:dyDescent="0.25">
      <c r="A110" s="44">
        <f t="shared" si="36"/>
        <v>108</v>
      </c>
      <c r="B110" s="51" t="str">
        <f t="shared" si="39"/>
        <v>Viasat History HD/Viasat Nature HD</v>
      </c>
      <c r="C110" s="51" t="str">
        <f t="shared" si="22"/>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23"/>
        <v>Познавательные</v>
      </c>
      <c r="E110" s="68" t="str">
        <f t="shared" si="24"/>
        <v>HD</v>
      </c>
      <c r="F110" s="68" t="str">
        <f t="shared" si="25"/>
        <v>DVB-21</v>
      </c>
      <c r="G110" s="68" t="str">
        <f t="shared" si="37"/>
        <v xml:space="preserve"> 1016</v>
      </c>
      <c r="H110" s="152">
        <v>163</v>
      </c>
      <c r="I110" s="68">
        <f t="shared" si="26"/>
        <v>807</v>
      </c>
      <c r="J110" s="153" t="str">
        <f t="shared" si="38"/>
        <v>epg378</v>
      </c>
      <c r="K110" s="67" t="str">
        <f t="shared" si="20"/>
        <v>0009000207E0</v>
      </c>
      <c r="L110" s="67" t="str">
        <f t="shared" si="27"/>
        <v>http://www.viasatpremium.ru/</v>
      </c>
      <c r="M110" s="67" t="str">
        <f t="shared" si="28"/>
        <v>Русский</v>
      </c>
      <c r="N110" s="67" t="str">
        <f t="shared" si="29"/>
        <v>Круглосуточно</v>
      </c>
      <c r="O110" s="154" t="str">
        <f t="shared" si="30"/>
        <v/>
      </c>
      <c r="P110" s="67" t="str">
        <f t="shared" si="21"/>
        <v>VIASAT премиум HD</v>
      </c>
      <c r="Q110" s="44" t="str">
        <f t="shared" si="35"/>
        <v/>
      </c>
      <c r="R110" s="44"/>
      <c r="S110" s="44" t="str">
        <f t="shared" si="31"/>
        <v>Да</v>
      </c>
      <c r="T110" s="44" t="str">
        <f t="shared" si="32"/>
        <v>Да</v>
      </c>
      <c r="U110" s="44" t="str">
        <f t="shared" si="33"/>
        <v/>
      </c>
      <c r="V110" s="27" t="str">
        <f t="shared" si="34"/>
        <v/>
      </c>
    </row>
    <row r="111" spans="1:22" ht="15" x14ac:dyDescent="0.25">
      <c r="A111" s="44">
        <f t="shared" si="36"/>
        <v>109</v>
      </c>
      <c r="B111" s="51" t="str">
        <f t="shared" si="39"/>
        <v>TV1000 Megahit HD</v>
      </c>
      <c r="C111" s="51" t="str">
        <f t="shared" si="22"/>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23"/>
        <v>Кино и сериалы</v>
      </c>
      <c r="E111" s="68" t="str">
        <f t="shared" si="24"/>
        <v>HD</v>
      </c>
      <c r="F111" s="68" t="str">
        <f t="shared" si="25"/>
        <v>DVB-21</v>
      </c>
      <c r="G111" s="68" t="str">
        <f t="shared" si="37"/>
        <v xml:space="preserve"> 1016</v>
      </c>
      <c r="H111" s="152">
        <v>161</v>
      </c>
      <c r="I111" s="68">
        <f t="shared" si="26"/>
        <v>803</v>
      </c>
      <c r="J111" s="153" t="str">
        <f t="shared" si="38"/>
        <v>epg376</v>
      </c>
      <c r="K111" s="67" t="str">
        <f t="shared" si="20"/>
        <v>0009000207E0</v>
      </c>
      <c r="L111" s="67" t="str">
        <f t="shared" si="27"/>
        <v>http://www.viasatpremium.ru/</v>
      </c>
      <c r="M111" s="67" t="str">
        <f t="shared" si="28"/>
        <v>Русский</v>
      </c>
      <c r="N111" s="67" t="str">
        <f t="shared" si="29"/>
        <v>Круглосуточно</v>
      </c>
      <c r="O111" s="154" t="str">
        <f t="shared" si="30"/>
        <v/>
      </c>
      <c r="P111" s="67" t="str">
        <f t="shared" si="21"/>
        <v>VIASAT премиум HD</v>
      </c>
      <c r="Q111" s="44" t="str">
        <f t="shared" si="35"/>
        <v/>
      </c>
      <c r="R111" s="44"/>
      <c r="S111" s="44" t="str">
        <f t="shared" si="31"/>
        <v>Да</v>
      </c>
      <c r="T111" s="44" t="str">
        <f t="shared" si="32"/>
        <v>Да</v>
      </c>
      <c r="U111" s="44" t="str">
        <f t="shared" si="33"/>
        <v/>
      </c>
      <c r="V111" s="27" t="str">
        <f t="shared" si="34"/>
        <v/>
      </c>
    </row>
    <row r="112" spans="1:22" ht="15" x14ac:dyDescent="0.25">
      <c r="A112" s="44">
        <f t="shared" si="36"/>
        <v>110</v>
      </c>
      <c r="B112" s="51" t="str">
        <f t="shared" si="39"/>
        <v>Travel+Adventure SD</v>
      </c>
      <c r="C112"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23"/>
        <v>Вокруг света</v>
      </c>
      <c r="E112" s="68" t="str">
        <f t="shared" si="24"/>
        <v>SD</v>
      </c>
      <c r="F112" s="68" t="str">
        <f t="shared" si="25"/>
        <v>DVB-22</v>
      </c>
      <c r="G112" s="68" t="str">
        <f t="shared" si="37"/>
        <v xml:space="preserve"> 1016</v>
      </c>
      <c r="H112" s="152">
        <v>218</v>
      </c>
      <c r="I112" s="68">
        <f t="shared" si="26"/>
        <v>107</v>
      </c>
      <c r="J112" s="153" t="str">
        <f t="shared" si="38"/>
        <v>epg274</v>
      </c>
      <c r="K112" s="67" t="str">
        <f t="shared" si="20"/>
        <v>0009000207D1</v>
      </c>
      <c r="L112" s="67" t="str">
        <f t="shared" si="27"/>
        <v>http://travelplusadventure.ru/</v>
      </c>
      <c r="M112" s="67" t="str">
        <f t="shared" si="28"/>
        <v>Русский</v>
      </c>
      <c r="N112" s="67" t="str">
        <f t="shared" si="29"/>
        <v>Круглосуточно</v>
      </c>
      <c r="O112" s="154" t="str">
        <f t="shared" si="30"/>
        <v/>
      </c>
      <c r="P112" s="67" t="str">
        <f t="shared" si="21"/>
        <v>Базовый</v>
      </c>
      <c r="Q112" s="44" t="str">
        <f t="shared" si="35"/>
        <v>Да</v>
      </c>
      <c r="R112" s="44"/>
      <c r="S112" s="44" t="str">
        <f t="shared" si="31"/>
        <v>Да</v>
      </c>
      <c r="T112" s="44" t="str">
        <f t="shared" si="32"/>
        <v>Да</v>
      </c>
      <c r="U112" s="44" t="str">
        <f t="shared" si="33"/>
        <v/>
      </c>
      <c r="V112" s="27" t="str">
        <f t="shared" si="34"/>
        <v/>
      </c>
    </row>
    <row r="113" spans="1:22" ht="15" x14ac:dyDescent="0.25">
      <c r="A113" s="44">
        <f t="shared" si="36"/>
        <v>111</v>
      </c>
      <c r="B113" s="51" t="str">
        <f t="shared" si="39"/>
        <v>Travel+Adventure HD</v>
      </c>
      <c r="C113"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23"/>
        <v>Вокруг света</v>
      </c>
      <c r="E113" s="68" t="str">
        <f t="shared" si="24"/>
        <v>HD</v>
      </c>
      <c r="F113" s="68" t="str">
        <f t="shared" si="25"/>
        <v>DVB-22</v>
      </c>
      <c r="G113" s="68" t="str">
        <f t="shared" si="37"/>
        <v xml:space="preserve"> 1016</v>
      </c>
      <c r="H113" s="152">
        <v>219</v>
      </c>
      <c r="I113" s="68">
        <f t="shared" si="26"/>
        <v>612</v>
      </c>
      <c r="J113" s="153" t="str">
        <f t="shared" si="38"/>
        <v>epg275</v>
      </c>
      <c r="K113" s="67" t="str">
        <f t="shared" si="20"/>
        <v>0009000207D1</v>
      </c>
      <c r="L113" s="67" t="str">
        <f t="shared" si="27"/>
        <v>http://travelplusadventure.ru/</v>
      </c>
      <c r="M113" s="67" t="str">
        <f t="shared" si="28"/>
        <v>Русский</v>
      </c>
      <c r="N113" s="67" t="str">
        <f t="shared" si="29"/>
        <v>Круглосуточно</v>
      </c>
      <c r="O113" s="154" t="str">
        <f t="shared" si="30"/>
        <v/>
      </c>
      <c r="P113" s="67" t="str">
        <f t="shared" si="21"/>
        <v>Базовый</v>
      </c>
      <c r="Q113" s="44" t="str">
        <f t="shared" si="35"/>
        <v/>
      </c>
      <c r="R113" s="44"/>
      <c r="S113" s="44" t="str">
        <f t="shared" si="31"/>
        <v>Да</v>
      </c>
      <c r="T113" s="44" t="str">
        <f t="shared" si="32"/>
        <v>Да</v>
      </c>
      <c r="U113" s="44" t="str">
        <f t="shared" si="33"/>
        <v/>
      </c>
      <c r="V113" s="27" t="str">
        <f t="shared" si="34"/>
        <v/>
      </c>
    </row>
    <row r="114" spans="1:22" ht="15" x14ac:dyDescent="0.25">
      <c r="A114" s="44">
        <f t="shared" si="36"/>
        <v>112</v>
      </c>
      <c r="B114" s="51" t="str">
        <f t="shared" si="39"/>
        <v>8 канал</v>
      </c>
      <c r="C114" s="51" t="str">
        <f t="shared" si="22"/>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23"/>
        <v>Развлекательные</v>
      </c>
      <c r="E114" s="68" t="str">
        <f t="shared" si="24"/>
        <v>SD</v>
      </c>
      <c r="F114" s="68" t="str">
        <f t="shared" si="25"/>
        <v>DVB-22</v>
      </c>
      <c r="G114" s="68" t="str">
        <f t="shared" si="37"/>
        <v xml:space="preserve"> 1016</v>
      </c>
      <c r="H114" s="152">
        <v>176</v>
      </c>
      <c r="I114" s="68">
        <f t="shared" si="26"/>
        <v>205</v>
      </c>
      <c r="J114" s="153" t="str">
        <f t="shared" si="38"/>
        <v>epg522</v>
      </c>
      <c r="K114" s="67" t="str">
        <f t="shared" si="20"/>
        <v>0009000207E3</v>
      </c>
      <c r="L114" s="67" t="str">
        <f t="shared" si="27"/>
        <v>http://www.8tv.ru/</v>
      </c>
      <c r="M114" s="67" t="str">
        <f t="shared" si="28"/>
        <v>Русский</v>
      </c>
      <c r="N114" s="67" t="str">
        <f t="shared" si="29"/>
        <v>Круглосуточно</v>
      </c>
      <c r="O114" s="154" t="str">
        <f t="shared" si="30"/>
        <v/>
      </c>
      <c r="P114" s="67" t="str">
        <f t="shared" si="21"/>
        <v>Базовый</v>
      </c>
      <c r="Q114" s="44" t="str">
        <f t="shared" si="35"/>
        <v/>
      </c>
      <c r="R114" s="44"/>
      <c r="S114" s="44" t="str">
        <f t="shared" si="31"/>
        <v>Да</v>
      </c>
      <c r="T114" s="44" t="str">
        <f t="shared" si="32"/>
        <v>Да</v>
      </c>
      <c r="U114" s="44" t="str">
        <f t="shared" si="33"/>
        <v/>
      </c>
      <c r="V114" s="27" t="str">
        <f t="shared" si="34"/>
        <v/>
      </c>
    </row>
    <row r="115" spans="1:22" ht="15" x14ac:dyDescent="0.25">
      <c r="A115" s="44">
        <f t="shared" si="36"/>
        <v>113</v>
      </c>
      <c r="B115" s="51" t="str">
        <f t="shared" si="39"/>
        <v>AMEDIA Premium SD</v>
      </c>
      <c r="C115" s="51" t="str">
        <f t="shared" si="22"/>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23"/>
        <v>Кино и сериалы</v>
      </c>
      <c r="E115" s="68" t="str">
        <f t="shared" si="24"/>
        <v>SD</v>
      </c>
      <c r="F115" s="68" t="str">
        <f t="shared" si="25"/>
        <v>DVB-22</v>
      </c>
      <c r="G115" s="68" t="str">
        <f t="shared" si="37"/>
        <v xml:space="preserve"> 1016</v>
      </c>
      <c r="H115" s="152">
        <v>221</v>
      </c>
      <c r="I115" s="68">
        <f t="shared" si="26"/>
        <v>824</v>
      </c>
      <c r="J115" s="153" t="str">
        <f t="shared" si="38"/>
        <v>epg277</v>
      </c>
      <c r="K115" s="67" t="str">
        <f t="shared" si="20"/>
        <v>0009000207EF</v>
      </c>
      <c r="L115" s="67" t="str">
        <f t="shared" si="27"/>
        <v>http://amediahd.ru/</v>
      </c>
      <c r="M115" s="67" t="str">
        <f t="shared" si="28"/>
        <v>Русский, Английский</v>
      </c>
      <c r="N115" s="67" t="str">
        <f t="shared" si="29"/>
        <v>Круглосуточно</v>
      </c>
      <c r="O115" s="154" t="str">
        <f t="shared" si="30"/>
        <v/>
      </c>
      <c r="P115" s="67" t="str">
        <f t="shared" si="21"/>
        <v>AMEDIA Premium HD</v>
      </c>
      <c r="Q115" s="44" t="str">
        <f t="shared" si="35"/>
        <v/>
      </c>
      <c r="R115" s="44"/>
      <c r="S115" s="44" t="str">
        <f t="shared" si="31"/>
        <v>Да</v>
      </c>
      <c r="T115" s="44" t="str">
        <f t="shared" si="32"/>
        <v>Да</v>
      </c>
      <c r="U115" s="44" t="str">
        <f t="shared" si="33"/>
        <v/>
      </c>
      <c r="V115" s="27" t="str">
        <f t="shared" si="34"/>
        <v/>
      </c>
    </row>
    <row r="116" spans="1:22" ht="15" x14ac:dyDescent="0.25">
      <c r="A116" s="44">
        <f t="shared" si="36"/>
        <v>114</v>
      </c>
      <c r="B116" s="51" t="str">
        <f t="shared" si="39"/>
        <v>A1 HD</v>
      </c>
      <c r="C11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23"/>
        <v>Кино и сериалы</v>
      </c>
      <c r="E116" s="68" t="str">
        <f t="shared" si="24"/>
        <v>HD</v>
      </c>
      <c r="F116" s="68" t="str">
        <f t="shared" si="25"/>
        <v>DVB-22</v>
      </c>
      <c r="G116" s="68" t="str">
        <f t="shared" si="37"/>
        <v xml:space="preserve"> 1016</v>
      </c>
      <c r="H116" s="152">
        <v>222</v>
      </c>
      <c r="I116" s="68">
        <f t="shared" si="26"/>
        <v>828</v>
      </c>
      <c r="J116" s="153" t="str">
        <f t="shared" si="38"/>
        <v>epg598</v>
      </c>
      <c r="K116" s="67" t="str">
        <f t="shared" si="20"/>
        <v>0009000207EF</v>
      </c>
      <c r="L116" s="67" t="str">
        <f t="shared" si="27"/>
        <v>http://amedia1.ru/</v>
      </c>
      <c r="M116" s="67" t="str">
        <f t="shared" si="28"/>
        <v>Русский</v>
      </c>
      <c r="N116" s="67" t="str">
        <f t="shared" si="29"/>
        <v>Круглосуточно</v>
      </c>
      <c r="O116" s="154" t="str">
        <f t="shared" si="30"/>
        <v/>
      </c>
      <c r="P116" s="67" t="str">
        <f t="shared" si="21"/>
        <v>AMEDIA Premium HD</v>
      </c>
      <c r="Q116" s="44" t="str">
        <f t="shared" si="35"/>
        <v/>
      </c>
      <c r="R116" s="44"/>
      <c r="S116" s="44" t="str">
        <f t="shared" si="31"/>
        <v>Да</v>
      </c>
      <c r="T116" s="44" t="str">
        <f t="shared" si="32"/>
        <v>Да</v>
      </c>
      <c r="U116" s="44" t="str">
        <f t="shared" si="33"/>
        <v/>
      </c>
      <c r="V116" s="27" t="str">
        <f t="shared" si="34"/>
        <v/>
      </c>
    </row>
    <row r="117" spans="1:22" ht="15" x14ac:dyDescent="0.25">
      <c r="A117" s="44">
        <f t="shared" si="36"/>
        <v>115</v>
      </c>
      <c r="B117" s="27" t="str">
        <f t="shared" si="39"/>
        <v>History HD</v>
      </c>
      <c r="C117"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23"/>
        <v>Развлекательные</v>
      </c>
      <c r="E117" s="45" t="str">
        <f t="shared" si="24"/>
        <v>HD</v>
      </c>
      <c r="F117" s="45" t="str">
        <f t="shared" si="25"/>
        <v>DVB-23</v>
      </c>
      <c r="G117" s="45" t="str">
        <f t="shared" si="37"/>
        <v xml:space="preserve"> 1016</v>
      </c>
      <c r="H117" s="46">
        <v>239</v>
      </c>
      <c r="I117" s="68">
        <f t="shared" si="26"/>
        <v>617</v>
      </c>
      <c r="J117" s="153" t="str">
        <f t="shared" si="38"/>
        <v>epg599</v>
      </c>
      <c r="K117" s="67" t="str">
        <f t="shared" si="20"/>
        <v>0009000207D1</v>
      </c>
      <c r="L117" s="67" t="str">
        <f t="shared" si="27"/>
        <v>http://www.history.com/</v>
      </c>
      <c r="M117" s="67" t="str">
        <f t="shared" si="28"/>
        <v>Русский</v>
      </c>
      <c r="N117" s="67" t="str">
        <f t="shared" si="29"/>
        <v>Круглосуточно</v>
      </c>
      <c r="O117" s="154" t="str">
        <f t="shared" si="30"/>
        <v/>
      </c>
      <c r="P117" s="67" t="str">
        <f t="shared" si="21"/>
        <v>Базовый</v>
      </c>
      <c r="Q117" s="44" t="str">
        <f t="shared" si="35"/>
        <v/>
      </c>
      <c r="R117" s="44"/>
      <c r="S117" s="44" t="str">
        <f t="shared" si="31"/>
        <v>Да</v>
      </c>
      <c r="T117" s="44" t="str">
        <f t="shared" si="32"/>
        <v>Да</v>
      </c>
      <c r="U117" s="44" t="str">
        <f t="shared" si="33"/>
        <v/>
      </c>
      <c r="V117" s="27" t="str">
        <f t="shared" si="34"/>
        <v/>
      </c>
    </row>
    <row r="118" spans="1:22" ht="15" x14ac:dyDescent="0.25">
      <c r="A118" s="44">
        <f t="shared" si="36"/>
        <v>116</v>
      </c>
      <c r="B118" s="27" t="str">
        <f t="shared" si="39"/>
        <v>Музыка первого</v>
      </c>
      <c r="C118" s="27" t="str">
        <f t="shared" si="22"/>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23"/>
        <v>Музыкальные</v>
      </c>
      <c r="E118" s="45" t="str">
        <f t="shared" si="24"/>
        <v>SD</v>
      </c>
      <c r="F118" s="45" t="str">
        <f t="shared" si="25"/>
        <v>DVB-25</v>
      </c>
      <c r="G118" s="45" t="str">
        <f t="shared" si="37"/>
        <v xml:space="preserve"> 1016</v>
      </c>
      <c r="H118" s="46">
        <v>99</v>
      </c>
      <c r="I118" s="68">
        <f t="shared" si="26"/>
        <v>502</v>
      </c>
      <c r="J118" s="153" t="str">
        <f t="shared" si="38"/>
        <v>epg95</v>
      </c>
      <c r="K118" s="67" t="str">
        <f t="shared" si="20"/>
        <v>0009000207E3</v>
      </c>
      <c r="L118" s="67" t="str">
        <f t="shared" si="27"/>
        <v>http://www.muz1.tv/</v>
      </c>
      <c r="M118" s="67" t="str">
        <f t="shared" si="28"/>
        <v>Русский</v>
      </c>
      <c r="N118" s="67" t="str">
        <f t="shared" si="29"/>
        <v>Круглосуточно</v>
      </c>
      <c r="O118" s="154" t="str">
        <f t="shared" si="30"/>
        <v/>
      </c>
      <c r="P118" s="67" t="str">
        <f t="shared" si="21"/>
        <v>Базовый</v>
      </c>
      <c r="Q118" s="44" t="str">
        <f t="shared" si="35"/>
        <v>Да</v>
      </c>
      <c r="R118" s="44"/>
      <c r="S118" s="44" t="str">
        <f t="shared" si="31"/>
        <v>Да</v>
      </c>
      <c r="T118" s="44" t="str">
        <f t="shared" si="32"/>
        <v>Да</v>
      </c>
      <c r="U118" s="44" t="str">
        <f t="shared" si="33"/>
        <v/>
      </c>
      <c r="V118" s="27" t="str">
        <f t="shared" si="34"/>
        <v/>
      </c>
    </row>
    <row r="119" spans="1:22" ht="15" x14ac:dyDescent="0.25">
      <c r="A119" s="44">
        <f t="shared" si="36"/>
        <v>117</v>
      </c>
      <c r="B119" s="27" t="str">
        <f t="shared" si="39"/>
        <v>Europa Plus TV</v>
      </c>
      <c r="C119" s="27" t="str">
        <f t="shared" si="22"/>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23"/>
        <v>Музыкальные</v>
      </c>
      <c r="E119" s="45" t="str">
        <f t="shared" si="24"/>
        <v>SD</v>
      </c>
      <c r="F119" s="45" t="str">
        <f t="shared" si="25"/>
        <v>DVB-31</v>
      </c>
      <c r="G119" s="45" t="str">
        <f t="shared" si="37"/>
        <v xml:space="preserve"> 1016</v>
      </c>
      <c r="H119" s="46">
        <v>100</v>
      </c>
      <c r="I119" s="68">
        <f t="shared" si="26"/>
        <v>840</v>
      </c>
      <c r="J119" s="153" t="str">
        <f t="shared" si="38"/>
        <v>epg96</v>
      </c>
      <c r="K119" s="67" t="str">
        <f t="shared" si="20"/>
        <v>000900020803</v>
      </c>
      <c r="L119" s="67" t="str">
        <f t="shared" si="27"/>
        <v>http://www.europaplustv.com/</v>
      </c>
      <c r="M119" s="67" t="str">
        <f t="shared" si="28"/>
        <v>Русский</v>
      </c>
      <c r="N119" s="67" t="str">
        <f t="shared" si="29"/>
        <v>Круглосуточно</v>
      </c>
      <c r="O119" s="154" t="str">
        <f t="shared" si="30"/>
        <v/>
      </c>
      <c r="P119" s="67" t="str">
        <f t="shared" si="21"/>
        <v>Активный</v>
      </c>
      <c r="Q119" s="44" t="str">
        <f t="shared" si="35"/>
        <v>Да</v>
      </c>
      <c r="R119" s="44"/>
      <c r="S119" s="44" t="str">
        <f t="shared" si="31"/>
        <v>Да</v>
      </c>
      <c r="T119" s="44" t="str">
        <f t="shared" si="32"/>
        <v>Да</v>
      </c>
      <c r="U119" s="44" t="str">
        <f t="shared" si="33"/>
        <v/>
      </c>
      <c r="V119" s="27" t="str">
        <f t="shared" si="34"/>
        <v/>
      </c>
    </row>
    <row r="120" spans="1:22" ht="15" x14ac:dyDescent="0.25">
      <c r="A120" s="44">
        <f t="shared" si="36"/>
        <v>118</v>
      </c>
      <c r="B120" s="27" t="str">
        <f t="shared" si="39"/>
        <v>Food Network HD</v>
      </c>
      <c r="C12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23"/>
        <v>Семья и здоровье</v>
      </c>
      <c r="E120" s="45" t="str">
        <f t="shared" si="24"/>
        <v>HD</v>
      </c>
      <c r="F120" s="45" t="str">
        <f t="shared" si="25"/>
        <v>DVB-23</v>
      </c>
      <c r="G120" s="45" t="str">
        <f t="shared" si="37"/>
        <v xml:space="preserve"> 1016</v>
      </c>
      <c r="H120" s="46">
        <v>306</v>
      </c>
      <c r="I120" s="45">
        <f t="shared" si="26"/>
        <v>603</v>
      </c>
      <c r="J120" s="47" t="str">
        <f t="shared" si="38"/>
        <v>epg541</v>
      </c>
      <c r="K120" s="48" t="str">
        <f t="shared" si="20"/>
        <v>0009000207D1</v>
      </c>
      <c r="L120" s="48" t="str">
        <f t="shared" si="27"/>
        <v>http://foodnetwork.com</v>
      </c>
      <c r="M120" s="48" t="str">
        <f t="shared" si="28"/>
        <v>Русский, Английский</v>
      </c>
      <c r="N120" s="48" t="str">
        <f t="shared" si="29"/>
        <v>Круглосуточно</v>
      </c>
      <c r="O120" s="49" t="str">
        <f t="shared" si="30"/>
        <v/>
      </c>
      <c r="P120" s="48" t="str">
        <f t="shared" si="21"/>
        <v>Базовый</v>
      </c>
      <c r="Q120" s="44" t="str">
        <f t="shared" si="35"/>
        <v/>
      </c>
      <c r="R120" s="44"/>
      <c r="S120" s="44" t="str">
        <f t="shared" si="31"/>
        <v>Да</v>
      </c>
      <c r="T120" s="44" t="str">
        <f t="shared" si="32"/>
        <v>Да</v>
      </c>
      <c r="U120" s="44" t="str">
        <f t="shared" si="33"/>
        <v/>
      </c>
      <c r="V120" s="27" t="str">
        <f t="shared" si="34"/>
        <v/>
      </c>
    </row>
    <row r="121" spans="1:22" ht="15" x14ac:dyDescent="0.25">
      <c r="A121" s="44">
        <f t="shared" si="36"/>
        <v>119</v>
      </c>
      <c r="B121" s="27" t="str">
        <f t="shared" si="39"/>
        <v>Fox</v>
      </c>
      <c r="C121" s="27" t="str">
        <f t="shared" si="22"/>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23"/>
        <v>Кино и сериалы</v>
      </c>
      <c r="E121" s="45" t="str">
        <f t="shared" si="24"/>
        <v>SD</v>
      </c>
      <c r="F121" s="45" t="str">
        <f t="shared" si="25"/>
        <v>DVB-23</v>
      </c>
      <c r="G121" s="45" t="str">
        <f t="shared" si="37"/>
        <v xml:space="preserve"> 1016</v>
      </c>
      <c r="H121" s="46">
        <v>217</v>
      </c>
      <c r="I121" s="45">
        <f t="shared" si="26"/>
        <v>70</v>
      </c>
      <c r="J121" s="47" t="str">
        <f t="shared" si="38"/>
        <v>epg75</v>
      </c>
      <c r="K121" s="48" t="str">
        <f t="shared" si="20"/>
        <v>0009000207D1</v>
      </c>
      <c r="L121" s="48" t="str">
        <f t="shared" si="27"/>
        <v>http://www.foxtv.ru/</v>
      </c>
      <c r="M121" s="48" t="str">
        <f t="shared" si="28"/>
        <v>Русский</v>
      </c>
      <c r="N121" s="48" t="str">
        <f t="shared" si="29"/>
        <v>Круглосуточно</v>
      </c>
      <c r="O121" s="49" t="str">
        <f t="shared" si="30"/>
        <v/>
      </c>
      <c r="P121" s="48" t="str">
        <f t="shared" si="21"/>
        <v>Базовый</v>
      </c>
      <c r="Q121" s="44" t="str">
        <f t="shared" si="35"/>
        <v/>
      </c>
      <c r="R121" s="44"/>
      <c r="S121" s="44" t="str">
        <f t="shared" si="31"/>
        <v>Да</v>
      </c>
      <c r="T121" s="44" t="str">
        <f t="shared" si="32"/>
        <v>Да</v>
      </c>
      <c r="U121" s="44" t="str">
        <f t="shared" si="33"/>
        <v/>
      </c>
      <c r="V121" s="27" t="str">
        <f t="shared" si="34"/>
        <v/>
      </c>
    </row>
    <row r="122" spans="1:22" ht="15" x14ac:dyDescent="0.25">
      <c r="A122" s="44">
        <f t="shared" si="36"/>
        <v>120</v>
      </c>
      <c r="B122" s="27" t="str">
        <f t="shared" si="39"/>
        <v>MGM HD</v>
      </c>
      <c r="C122" s="27" t="str">
        <f t="shared" si="2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23"/>
        <v>Кино и сериалы</v>
      </c>
      <c r="E122" s="45" t="str">
        <f t="shared" si="24"/>
        <v>HD</v>
      </c>
      <c r="F122" s="45" t="str">
        <f t="shared" si="25"/>
        <v>DVB-24</v>
      </c>
      <c r="G122" s="45" t="str">
        <f t="shared" si="37"/>
        <v xml:space="preserve"> 1016</v>
      </c>
      <c r="H122" s="46">
        <v>142</v>
      </c>
      <c r="I122" s="45">
        <f t="shared" si="26"/>
        <v>605</v>
      </c>
      <c r="J122" s="47" t="str">
        <f t="shared" si="38"/>
        <v>epg327</v>
      </c>
      <c r="K122" s="48" t="str">
        <f t="shared" si="20"/>
        <v>0009000207D1</v>
      </c>
      <c r="L122" s="48" t="str">
        <f t="shared" si="27"/>
        <v>http://www.mgmhd.com/</v>
      </c>
      <c r="M122" s="48" t="str">
        <f t="shared" si="28"/>
        <v>Русский, Английский</v>
      </c>
      <c r="N122" s="48" t="str">
        <f t="shared" si="29"/>
        <v>Круглосуточно</v>
      </c>
      <c r="O122" s="49" t="str">
        <f t="shared" si="30"/>
        <v/>
      </c>
      <c r="P122" s="48" t="str">
        <f t="shared" si="21"/>
        <v>Базовый</v>
      </c>
      <c r="Q122" s="44" t="str">
        <f t="shared" si="35"/>
        <v/>
      </c>
      <c r="R122" s="44"/>
      <c r="S122" s="44" t="str">
        <f t="shared" si="31"/>
        <v>Да</v>
      </c>
      <c r="T122" s="44" t="str">
        <f t="shared" si="32"/>
        <v>Да</v>
      </c>
      <c r="U122" s="44" t="str">
        <f t="shared" si="33"/>
        <v/>
      </c>
      <c r="V122" s="27" t="str">
        <f t="shared" si="34"/>
        <v/>
      </c>
    </row>
    <row r="123" spans="1:22" ht="15" x14ac:dyDescent="0.25">
      <c r="A123" s="44">
        <f t="shared" si="36"/>
        <v>121</v>
      </c>
      <c r="B123" s="27" t="str">
        <f t="shared" si="39"/>
        <v>КХЛ</v>
      </c>
      <c r="C123"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23"/>
        <v>Спортивные</v>
      </c>
      <c r="E123" s="45" t="str">
        <f t="shared" si="24"/>
        <v>SD</v>
      </c>
      <c r="F123" s="45" t="str">
        <f t="shared" si="25"/>
        <v>DVB-24</v>
      </c>
      <c r="G123" s="45" t="str">
        <f t="shared" si="37"/>
        <v xml:space="preserve"> 1016</v>
      </c>
      <c r="H123" s="46">
        <v>109</v>
      </c>
      <c r="I123" s="45">
        <f t="shared" si="26"/>
        <v>307</v>
      </c>
      <c r="J123" s="47" t="str">
        <f t="shared" si="38"/>
        <v>epg105</v>
      </c>
      <c r="K123" s="48" t="str">
        <f t="shared" si="20"/>
        <v>0009000207E3</v>
      </c>
      <c r="L123" s="48" t="str">
        <f t="shared" si="27"/>
        <v>http://tv.khl.ru/</v>
      </c>
      <c r="M123" s="48" t="str">
        <f t="shared" si="28"/>
        <v>Русский</v>
      </c>
      <c r="N123" s="48" t="str">
        <f t="shared" si="29"/>
        <v>Круглосуточно</v>
      </c>
      <c r="O123" s="49" t="str">
        <f t="shared" si="30"/>
        <v/>
      </c>
      <c r="P123" s="48" t="str">
        <f t="shared" si="21"/>
        <v>Базовый</v>
      </c>
      <c r="Q123" s="44" t="str">
        <f t="shared" si="35"/>
        <v>Да</v>
      </c>
      <c r="R123" s="44"/>
      <c r="S123" s="44" t="str">
        <f t="shared" si="31"/>
        <v>Да</v>
      </c>
      <c r="T123" s="44" t="str">
        <f t="shared" si="32"/>
        <v>Да</v>
      </c>
      <c r="U123" s="44" t="str">
        <f t="shared" si="33"/>
        <v/>
      </c>
      <c r="V123" s="27" t="str">
        <f t="shared" si="34"/>
        <v/>
      </c>
    </row>
    <row r="124" spans="1:22" ht="15" x14ac:dyDescent="0.25">
      <c r="A124" s="83">
        <f t="shared" si="36"/>
        <v>122</v>
      </c>
      <c r="B124" s="84" t="s">
        <v>992</v>
      </c>
      <c r="C124" s="107"/>
      <c r="D124" s="84" t="str">
        <f t="shared" si="23"/>
        <v>Региональные</v>
      </c>
      <c r="E124" s="85" t="s">
        <v>1</v>
      </c>
      <c r="F124" s="85" t="str">
        <f t="shared" si="25"/>
        <v>DVB-4</v>
      </c>
      <c r="G124" s="85" t="str">
        <f t="shared" si="37"/>
        <v xml:space="preserve"> 1016</v>
      </c>
      <c r="H124" s="85">
        <v>201</v>
      </c>
      <c r="I124" s="85">
        <f t="shared" si="26"/>
        <v>21</v>
      </c>
      <c r="J124" s="87" t="s">
        <v>993</v>
      </c>
      <c r="K124" s="83" t="str">
        <f t="shared" si="20"/>
        <v>0009000207E2</v>
      </c>
      <c r="L124" s="83"/>
      <c r="M124" s="83" t="s">
        <v>23</v>
      </c>
      <c r="N124" s="83" t="str">
        <f t="shared" si="29"/>
        <v>Круглосуточно</v>
      </c>
      <c r="O124" s="88" t="str">
        <f t="shared" si="30"/>
        <v/>
      </c>
      <c r="P124" s="83" t="str">
        <f t="shared" si="21"/>
        <v>Федеральный</v>
      </c>
      <c r="Q124" s="83" t="str">
        <f t="shared" si="35"/>
        <v/>
      </c>
      <c r="R124" s="83"/>
      <c r="S124" s="83" t="str">
        <f t="shared" si="31"/>
        <v>Да</v>
      </c>
      <c r="T124" s="83" t="str">
        <f t="shared" si="32"/>
        <v>Да</v>
      </c>
      <c r="U124" s="83" t="str">
        <f t="shared" si="33"/>
        <v/>
      </c>
      <c r="V124" s="84" t="str">
        <f t="shared" si="34"/>
        <v/>
      </c>
    </row>
    <row r="125" spans="1:22" ht="15" x14ac:dyDescent="0.25">
      <c r="A125" s="44">
        <f t="shared" si="36"/>
        <v>123</v>
      </c>
      <c r="B125" s="51" t="str">
        <f t="shared" si="39"/>
        <v>Candy TV HD</v>
      </c>
      <c r="C125" s="51" t="str">
        <f t="shared" si="22"/>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23"/>
        <v>Эротика</v>
      </c>
      <c r="E125" s="68" t="str">
        <f t="shared" si="24"/>
        <v>HD</v>
      </c>
      <c r="F125" s="68" t="str">
        <f t="shared" si="25"/>
        <v>DVB-26</v>
      </c>
      <c r="G125" s="68" t="str">
        <f t="shared" si="37"/>
        <v xml:space="preserve"> 1016</v>
      </c>
      <c r="H125" s="68">
        <v>174</v>
      </c>
      <c r="I125" s="68">
        <f t="shared" si="26"/>
        <v>923</v>
      </c>
      <c r="J125" s="153" t="str">
        <f t="shared" ref="J125:J172" si="40">IFERROR(VLOOKUP($H125,TChannels,22,FALSE),"-")</f>
        <v>epg385</v>
      </c>
      <c r="K125" s="48" t="str">
        <f t="shared" ref="K125:K172" si="41">IFERROR(IF($U$1=1,VLOOKUP($H125,TChannels,13,FALSE),IF($U$1=2,VLOOKUP($H125,TChannels,20,FALSE),IF($U$1=3,VLOOKUP($H125,TChannels,10,FALSE),IF($U$1=4,VLOOKUP($H125,TChannels,17,FALSE),"Не определен")))),"-")</f>
        <v>0009000207DB</v>
      </c>
      <c r="L125" s="48" t="str">
        <f t="shared" si="27"/>
        <v>http://candytv.eu/</v>
      </c>
      <c r="M125" s="48" t="str">
        <f t="shared" si="28"/>
        <v>Русский</v>
      </c>
      <c r="N125" s="48" t="str">
        <f t="shared" si="29"/>
        <v>Круглосуточно</v>
      </c>
      <c r="O125" s="49" t="str">
        <f t="shared" si="30"/>
        <v/>
      </c>
      <c r="P125" s="48" t="str">
        <f t="shared" ref="P125:P172" si="42">IFERROR(IF(OR($U$1=1,$U$1=3),VLOOKUP($H125,TChannels,7,FALSE),IF(OR($U$1=2,$U$1=4),VLOOKUP($H125,TChannels,14,FALSE),"Не определен")),"-")</f>
        <v>Взрослый</v>
      </c>
      <c r="Q125" s="44" t="str">
        <f t="shared" si="35"/>
        <v/>
      </c>
      <c r="R125" s="44"/>
      <c r="S125" s="44" t="str">
        <f t="shared" si="31"/>
        <v>Да</v>
      </c>
      <c r="T125" s="44" t="str">
        <f t="shared" si="32"/>
        <v>Да</v>
      </c>
      <c r="U125" s="44" t="str">
        <f t="shared" si="33"/>
        <v>Да</v>
      </c>
      <c r="V125" s="27" t="str">
        <f t="shared" si="34"/>
        <v/>
      </c>
    </row>
    <row r="126" spans="1:22" ht="15" x14ac:dyDescent="0.25">
      <c r="A126" s="44">
        <f t="shared" si="36"/>
        <v>124</v>
      </c>
      <c r="B126" s="27" t="str">
        <f t="shared" si="39"/>
        <v>Русский иллюзион</v>
      </c>
      <c r="C126" s="27" t="str">
        <f t="shared" ref="C126:C169" si="43">IFERROR(VLOOKUP($H126,TChannels,30,FALSE),"-")</f>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ref="D126:D172" si="44">IFERROR(VLOOKUP($H126,TChannels,21,FALSE),"-")</f>
        <v>Русское кино</v>
      </c>
      <c r="E126" s="45" t="str">
        <f t="shared" ref="E126:E172" si="45">IFERROR(VLOOKUP($H126,TChannels,4,FALSE),"-")</f>
        <v>SD</v>
      </c>
      <c r="F126" s="45" t="str">
        <f t="shared" ref="F126:F172" si="46">IFERROR(VLOOKUP($H126,TChannels,2,FALSE),"-")</f>
        <v>DVB-25</v>
      </c>
      <c r="G126" s="45" t="str">
        <f t="shared" si="37"/>
        <v xml:space="preserve"> 1016</v>
      </c>
      <c r="H126" s="46">
        <v>41</v>
      </c>
      <c r="I126" s="45">
        <f t="shared" ref="I126:I172" si="47">IFERROR(VLOOKUP($H126,TChannels,5,FALSE),"-")</f>
        <v>62</v>
      </c>
      <c r="J126" s="47" t="str">
        <f t="shared" si="40"/>
        <v>epg40</v>
      </c>
      <c r="K126" s="48" t="str">
        <f t="shared" si="41"/>
        <v>0009000207D1</v>
      </c>
      <c r="L126" s="48" t="str">
        <f t="shared" ref="L126:L172" si="48">IFERROR(VLOOKUP($H126,TChannels,23,FALSE),"-")</f>
        <v>http://russkiyillusion.ru/</v>
      </c>
      <c r="M126" s="48" t="str">
        <f t="shared" ref="M126:M172" si="49">IFERROR(VLOOKUP($H126,TChannels,24,FALSE),"-")</f>
        <v>Русский</v>
      </c>
      <c r="N126" s="48" t="str">
        <f t="shared" ref="N126:N172" si="50">IFERROR(VLOOKUP($H126,TChannels,25,FALSE),"-")</f>
        <v>Круглосуточно</v>
      </c>
      <c r="O126" s="49" t="str">
        <f t="shared" ref="O126:O172" si="51">IF(VLOOKUP($H126,TChannels,26,FALSE)=0,"",VLOOKUP($H126,TChannels,26,FALSE))</f>
        <v/>
      </c>
      <c r="P126" s="48" t="str">
        <f t="shared" si="42"/>
        <v>Базовый</v>
      </c>
      <c r="Q126" s="44" t="str">
        <f t="shared" si="35"/>
        <v>Да</v>
      </c>
      <c r="R126" s="44"/>
      <c r="S126" s="44" t="str">
        <f t="shared" ref="S126:S172" si="52">IFERROR(VLOOKUP($H126,TChannels,27,FALSE),"-")</f>
        <v>Да</v>
      </c>
      <c r="T126" s="44" t="str">
        <f t="shared" ref="T126:T172" si="53">IFERROR(VLOOKUP($H126,TChannels,28,FALSE),"-")</f>
        <v>Да</v>
      </c>
      <c r="U126" s="44" t="str">
        <f t="shared" ref="U126:U172" si="54">IF(VLOOKUP($H126,TChannels,29,FALSE)=0,"",VLOOKUP($H126,TChannels,29,FALSE))</f>
        <v/>
      </c>
      <c r="V126" s="27" t="str">
        <f t="shared" ref="V126:V172" si="55">IF(VLOOKUP($H126,TChannels,31,FALSE)=0,"",VLOOKUP($H126,TChannels,31,FALSE))</f>
        <v/>
      </c>
    </row>
    <row r="127" spans="1:22" ht="15" x14ac:dyDescent="0.25">
      <c r="A127" s="44">
        <f t="shared" si="36"/>
        <v>125</v>
      </c>
      <c r="B127" s="27" t="str">
        <f t="shared" si="39"/>
        <v>Настоящее Страшное Телевидение</v>
      </c>
      <c r="C127" s="27" t="str">
        <f t="shared" si="43"/>
        <v>Все самое смешное в страшном и самое страшное в смешном.</v>
      </c>
      <c r="D127" s="27" t="str">
        <f t="shared" si="44"/>
        <v>Кино и сериалы</v>
      </c>
      <c r="E127" s="45" t="str">
        <f t="shared" si="45"/>
        <v>SD</v>
      </c>
      <c r="F127" s="45" t="str">
        <f t="shared" si="46"/>
        <v>DVB-25</v>
      </c>
      <c r="G127" s="45" t="str">
        <f t="shared" si="37"/>
        <v xml:space="preserve"> 1016</v>
      </c>
      <c r="H127" s="46">
        <v>159</v>
      </c>
      <c r="I127" s="45">
        <f t="shared" si="47"/>
        <v>73</v>
      </c>
      <c r="J127" s="47" t="str">
        <f t="shared" si="40"/>
        <v>epg352</v>
      </c>
      <c r="K127" s="48" t="str">
        <f t="shared" si="41"/>
        <v>0009000207D1</v>
      </c>
      <c r="L127" s="48" t="str">
        <f t="shared" si="48"/>
        <v>http://strashnoe.tv/</v>
      </c>
      <c r="M127" s="48" t="str">
        <f t="shared" si="49"/>
        <v>Русский</v>
      </c>
      <c r="N127" s="48" t="str">
        <f t="shared" si="50"/>
        <v>Круглосуточно</v>
      </c>
      <c r="O127" s="49" t="str">
        <f t="shared" si="51"/>
        <v/>
      </c>
      <c r="P127" s="48" t="str">
        <f t="shared" si="42"/>
        <v>Базовый</v>
      </c>
      <c r="Q127" s="44" t="str">
        <f t="shared" ref="Q127:Q172" si="56">IF(VLOOKUP($H127,TChannels,6,FALSE)=0,"",VLOOKUP($H127,TChannels,6,FALSE))</f>
        <v>Да</v>
      </c>
      <c r="R127" s="44"/>
      <c r="S127" s="44" t="str">
        <f t="shared" si="52"/>
        <v>Да</v>
      </c>
      <c r="T127" s="44" t="str">
        <f t="shared" si="53"/>
        <v>Да</v>
      </c>
      <c r="U127" s="44" t="str">
        <f t="shared" si="54"/>
        <v/>
      </c>
      <c r="V127" s="27" t="str">
        <f t="shared" si="55"/>
        <v/>
      </c>
    </row>
    <row r="128" spans="1:22" ht="15" x14ac:dyDescent="0.25">
      <c r="A128" s="44">
        <f t="shared" si="36"/>
        <v>126</v>
      </c>
      <c r="B128" s="27" t="str">
        <f t="shared" si="39"/>
        <v>Наш футбол</v>
      </c>
      <c r="C128" s="27" t="str">
        <f t="shared" si="43"/>
        <v>Телеканал о российском футболе</v>
      </c>
      <c r="D128" s="27" t="str">
        <f t="shared" si="44"/>
        <v>Спортивные</v>
      </c>
      <c r="E128" s="45" t="str">
        <f t="shared" si="45"/>
        <v>SD</v>
      </c>
      <c r="F128" s="45" t="str">
        <f t="shared" si="46"/>
        <v>DVB-25</v>
      </c>
      <c r="G128" s="45" t="str">
        <f t="shared" si="37"/>
        <v xml:space="preserve"> 1016</v>
      </c>
      <c r="H128" s="46">
        <v>128</v>
      </c>
      <c r="I128" s="45">
        <f t="shared" si="47"/>
        <v>821</v>
      </c>
      <c r="J128" s="47" t="str">
        <f t="shared" si="40"/>
        <v>epg313</v>
      </c>
      <c r="K128" s="48" t="str">
        <f t="shared" si="41"/>
        <v>0009000207D6</v>
      </c>
      <c r="L128" s="48" t="str">
        <f t="shared" si="48"/>
        <v>http://www.rfpl.tv/</v>
      </c>
      <c r="M128" s="48" t="str">
        <f t="shared" si="49"/>
        <v>Русский</v>
      </c>
      <c r="N128" s="48" t="str">
        <f t="shared" si="50"/>
        <v>Круглосуточно</v>
      </c>
      <c r="O128" s="49" t="str">
        <f t="shared" si="51"/>
        <v/>
      </c>
      <c r="P128" s="48" t="str">
        <f t="shared" si="42"/>
        <v>Наш Футбол</v>
      </c>
      <c r="Q128" s="44" t="str">
        <f t="shared" si="56"/>
        <v/>
      </c>
      <c r="R128" s="44"/>
      <c r="S128" s="44" t="str">
        <f t="shared" si="52"/>
        <v>Да</v>
      </c>
      <c r="T128" s="44" t="str">
        <f t="shared" si="53"/>
        <v>Да</v>
      </c>
      <c r="U128" s="44" t="str">
        <f t="shared" si="54"/>
        <v/>
      </c>
      <c r="V128" s="27" t="str">
        <f t="shared" si="55"/>
        <v/>
      </c>
    </row>
    <row r="129" spans="1:22" ht="15" x14ac:dyDescent="0.25">
      <c r="A129" s="44">
        <f t="shared" si="36"/>
        <v>127</v>
      </c>
      <c r="B129" s="27" t="str">
        <f t="shared" ref="B129:B172" si="57">IFERROR(VLOOKUP($H129,TChannels,3,FALSE),"-")</f>
        <v>Наш футбол HD</v>
      </c>
      <c r="C129" s="27" t="str">
        <f t="shared" si="43"/>
        <v>Телеканал о российском футболе</v>
      </c>
      <c r="D129" s="27" t="str">
        <f t="shared" si="44"/>
        <v>Спортивные</v>
      </c>
      <c r="E129" s="45" t="str">
        <f t="shared" si="45"/>
        <v>HD</v>
      </c>
      <c r="F129" s="45" t="str">
        <f t="shared" si="46"/>
        <v>DVB-25</v>
      </c>
      <c r="G129" s="45" t="str">
        <f t="shared" si="37"/>
        <v xml:space="preserve"> 1016</v>
      </c>
      <c r="H129" s="46">
        <v>223</v>
      </c>
      <c r="I129" s="45">
        <f t="shared" si="47"/>
        <v>822</v>
      </c>
      <c r="J129" s="47" t="str">
        <f t="shared" si="40"/>
        <v>epg272</v>
      </c>
      <c r="K129" s="48" t="str">
        <f t="shared" si="41"/>
        <v>0009000207D6</v>
      </c>
      <c r="L129" s="48" t="str">
        <f t="shared" si="48"/>
        <v>http://www.rfpl.tv/</v>
      </c>
      <c r="M129" s="48" t="str">
        <f t="shared" si="49"/>
        <v>Русский</v>
      </c>
      <c r="N129" s="48" t="str">
        <f t="shared" si="50"/>
        <v>Круглосуточно</v>
      </c>
      <c r="O129" s="49" t="str">
        <f t="shared" si="51"/>
        <v/>
      </c>
      <c r="P129" s="48" t="str">
        <f t="shared" si="42"/>
        <v>Наш Футбол</v>
      </c>
      <c r="Q129" s="44" t="str">
        <f t="shared" si="56"/>
        <v/>
      </c>
      <c r="R129" s="44"/>
      <c r="S129" s="44" t="str">
        <f t="shared" si="52"/>
        <v>Да</v>
      </c>
      <c r="T129" s="44" t="str">
        <f t="shared" si="53"/>
        <v>Да</v>
      </c>
      <c r="U129" s="44" t="str">
        <f t="shared" si="54"/>
        <v/>
      </c>
      <c r="V129" s="27" t="str">
        <f t="shared" si="55"/>
        <v/>
      </c>
    </row>
    <row r="130" spans="1:22" ht="15" x14ac:dyDescent="0.25">
      <c r="A130" s="44">
        <f t="shared" si="36"/>
        <v>128</v>
      </c>
      <c r="B130" s="27" t="str">
        <f t="shared" si="57"/>
        <v>Иллюзион +</v>
      </c>
      <c r="C130" s="27" t="str">
        <f t="shared" si="43"/>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44"/>
        <v>Иностранное кино</v>
      </c>
      <c r="E130" s="45" t="str">
        <f t="shared" si="45"/>
        <v>SD</v>
      </c>
      <c r="F130" s="45" t="str">
        <f t="shared" si="46"/>
        <v>DVB-26</v>
      </c>
      <c r="G130" s="45" t="str">
        <f t="shared" si="37"/>
        <v xml:space="preserve"> 1016</v>
      </c>
      <c r="H130" s="46">
        <v>42</v>
      </c>
      <c r="I130" s="45">
        <f t="shared" si="47"/>
        <v>64</v>
      </c>
      <c r="J130" s="47" t="str">
        <f t="shared" si="40"/>
        <v>epg41</v>
      </c>
      <c r="K130" s="48" t="str">
        <f t="shared" si="41"/>
        <v>0009000207D1</v>
      </c>
      <c r="L130" s="48" t="str">
        <f t="shared" si="48"/>
        <v>http://www.klub100.ru/</v>
      </c>
      <c r="M130" s="48" t="str">
        <f t="shared" si="49"/>
        <v>Русский</v>
      </c>
      <c r="N130" s="48" t="str">
        <f t="shared" si="50"/>
        <v>Круглосуточно</v>
      </c>
      <c r="O130" s="49" t="str">
        <f t="shared" si="51"/>
        <v/>
      </c>
      <c r="P130" s="48" t="str">
        <f t="shared" si="42"/>
        <v>Базовый</v>
      </c>
      <c r="Q130" s="44" t="str">
        <f t="shared" si="56"/>
        <v>Да</v>
      </c>
      <c r="R130" s="44"/>
      <c r="S130" s="44" t="str">
        <f t="shared" si="52"/>
        <v>Да</v>
      </c>
      <c r="T130" s="44" t="str">
        <f t="shared" si="53"/>
        <v>Да</v>
      </c>
      <c r="U130" s="44" t="str">
        <f t="shared" si="54"/>
        <v/>
      </c>
      <c r="V130" s="27" t="str">
        <f t="shared" si="55"/>
        <v/>
      </c>
    </row>
    <row r="131" spans="1:22" ht="15" x14ac:dyDescent="0.25">
      <c r="A131" s="44">
        <f t="shared" si="36"/>
        <v>129</v>
      </c>
      <c r="B131" s="27" t="str">
        <f t="shared" si="57"/>
        <v>Русская ночь</v>
      </c>
      <c r="C131" s="27" t="str">
        <f t="shared" si="43"/>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44"/>
        <v>Эротика</v>
      </c>
      <c r="E131" s="45" t="str">
        <f t="shared" si="45"/>
        <v>SD</v>
      </c>
      <c r="F131" s="45" t="str">
        <f t="shared" si="46"/>
        <v>DVB-26</v>
      </c>
      <c r="G131" s="45" t="str">
        <f t="shared" si="37"/>
        <v xml:space="preserve"> 1016</v>
      </c>
      <c r="H131" s="46">
        <v>149</v>
      </c>
      <c r="I131" s="45">
        <f t="shared" si="47"/>
        <v>922</v>
      </c>
      <c r="J131" s="47" t="str">
        <f t="shared" si="40"/>
        <v>epg331</v>
      </c>
      <c r="K131" s="48" t="str">
        <f t="shared" si="41"/>
        <v>0009000207DB</v>
      </c>
      <c r="L131" s="48" t="str">
        <f t="shared" si="48"/>
        <v>http://www.rusnight.ru/</v>
      </c>
      <c r="M131" s="48" t="str">
        <f t="shared" si="49"/>
        <v>Русский</v>
      </c>
      <c r="N131" s="48" t="str">
        <f t="shared" si="50"/>
        <v>Круглосуточно</v>
      </c>
      <c r="O131" s="49" t="str">
        <f t="shared" si="51"/>
        <v/>
      </c>
      <c r="P131" s="48" t="str">
        <f t="shared" si="42"/>
        <v>Взрослый</v>
      </c>
      <c r="Q131" s="44" t="str">
        <f t="shared" si="56"/>
        <v/>
      </c>
      <c r="R131" s="44"/>
      <c r="S131" s="44" t="str">
        <f t="shared" si="52"/>
        <v>Да</v>
      </c>
      <c r="T131" s="44" t="str">
        <f t="shared" si="53"/>
        <v>Да</v>
      </c>
      <c r="U131" s="44" t="str">
        <f t="shared" si="54"/>
        <v>Да</v>
      </c>
      <c r="V131" s="27" t="str">
        <f t="shared" si="55"/>
        <v/>
      </c>
    </row>
    <row r="132" spans="1:22" ht="15" x14ac:dyDescent="0.25">
      <c r="A132" s="44">
        <f t="shared" ref="A132:A177" si="58">ROW()-2</f>
        <v>130</v>
      </c>
      <c r="B132" s="51" t="str">
        <f t="shared" si="57"/>
        <v>A2</v>
      </c>
      <c r="C132" s="27" t="str">
        <f t="shared" si="43"/>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44"/>
        <v>Кино и сериалы</v>
      </c>
      <c r="E132" s="45" t="str">
        <f t="shared" si="45"/>
        <v>SD</v>
      </c>
      <c r="F132" s="45" t="str">
        <f t="shared" si="46"/>
        <v>DVB-20</v>
      </c>
      <c r="G132" s="45" t="str">
        <f t="shared" ref="G132:G177" si="59">IFERROR(MID($A$1,SEARCH("=",$A$1,9)+1,SEARCH(")",$A$1)-SEARCH("=",$A$1,9)-1),"Н/Д")</f>
        <v xml:space="preserve"> 1016</v>
      </c>
      <c r="H132" s="46">
        <v>132</v>
      </c>
      <c r="I132" s="45">
        <f t="shared" si="47"/>
        <v>825</v>
      </c>
      <c r="J132" s="47" t="str">
        <f t="shared" si="40"/>
        <v>epg317</v>
      </c>
      <c r="K132" s="48" t="str">
        <f t="shared" si="41"/>
        <v>0009000207EF</v>
      </c>
      <c r="L132" s="48" t="str">
        <f t="shared" si="48"/>
        <v>http://www.amediafilm.com/</v>
      </c>
      <c r="M132" s="48" t="str">
        <f t="shared" si="49"/>
        <v>Русский, Английский</v>
      </c>
      <c r="N132" s="48" t="str">
        <f t="shared" si="50"/>
        <v>Круглосуточно</v>
      </c>
      <c r="O132" s="49" t="str">
        <f t="shared" si="51"/>
        <v/>
      </c>
      <c r="P132" s="48" t="str">
        <f t="shared" si="42"/>
        <v>AMEDIA Premium HD</v>
      </c>
      <c r="Q132" s="44" t="str">
        <f t="shared" si="56"/>
        <v/>
      </c>
      <c r="R132" s="44"/>
      <c r="S132" s="44" t="str">
        <f t="shared" si="52"/>
        <v>Да</v>
      </c>
      <c r="T132" s="44" t="str">
        <f t="shared" si="53"/>
        <v>Да</v>
      </c>
      <c r="U132" s="44" t="str">
        <f t="shared" si="54"/>
        <v/>
      </c>
      <c r="V132" s="27" t="str">
        <f t="shared" si="55"/>
        <v/>
      </c>
    </row>
    <row r="133" spans="1:22" ht="15" x14ac:dyDescent="0.25">
      <c r="A133" s="44">
        <f t="shared" si="58"/>
        <v>131</v>
      </c>
      <c r="B133" s="27" t="str">
        <f t="shared" si="57"/>
        <v>French Lover TV</v>
      </c>
      <c r="C133" s="27" t="str">
        <f t="shared" si="43"/>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44"/>
        <v>Эротика</v>
      </c>
      <c r="E133" s="45" t="str">
        <f t="shared" si="45"/>
        <v>SD</v>
      </c>
      <c r="F133" s="45" t="str">
        <f t="shared" si="46"/>
        <v>DVB-26</v>
      </c>
      <c r="G133" s="45" t="str">
        <f t="shared" si="59"/>
        <v xml:space="preserve"> 1016</v>
      </c>
      <c r="H133" s="46">
        <v>133</v>
      </c>
      <c r="I133" s="45">
        <f t="shared" si="47"/>
        <v>921</v>
      </c>
      <c r="J133" s="47" t="str">
        <f t="shared" si="40"/>
        <v>epg318</v>
      </c>
      <c r="K133" s="48" t="str">
        <f t="shared" si="41"/>
        <v>0009000207DB</v>
      </c>
      <c r="L133" s="48" t="str">
        <f t="shared" si="48"/>
        <v>http://www.frenchlover.tv</v>
      </c>
      <c r="M133" s="48" t="str">
        <f t="shared" si="49"/>
        <v>Французский</v>
      </c>
      <c r="N133" s="48" t="str">
        <f t="shared" si="50"/>
        <v>Круглосуточно</v>
      </c>
      <c r="O133" s="49" t="str">
        <f t="shared" si="51"/>
        <v/>
      </c>
      <c r="P133" s="48" t="str">
        <f t="shared" si="42"/>
        <v>Взрослый</v>
      </c>
      <c r="Q133" s="44" t="str">
        <f t="shared" si="56"/>
        <v/>
      </c>
      <c r="R133" s="44"/>
      <c r="S133" s="44" t="str">
        <f t="shared" si="52"/>
        <v>Да</v>
      </c>
      <c r="T133" s="44" t="str">
        <f t="shared" si="53"/>
        <v>Да</v>
      </c>
      <c r="U133" s="44" t="str">
        <f t="shared" si="54"/>
        <v>Да</v>
      </c>
      <c r="V133" s="27" t="str">
        <f t="shared" si="55"/>
        <v/>
      </c>
    </row>
    <row r="134" spans="1:22" ht="15" x14ac:dyDescent="0.25">
      <c r="A134" s="44">
        <f t="shared" si="58"/>
        <v>132</v>
      </c>
      <c r="B134" s="27" t="str">
        <f t="shared" si="57"/>
        <v>Brazzers TV</v>
      </c>
      <c r="C134" s="27" t="str">
        <f t="shared" si="43"/>
        <v>Самый откровенный эротический канал от известного эротического сайта представляющий лучший европейский и американский контент.</v>
      </c>
      <c r="D134" s="27" t="str">
        <f t="shared" si="44"/>
        <v>Эротика</v>
      </c>
      <c r="E134" s="45" t="str">
        <f t="shared" si="45"/>
        <v>SD</v>
      </c>
      <c r="F134" s="45" t="str">
        <f t="shared" si="46"/>
        <v>DVB-26</v>
      </c>
      <c r="G134" s="45" t="str">
        <f t="shared" si="59"/>
        <v xml:space="preserve"> 1016</v>
      </c>
      <c r="H134" s="46">
        <v>195</v>
      </c>
      <c r="I134" s="45">
        <f t="shared" si="47"/>
        <v>920</v>
      </c>
      <c r="J134" s="47" t="str">
        <f t="shared" si="40"/>
        <v>epg500</v>
      </c>
      <c r="K134" s="48" t="str">
        <f t="shared" si="41"/>
        <v>0009000207DB</v>
      </c>
      <c r="L134" s="48" t="str">
        <f t="shared" si="48"/>
        <v>http://www.brazzerstveurope.com</v>
      </c>
      <c r="M134" s="48" t="str">
        <f t="shared" si="49"/>
        <v>Английский</v>
      </c>
      <c r="N134" s="48" t="str">
        <f t="shared" si="50"/>
        <v>Круглосуточно</v>
      </c>
      <c r="O134" s="49" t="str">
        <f t="shared" si="51"/>
        <v/>
      </c>
      <c r="P134" s="48" t="str">
        <f t="shared" si="42"/>
        <v>Взрослый</v>
      </c>
      <c r="Q134" s="44" t="str">
        <f t="shared" si="56"/>
        <v/>
      </c>
      <c r="R134" s="44"/>
      <c r="S134" s="44" t="str">
        <f t="shared" si="52"/>
        <v>Да</v>
      </c>
      <c r="T134" s="44" t="str">
        <f t="shared" si="53"/>
        <v>Да</v>
      </c>
      <c r="U134" s="44" t="str">
        <f t="shared" si="54"/>
        <v>Да</v>
      </c>
      <c r="V134" s="27" t="str">
        <f t="shared" si="55"/>
        <v/>
      </c>
    </row>
    <row r="135" spans="1:22" ht="15" x14ac:dyDescent="0.25">
      <c r="A135" s="44">
        <f t="shared" si="58"/>
        <v>133</v>
      </c>
      <c r="B135" s="27" t="str">
        <f t="shared" si="57"/>
        <v>CANDYMAN</v>
      </c>
      <c r="C135" s="27" t="str">
        <f t="shared" si="43"/>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44"/>
        <v>Эротика</v>
      </c>
      <c r="E135" s="45" t="str">
        <f t="shared" si="45"/>
        <v>SD</v>
      </c>
      <c r="F135" s="45" t="str">
        <f t="shared" si="46"/>
        <v>DVB-26</v>
      </c>
      <c r="G135" s="45" t="str">
        <f t="shared" si="59"/>
        <v xml:space="preserve"> 1016</v>
      </c>
      <c r="H135" s="46">
        <v>191</v>
      </c>
      <c r="I135" s="45">
        <f t="shared" si="47"/>
        <v>924</v>
      </c>
      <c r="J135" s="47" t="str">
        <f t="shared" si="40"/>
        <v>epg511</v>
      </c>
      <c r="K135" s="48" t="str">
        <f t="shared" si="41"/>
        <v>0009000207DB</v>
      </c>
      <c r="L135" s="48" t="str">
        <f t="shared" si="48"/>
        <v>http://www.candymantv.com/</v>
      </c>
      <c r="M135" s="48" t="str">
        <f t="shared" si="49"/>
        <v>Русский</v>
      </c>
      <c r="N135" s="48" t="str">
        <f t="shared" si="50"/>
        <v>Круглосуточно</v>
      </c>
      <c r="O135" s="49" t="str">
        <f t="shared" si="51"/>
        <v/>
      </c>
      <c r="P135" s="48" t="str">
        <f t="shared" si="42"/>
        <v>Взрослый</v>
      </c>
      <c r="Q135" s="44" t="str">
        <f t="shared" si="56"/>
        <v/>
      </c>
      <c r="R135" s="44"/>
      <c r="S135" s="44" t="str">
        <f t="shared" si="52"/>
        <v>Да</v>
      </c>
      <c r="T135" s="44" t="str">
        <f t="shared" si="53"/>
        <v>Да</v>
      </c>
      <c r="U135" s="44" t="str">
        <f t="shared" si="54"/>
        <v>Да</v>
      </c>
      <c r="V135" s="27" t="str">
        <f t="shared" si="55"/>
        <v/>
      </c>
    </row>
    <row r="136" spans="1:22" ht="15" x14ac:dyDescent="0.25">
      <c r="A136" s="44">
        <f t="shared" si="58"/>
        <v>134</v>
      </c>
      <c r="B136" s="27" t="str">
        <f t="shared" si="57"/>
        <v>Fashion One HD</v>
      </c>
      <c r="C136" s="27" t="str">
        <f t="shared" si="43"/>
        <v>Мода, стиль, красота, гламур, роскошь в формате HD</v>
      </c>
      <c r="D136" s="27" t="str">
        <f t="shared" si="44"/>
        <v>Развлекательные</v>
      </c>
      <c r="E136" s="45" t="str">
        <f t="shared" si="45"/>
        <v>HD</v>
      </c>
      <c r="F136" s="45" t="str">
        <f t="shared" si="46"/>
        <v>DVB-27</v>
      </c>
      <c r="G136" s="45" t="str">
        <f t="shared" si="59"/>
        <v xml:space="preserve"> 1016</v>
      </c>
      <c r="H136" s="46">
        <v>147</v>
      </c>
      <c r="I136" s="45">
        <f t="shared" si="47"/>
        <v>616</v>
      </c>
      <c r="J136" s="47" t="str">
        <f t="shared" si="40"/>
        <v>epg330</v>
      </c>
      <c r="K136" s="48" t="str">
        <f t="shared" si="41"/>
        <v>0009000207D1</v>
      </c>
      <c r="L136" s="48" t="str">
        <f t="shared" si="48"/>
        <v>http://www.fashionone.com/</v>
      </c>
      <c r="M136" s="48" t="str">
        <f t="shared" si="49"/>
        <v>Русский</v>
      </c>
      <c r="N136" s="48" t="str">
        <f t="shared" si="50"/>
        <v>Круглосуточно</v>
      </c>
      <c r="O136" s="49" t="str">
        <f t="shared" si="51"/>
        <v/>
      </c>
      <c r="P136" s="48" t="str">
        <f t="shared" si="42"/>
        <v>Базовый</v>
      </c>
      <c r="Q136" s="44" t="str">
        <f t="shared" si="56"/>
        <v/>
      </c>
      <c r="R136" s="44"/>
      <c r="S136" s="44" t="str">
        <f t="shared" si="52"/>
        <v>Да</v>
      </c>
      <c r="T136" s="44" t="str">
        <f t="shared" si="53"/>
        <v>Да</v>
      </c>
      <c r="U136" s="44" t="str">
        <f t="shared" si="54"/>
        <v/>
      </c>
      <c r="V136" s="27" t="str">
        <f t="shared" si="55"/>
        <v/>
      </c>
    </row>
    <row r="137" spans="1:22" ht="15" x14ac:dyDescent="0.25">
      <c r="A137" s="44">
        <f t="shared" si="58"/>
        <v>135</v>
      </c>
      <c r="B137" s="27" t="str">
        <f t="shared" si="57"/>
        <v>Viasat Golf HD</v>
      </c>
      <c r="C137" s="27" t="str">
        <f t="shared" si="43"/>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44"/>
        <v>Спортивные</v>
      </c>
      <c r="E137" s="45" t="str">
        <f t="shared" si="45"/>
        <v>HD</v>
      </c>
      <c r="F137" s="45" t="str">
        <f t="shared" si="46"/>
        <v>DVB-28</v>
      </c>
      <c r="G137" s="45" t="str">
        <f t="shared" si="59"/>
        <v xml:space="preserve"> 1016</v>
      </c>
      <c r="H137" s="46">
        <v>307</v>
      </c>
      <c r="I137" s="45">
        <f t="shared" si="47"/>
        <v>809</v>
      </c>
      <c r="J137" s="47" t="str">
        <f t="shared" si="40"/>
        <v>epg594</v>
      </c>
      <c r="K137" s="48" t="str">
        <f t="shared" si="41"/>
        <v>0009000207E0</v>
      </c>
      <c r="L137" s="48" t="str">
        <f t="shared" si="48"/>
        <v>http://www.myviasat.ru/</v>
      </c>
      <c r="M137" s="48" t="str">
        <f t="shared" si="49"/>
        <v>Русский, Английский</v>
      </c>
      <c r="N137" s="48" t="str">
        <f t="shared" si="50"/>
        <v>Круглосуточно</v>
      </c>
      <c r="O137" s="49" t="str">
        <f t="shared" si="51"/>
        <v/>
      </c>
      <c r="P137" s="48" t="str">
        <f t="shared" si="42"/>
        <v>VIASAT премиум HD</v>
      </c>
      <c r="Q137" s="44" t="str">
        <f t="shared" si="56"/>
        <v/>
      </c>
      <c r="R137" s="44"/>
      <c r="S137" s="44" t="str">
        <f t="shared" si="52"/>
        <v>Да</v>
      </c>
      <c r="T137" s="44" t="str">
        <f t="shared" si="53"/>
        <v>Да</v>
      </c>
      <c r="U137" s="44" t="str">
        <f t="shared" si="54"/>
        <v/>
      </c>
      <c r="V137" s="27" t="str">
        <f t="shared" si="55"/>
        <v/>
      </c>
    </row>
    <row r="138" spans="1:22" ht="15" x14ac:dyDescent="0.25">
      <c r="A138" s="44">
        <f t="shared" si="58"/>
        <v>136</v>
      </c>
      <c r="B138" s="27" t="str">
        <f t="shared" si="57"/>
        <v>Русский роман</v>
      </c>
      <c r="C138" s="27" t="str">
        <f t="shared" si="43"/>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44"/>
        <v>Кино и сериалы</v>
      </c>
      <c r="E138" s="45" t="str">
        <f t="shared" si="45"/>
        <v>SD</v>
      </c>
      <c r="F138" s="45" t="str">
        <f t="shared" si="46"/>
        <v>DVB-27</v>
      </c>
      <c r="G138" s="45" t="str">
        <f t="shared" si="59"/>
        <v xml:space="preserve"> 1016</v>
      </c>
      <c r="H138" s="46">
        <v>120</v>
      </c>
      <c r="I138" s="45">
        <f t="shared" si="47"/>
        <v>72</v>
      </c>
      <c r="J138" s="47" t="str">
        <f t="shared" si="40"/>
        <v>epg307</v>
      </c>
      <c r="K138" s="48" t="str">
        <f t="shared" si="41"/>
        <v>0009000207D1</v>
      </c>
      <c r="L138" s="48" t="str">
        <f t="shared" si="48"/>
        <v>http://rusroman.ru/</v>
      </c>
      <c r="M138" s="48" t="str">
        <f t="shared" si="49"/>
        <v>Русский</v>
      </c>
      <c r="N138" s="48" t="str">
        <f t="shared" si="50"/>
        <v>Круглосуточно</v>
      </c>
      <c r="O138" s="49" t="str">
        <f t="shared" si="51"/>
        <v/>
      </c>
      <c r="P138" s="48" t="str">
        <f t="shared" si="42"/>
        <v>Базовый</v>
      </c>
      <c r="Q138" s="44" t="str">
        <f t="shared" si="56"/>
        <v>Да</v>
      </c>
      <c r="R138" s="44"/>
      <c r="S138" s="44" t="str">
        <f t="shared" si="52"/>
        <v>Да</v>
      </c>
      <c r="T138" s="44" t="str">
        <f t="shared" si="53"/>
        <v>Да</v>
      </c>
      <c r="U138" s="44" t="str">
        <f t="shared" si="54"/>
        <v/>
      </c>
      <c r="V138" s="27" t="str">
        <f t="shared" si="55"/>
        <v/>
      </c>
    </row>
    <row r="139" spans="1:22" ht="15" x14ac:dyDescent="0.25">
      <c r="A139" s="44">
        <f t="shared" si="58"/>
        <v>137</v>
      </c>
      <c r="B139" s="27" t="str">
        <f t="shared" si="57"/>
        <v>TV1000 Premium HD</v>
      </c>
      <c r="C139" s="27" t="str">
        <f t="shared" si="43"/>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44"/>
        <v>Кино и сериалы</v>
      </c>
      <c r="E139" s="45" t="str">
        <f t="shared" si="45"/>
        <v>HD</v>
      </c>
      <c r="F139" s="45" t="str">
        <f t="shared" si="46"/>
        <v>DVB-28</v>
      </c>
      <c r="G139" s="45" t="str">
        <f t="shared" si="59"/>
        <v xml:space="preserve"> 1016</v>
      </c>
      <c r="H139" s="46">
        <v>160</v>
      </c>
      <c r="I139" s="45">
        <f t="shared" si="47"/>
        <v>801</v>
      </c>
      <c r="J139" s="47" t="str">
        <f t="shared" si="40"/>
        <v>epg375</v>
      </c>
      <c r="K139" s="48" t="str">
        <f t="shared" si="41"/>
        <v>0009000207E0</v>
      </c>
      <c r="L139" s="48" t="str">
        <f t="shared" si="48"/>
        <v>http://www.viasatpremium.ru/</v>
      </c>
      <c r="M139" s="48" t="str">
        <f t="shared" si="49"/>
        <v>Русский</v>
      </c>
      <c r="N139" s="48" t="str">
        <f t="shared" si="50"/>
        <v>Круглосуточно</v>
      </c>
      <c r="O139" s="49" t="str">
        <f t="shared" si="51"/>
        <v/>
      </c>
      <c r="P139" s="48" t="str">
        <f t="shared" si="42"/>
        <v>VIASAT премиум HD</v>
      </c>
      <c r="Q139" s="44" t="str">
        <f t="shared" si="56"/>
        <v/>
      </c>
      <c r="R139" s="44"/>
      <c r="S139" s="44" t="str">
        <f t="shared" si="52"/>
        <v>Да</v>
      </c>
      <c r="T139" s="44" t="str">
        <f t="shared" si="53"/>
        <v>Да</v>
      </c>
      <c r="U139" s="44" t="str">
        <f t="shared" si="54"/>
        <v/>
      </c>
      <c r="V139" s="27" t="str">
        <f t="shared" si="55"/>
        <v/>
      </c>
    </row>
    <row r="140" spans="1:22" ht="15" x14ac:dyDescent="0.25">
      <c r="A140" s="44">
        <f t="shared" si="58"/>
        <v>138</v>
      </c>
      <c r="B140" s="27" t="str">
        <f t="shared" si="57"/>
        <v>Viasat Sport</v>
      </c>
      <c r="C140" s="27" t="str">
        <f t="shared" si="43"/>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44"/>
        <v>Спортивные</v>
      </c>
      <c r="E140" s="45" t="str">
        <f t="shared" si="45"/>
        <v>HD</v>
      </c>
      <c r="F140" s="45" t="str">
        <f t="shared" si="46"/>
        <v>DVB-28</v>
      </c>
      <c r="G140" s="45" t="str">
        <f t="shared" si="59"/>
        <v xml:space="preserve"> 1016</v>
      </c>
      <c r="H140" s="46">
        <v>309</v>
      </c>
      <c r="I140" s="45">
        <f t="shared" si="47"/>
        <v>810</v>
      </c>
      <c r="J140" s="47" t="str">
        <f t="shared" si="40"/>
        <v>epg593</v>
      </c>
      <c r="K140" s="48" t="str">
        <f t="shared" si="41"/>
        <v>0009000207E0</v>
      </c>
      <c r="L140" s="48" t="str">
        <f t="shared" si="48"/>
        <v>http://www.myviasat.ru/</v>
      </c>
      <c r="M140" s="48" t="str">
        <f t="shared" si="49"/>
        <v>Русский, Английский</v>
      </c>
      <c r="N140" s="48" t="str">
        <f t="shared" si="50"/>
        <v>Круглосуточно</v>
      </c>
      <c r="O140" s="49" t="str">
        <f t="shared" si="51"/>
        <v/>
      </c>
      <c r="P140" s="48" t="str">
        <f t="shared" si="42"/>
        <v>VIASAT премиум HD</v>
      </c>
      <c r="Q140" s="44" t="str">
        <f t="shared" si="56"/>
        <v/>
      </c>
      <c r="R140" s="44"/>
      <c r="S140" s="44" t="str">
        <f t="shared" si="52"/>
        <v>Да</v>
      </c>
      <c r="T140" s="44" t="str">
        <f t="shared" si="53"/>
        <v>Да</v>
      </c>
      <c r="U140" s="44" t="str">
        <f t="shared" si="54"/>
        <v/>
      </c>
      <c r="V140" s="27" t="str">
        <f t="shared" si="55"/>
        <v/>
      </c>
    </row>
    <row r="141" spans="1:22" ht="15" x14ac:dyDescent="0.25">
      <c r="A141" s="44">
        <f t="shared" si="58"/>
        <v>139</v>
      </c>
      <c r="B141" s="27" t="str">
        <f t="shared" si="57"/>
        <v>Travel Channel HD</v>
      </c>
      <c r="C141" s="27" t="str">
        <f t="shared" si="43"/>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44"/>
        <v>Вокруг света</v>
      </c>
      <c r="E141" s="45" t="str">
        <f t="shared" si="45"/>
        <v>HD</v>
      </c>
      <c r="F141" s="45" t="str">
        <f t="shared" si="46"/>
        <v>DVB-27</v>
      </c>
      <c r="G141" s="45" t="str">
        <f t="shared" si="59"/>
        <v xml:space="preserve"> 1016</v>
      </c>
      <c r="H141" s="46">
        <v>143</v>
      </c>
      <c r="I141" s="45">
        <f t="shared" si="47"/>
        <v>608</v>
      </c>
      <c r="J141" s="47" t="str">
        <f t="shared" si="40"/>
        <v>epg328</v>
      </c>
      <c r="K141" s="48" t="str">
        <f t="shared" si="41"/>
        <v>0009000207D1</v>
      </c>
      <c r="L141" s="48" t="str">
        <f t="shared" si="48"/>
        <v>http://www.mgmhd.com/</v>
      </c>
      <c r="M141" s="48" t="str">
        <f t="shared" si="49"/>
        <v>Русский</v>
      </c>
      <c r="N141" s="48" t="str">
        <f t="shared" si="50"/>
        <v>Круглосуточно</v>
      </c>
      <c r="O141" s="49" t="str">
        <f t="shared" si="51"/>
        <v/>
      </c>
      <c r="P141" s="48" t="str">
        <f t="shared" si="42"/>
        <v>Базовый</v>
      </c>
      <c r="Q141" s="44" t="str">
        <f t="shared" si="56"/>
        <v/>
      </c>
      <c r="R141" s="44"/>
      <c r="S141" s="44" t="str">
        <f t="shared" si="52"/>
        <v>Да</v>
      </c>
      <c r="T141" s="44" t="str">
        <f t="shared" si="53"/>
        <v>Да</v>
      </c>
      <c r="U141" s="44" t="str">
        <f t="shared" si="54"/>
        <v/>
      </c>
      <c r="V141" s="27" t="str">
        <f t="shared" si="55"/>
        <v/>
      </c>
    </row>
    <row r="142" spans="1:22" ht="15" x14ac:dyDescent="0.25">
      <c r="A142" s="44">
        <f t="shared" si="58"/>
        <v>140</v>
      </c>
      <c r="B142" s="27" t="str">
        <f t="shared" si="57"/>
        <v>Zee TV</v>
      </c>
      <c r="C142" s="27" t="str">
        <f t="shared" si="43"/>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44"/>
        <v>Вокруг света</v>
      </c>
      <c r="E142" s="45" t="str">
        <f t="shared" si="45"/>
        <v>SD</v>
      </c>
      <c r="F142" s="45" t="str">
        <f t="shared" si="46"/>
        <v>DVB-29</v>
      </c>
      <c r="G142" s="45" t="str">
        <f t="shared" si="59"/>
        <v xml:space="preserve"> 1016</v>
      </c>
      <c r="H142" s="46">
        <v>97</v>
      </c>
      <c r="I142" s="45">
        <f t="shared" si="47"/>
        <v>102</v>
      </c>
      <c r="J142" s="47" t="str">
        <f t="shared" si="40"/>
        <v>epg93</v>
      </c>
      <c r="K142" s="48" t="str">
        <f t="shared" si="41"/>
        <v>0009000207D1</v>
      </c>
      <c r="L142" s="48" t="str">
        <f t="shared" si="48"/>
        <v>http://www.zeerussia.ru</v>
      </c>
      <c r="M142" s="48" t="str">
        <f t="shared" si="49"/>
        <v>Русский</v>
      </c>
      <c r="N142" s="48" t="str">
        <f t="shared" si="50"/>
        <v>Круглосуточно</v>
      </c>
      <c r="O142" s="49" t="str">
        <f t="shared" si="51"/>
        <v/>
      </c>
      <c r="P142" s="48" t="str">
        <f t="shared" si="42"/>
        <v>Базовый</v>
      </c>
      <c r="Q142" s="44" t="str">
        <f t="shared" si="56"/>
        <v/>
      </c>
      <c r="R142" s="44"/>
      <c r="S142" s="44" t="str">
        <f t="shared" si="52"/>
        <v>Да</v>
      </c>
      <c r="T142" s="44" t="str">
        <f t="shared" si="53"/>
        <v>Да</v>
      </c>
      <c r="U142" s="44" t="str">
        <f t="shared" si="54"/>
        <v/>
      </c>
      <c r="V142" s="27" t="str">
        <f t="shared" si="55"/>
        <v/>
      </c>
    </row>
    <row r="143" spans="1:22" ht="15" x14ac:dyDescent="0.25">
      <c r="A143" s="44">
        <f t="shared" si="58"/>
        <v>141</v>
      </c>
      <c r="B143" s="27" t="str">
        <f t="shared" si="57"/>
        <v>Travel Channel</v>
      </c>
      <c r="C143" s="27" t="str">
        <f t="shared" si="43"/>
        <v>Созданный  в 1994 году, Travel Channel вещает на 21 языке в 125 странах Европы, Ближнего Востока, Африки и Азиатско-Тихоокеанского региона.</v>
      </c>
      <c r="D143" s="27" t="str">
        <f t="shared" si="44"/>
        <v>Вокруг света</v>
      </c>
      <c r="E143" s="45" t="str">
        <f t="shared" si="45"/>
        <v>SD</v>
      </c>
      <c r="F143" s="45" t="str">
        <f t="shared" si="46"/>
        <v>DVB-29</v>
      </c>
      <c r="G143" s="45" t="str">
        <f t="shared" si="59"/>
        <v xml:space="preserve"> 1016</v>
      </c>
      <c r="H143" s="46">
        <v>144</v>
      </c>
      <c r="I143" s="45">
        <f t="shared" si="47"/>
        <v>104</v>
      </c>
      <c r="J143" s="47" t="str">
        <f t="shared" si="40"/>
        <v>epg302</v>
      </c>
      <c r="K143" s="48" t="str">
        <f t="shared" si="41"/>
        <v>0009000207D1</v>
      </c>
      <c r="L143" s="48" t="str">
        <f t="shared" si="48"/>
        <v>http://www.travelchanneltv.ru/</v>
      </c>
      <c r="M143" s="48" t="str">
        <f t="shared" si="49"/>
        <v>Русский</v>
      </c>
      <c r="N143" s="48" t="str">
        <f t="shared" si="50"/>
        <v>Круглосуточно</v>
      </c>
      <c r="O143" s="49" t="str">
        <f t="shared" si="51"/>
        <v/>
      </c>
      <c r="P143" s="48" t="str">
        <f t="shared" si="42"/>
        <v>Базовый</v>
      </c>
      <c r="Q143" s="44" t="str">
        <f t="shared" si="56"/>
        <v>Да</v>
      </c>
      <c r="R143" s="44"/>
      <c r="S143" s="44" t="str">
        <f t="shared" si="52"/>
        <v>Да</v>
      </c>
      <c r="T143" s="44" t="str">
        <f t="shared" si="53"/>
        <v>Да</v>
      </c>
      <c r="U143" s="44" t="str">
        <f t="shared" si="54"/>
        <v/>
      </c>
      <c r="V143" s="27" t="str">
        <f t="shared" si="55"/>
        <v/>
      </c>
    </row>
    <row r="144" spans="1:22" ht="15" x14ac:dyDescent="0.25">
      <c r="A144" s="44">
        <f t="shared" si="58"/>
        <v>142</v>
      </c>
      <c r="B144" s="27" t="str">
        <f t="shared" si="57"/>
        <v>ЖИВИ!</v>
      </c>
      <c r="C144" s="27" t="str">
        <f t="shared" si="43"/>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44"/>
        <v>Семья и здоровье</v>
      </c>
      <c r="E144" s="45" t="str">
        <f t="shared" si="45"/>
        <v>SD</v>
      </c>
      <c r="F144" s="45" t="str">
        <f t="shared" si="46"/>
        <v>DVB-29</v>
      </c>
      <c r="G144" s="45" t="str">
        <f t="shared" si="59"/>
        <v xml:space="preserve"> 1016</v>
      </c>
      <c r="H144" s="46">
        <v>112</v>
      </c>
      <c r="I144" s="45">
        <f t="shared" si="47"/>
        <v>132</v>
      </c>
      <c r="J144" s="47" t="str">
        <f t="shared" si="40"/>
        <v>epg108</v>
      </c>
      <c r="K144" s="48" t="str">
        <f t="shared" si="41"/>
        <v>0009000207E3</v>
      </c>
      <c r="L144" s="48" t="str">
        <f t="shared" si="48"/>
        <v>http://www.jv.ru/</v>
      </c>
      <c r="M144" s="48" t="str">
        <f t="shared" si="49"/>
        <v>Русский</v>
      </c>
      <c r="N144" s="48" t="str">
        <f t="shared" si="50"/>
        <v>Круглосуточно</v>
      </c>
      <c r="O144" s="49" t="str">
        <f t="shared" si="51"/>
        <v/>
      </c>
      <c r="P144" s="48" t="str">
        <f t="shared" si="42"/>
        <v>Базовый</v>
      </c>
      <c r="Q144" s="44" t="str">
        <f t="shared" si="56"/>
        <v/>
      </c>
      <c r="R144" s="44"/>
      <c r="S144" s="44" t="str">
        <f t="shared" si="52"/>
        <v>Да</v>
      </c>
      <c r="T144" s="44" t="str">
        <f t="shared" si="53"/>
        <v>Да</v>
      </c>
      <c r="U144" s="44" t="str">
        <f t="shared" si="54"/>
        <v/>
      </c>
      <c r="V144" s="27" t="str">
        <f t="shared" si="55"/>
        <v/>
      </c>
    </row>
    <row r="145" spans="1:22" ht="15" x14ac:dyDescent="0.25">
      <c r="A145" s="44">
        <f t="shared" si="58"/>
        <v>143</v>
      </c>
      <c r="B145" s="27" t="str">
        <f t="shared" si="57"/>
        <v>МУЗ-ТВ</v>
      </c>
      <c r="C145" s="27" t="str">
        <f t="shared" si="43"/>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44"/>
        <v>Развлекательные</v>
      </c>
      <c r="E145" s="45" t="str">
        <f t="shared" si="45"/>
        <v>SD</v>
      </c>
      <c r="F145" s="45" t="str">
        <f t="shared" si="46"/>
        <v>DVB-3</v>
      </c>
      <c r="G145" s="45" t="str">
        <f t="shared" si="59"/>
        <v xml:space="preserve"> 1016</v>
      </c>
      <c r="H145" s="46">
        <v>164</v>
      </c>
      <c r="I145" s="45">
        <f t="shared" si="47"/>
        <v>20</v>
      </c>
      <c r="J145" s="47" t="str">
        <f t="shared" si="40"/>
        <v>epg380</v>
      </c>
      <c r="K145" s="48" t="str">
        <f t="shared" si="41"/>
        <v>0009000207E2</v>
      </c>
      <c r="L145" s="48" t="str">
        <f t="shared" si="48"/>
        <v>http://muz-tv.ru/</v>
      </c>
      <c r="M145" s="48" t="str">
        <f t="shared" si="49"/>
        <v>Русский</v>
      </c>
      <c r="N145" s="48" t="str">
        <f t="shared" si="50"/>
        <v>Круглосуточно</v>
      </c>
      <c r="O145" s="49" t="str">
        <f t="shared" si="51"/>
        <v/>
      </c>
      <c r="P145" s="48" t="str">
        <f t="shared" si="42"/>
        <v>Федеральный</v>
      </c>
      <c r="Q145" s="44" t="str">
        <f t="shared" si="56"/>
        <v/>
      </c>
      <c r="R145" s="44"/>
      <c r="S145" s="44" t="str">
        <f t="shared" si="52"/>
        <v>Да</v>
      </c>
      <c r="T145" s="44" t="str">
        <f t="shared" si="53"/>
        <v>Да</v>
      </c>
      <c r="U145" s="44" t="str">
        <f t="shared" si="54"/>
        <v/>
      </c>
      <c r="V145" s="27" t="str">
        <f t="shared" si="55"/>
        <v/>
      </c>
    </row>
    <row r="146" spans="1:22" ht="15" x14ac:dyDescent="0.25">
      <c r="A146" s="44">
        <f t="shared" si="58"/>
        <v>144</v>
      </c>
      <c r="B146" s="27" t="str">
        <f t="shared" si="57"/>
        <v>TLC HD</v>
      </c>
      <c r="C146" s="27" t="str">
        <f t="shared" si="43"/>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44"/>
        <v>Вокруг света</v>
      </c>
      <c r="E146" s="45" t="str">
        <f t="shared" si="45"/>
        <v>HD</v>
      </c>
      <c r="F146" s="45" t="str">
        <f t="shared" si="46"/>
        <v>DVB-30</v>
      </c>
      <c r="G146" s="45" t="str">
        <f t="shared" si="59"/>
        <v xml:space="preserve"> 1016</v>
      </c>
      <c r="H146" s="46">
        <v>154</v>
      </c>
      <c r="I146" s="45">
        <f t="shared" si="47"/>
        <v>615</v>
      </c>
      <c r="J146" s="47" t="str">
        <f t="shared" si="40"/>
        <v>epg516</v>
      </c>
      <c r="K146" s="48" t="str">
        <f t="shared" si="41"/>
        <v>0009000207D1</v>
      </c>
      <c r="L146" s="48" t="str">
        <f t="shared" si="48"/>
        <v>http://www.tlc-tv.ru/</v>
      </c>
      <c r="M146" s="48" t="str">
        <f t="shared" si="49"/>
        <v>Русский, Английский</v>
      </c>
      <c r="N146" s="48" t="str">
        <f t="shared" si="50"/>
        <v>Круглосуточно</v>
      </c>
      <c r="O146" s="49" t="str">
        <f t="shared" si="51"/>
        <v/>
      </c>
      <c r="P146" s="48" t="str">
        <f t="shared" si="42"/>
        <v>Базовый</v>
      </c>
      <c r="Q146" s="44" t="str">
        <f t="shared" si="56"/>
        <v/>
      </c>
      <c r="R146" s="44"/>
      <c r="S146" s="44" t="str">
        <f t="shared" si="52"/>
        <v>Да</v>
      </c>
      <c r="T146" s="44" t="str">
        <f t="shared" si="53"/>
        <v>Да</v>
      </c>
      <c r="U146" s="44" t="str">
        <f t="shared" si="54"/>
        <v/>
      </c>
      <c r="V146" s="27" t="str">
        <f t="shared" si="55"/>
        <v/>
      </c>
    </row>
    <row r="147" spans="1:22" ht="15" x14ac:dyDescent="0.25">
      <c r="A147" s="44">
        <f t="shared" si="58"/>
        <v>145</v>
      </c>
      <c r="B147" s="27" t="str">
        <f t="shared" si="57"/>
        <v>NuArt.TV</v>
      </c>
      <c r="C147" s="27" t="str">
        <f t="shared" si="43"/>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44"/>
        <v>Эротика</v>
      </c>
      <c r="E147" s="45" t="str">
        <f t="shared" si="45"/>
        <v>SD</v>
      </c>
      <c r="F147" s="45" t="str">
        <f t="shared" si="46"/>
        <v>DVB-30</v>
      </c>
      <c r="G147" s="45" t="str">
        <f t="shared" si="59"/>
        <v xml:space="preserve"> 1016</v>
      </c>
      <c r="H147" s="46">
        <v>193</v>
      </c>
      <c r="I147" s="45">
        <f t="shared" si="47"/>
        <v>918</v>
      </c>
      <c r="J147" s="47" t="str">
        <f t="shared" si="40"/>
        <v>epg271</v>
      </c>
      <c r="K147" s="48" t="str">
        <f t="shared" si="41"/>
        <v>0009000207F0</v>
      </c>
      <c r="L147" s="48" t="str">
        <f t="shared" si="48"/>
        <v>http://tv.nuart.tv</v>
      </c>
      <c r="M147" s="48" t="str">
        <f t="shared" si="49"/>
        <v>Русский</v>
      </c>
      <c r="N147" s="48" t="str">
        <f t="shared" si="50"/>
        <v>Круглосуточно</v>
      </c>
      <c r="O147" s="49" t="str">
        <f t="shared" si="51"/>
        <v/>
      </c>
      <c r="P147" s="48" t="str">
        <f t="shared" si="42"/>
        <v>Эгоист</v>
      </c>
      <c r="Q147" s="44" t="str">
        <f t="shared" si="56"/>
        <v/>
      </c>
      <c r="R147" s="44"/>
      <c r="S147" s="44" t="str">
        <f t="shared" si="52"/>
        <v>Да</v>
      </c>
      <c r="T147" s="44" t="str">
        <f t="shared" si="53"/>
        <v>Да</v>
      </c>
      <c r="U147" s="44" t="str">
        <f t="shared" si="54"/>
        <v>Да</v>
      </c>
      <c r="V147" s="27" t="str">
        <f t="shared" si="55"/>
        <v/>
      </c>
    </row>
    <row r="148" spans="1:22" ht="15" x14ac:dyDescent="0.25">
      <c r="A148" s="44">
        <f t="shared" si="58"/>
        <v>146</v>
      </c>
      <c r="B148" s="27" t="str">
        <f t="shared" si="57"/>
        <v>Эгоист ТВ</v>
      </c>
      <c r="C148" s="27" t="str">
        <f t="shared" si="43"/>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44"/>
        <v>Эротика</v>
      </c>
      <c r="E148" s="45" t="str">
        <f t="shared" si="45"/>
        <v>SD</v>
      </c>
      <c r="F148" s="45" t="str">
        <f t="shared" si="46"/>
        <v>DVB-30</v>
      </c>
      <c r="G148" s="45" t="str">
        <f t="shared" si="59"/>
        <v xml:space="preserve"> 1016</v>
      </c>
      <c r="H148" s="46">
        <v>192</v>
      </c>
      <c r="I148" s="45">
        <f t="shared" si="47"/>
        <v>917</v>
      </c>
      <c r="J148" s="47" t="str">
        <f t="shared" si="40"/>
        <v>epg296</v>
      </c>
      <c r="K148" s="48" t="str">
        <f t="shared" si="41"/>
        <v>0009000207F0</v>
      </c>
      <c r="L148" s="48" t="str">
        <f t="shared" si="48"/>
        <v>http://www.egoist.tv/</v>
      </c>
      <c r="M148" s="48" t="str">
        <f t="shared" si="49"/>
        <v>Русский</v>
      </c>
      <c r="N148" s="48" t="str">
        <f t="shared" si="50"/>
        <v>Круглосуточно</v>
      </c>
      <c r="O148" s="49" t="str">
        <f t="shared" si="51"/>
        <v/>
      </c>
      <c r="P148" s="48" t="str">
        <f t="shared" si="42"/>
        <v>Эгоист</v>
      </c>
      <c r="Q148" s="44" t="str">
        <f t="shared" si="56"/>
        <v/>
      </c>
      <c r="R148" s="44"/>
      <c r="S148" s="44" t="str">
        <f t="shared" si="52"/>
        <v>Да</v>
      </c>
      <c r="T148" s="44" t="str">
        <f t="shared" si="53"/>
        <v>Да</v>
      </c>
      <c r="U148" s="44" t="str">
        <f t="shared" si="54"/>
        <v>Да</v>
      </c>
      <c r="V148" s="27" t="str">
        <f t="shared" si="55"/>
        <v/>
      </c>
    </row>
    <row r="149" spans="1:22" ht="15" x14ac:dyDescent="0.25">
      <c r="A149" s="44">
        <f t="shared" si="58"/>
        <v>147</v>
      </c>
      <c r="B149" s="27" t="str">
        <f t="shared" si="57"/>
        <v>Animal Planet HD</v>
      </c>
      <c r="C149" s="27" t="str">
        <f t="shared" si="43"/>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44"/>
        <v>В мире животных</v>
      </c>
      <c r="E149" s="45" t="str">
        <f t="shared" si="45"/>
        <v>HD</v>
      </c>
      <c r="F149" s="45" t="str">
        <f t="shared" si="46"/>
        <v>DVB-30</v>
      </c>
      <c r="G149" s="45" t="str">
        <f t="shared" si="59"/>
        <v xml:space="preserve"> 1016</v>
      </c>
      <c r="H149" s="46">
        <v>119</v>
      </c>
      <c r="I149" s="45">
        <f t="shared" si="47"/>
        <v>602</v>
      </c>
      <c r="J149" s="47" t="str">
        <f t="shared" si="40"/>
        <v>epg306</v>
      </c>
      <c r="K149" s="48" t="str">
        <f t="shared" si="41"/>
        <v>0009000207D1</v>
      </c>
      <c r="L149" s="48" t="str">
        <f t="shared" si="48"/>
        <v>http://animal.discovery.com/</v>
      </c>
      <c r="M149" s="48" t="str">
        <f t="shared" si="49"/>
        <v>Русский, Английский</v>
      </c>
      <c r="N149" s="48" t="str">
        <f t="shared" si="50"/>
        <v>Круглосуточно</v>
      </c>
      <c r="O149" s="49" t="str">
        <f t="shared" si="51"/>
        <v/>
      </c>
      <c r="P149" s="48" t="str">
        <f t="shared" si="42"/>
        <v>Базовый</v>
      </c>
      <c r="Q149" s="44" t="str">
        <f t="shared" si="56"/>
        <v/>
      </c>
      <c r="R149" s="44"/>
      <c r="S149" s="44" t="str">
        <f t="shared" si="52"/>
        <v>Да</v>
      </c>
      <c r="T149" s="44" t="str">
        <f t="shared" si="53"/>
        <v>Да</v>
      </c>
      <c r="U149" s="44" t="str">
        <f t="shared" si="54"/>
        <v/>
      </c>
      <c r="V149" s="27" t="str">
        <f t="shared" si="55"/>
        <v/>
      </c>
    </row>
    <row r="150" spans="1:22" ht="15" x14ac:dyDescent="0.25">
      <c r="A150" s="48">
        <f t="shared" si="58"/>
        <v>148</v>
      </c>
      <c r="B150" s="53" t="str">
        <f t="shared" si="57"/>
        <v>Матч! Футбол 1</v>
      </c>
      <c r="C150" s="53" t="str">
        <f t="shared" si="43"/>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44"/>
        <v>Спортивные</v>
      </c>
      <c r="E150" s="54" t="str">
        <f t="shared" si="45"/>
        <v>SD</v>
      </c>
      <c r="F150" s="54" t="str">
        <f t="shared" si="46"/>
        <v>DVB-12</v>
      </c>
      <c r="G150" s="54" t="str">
        <f t="shared" si="59"/>
        <v xml:space="preserve"> 1016</v>
      </c>
      <c r="H150" s="55">
        <v>320</v>
      </c>
      <c r="I150" s="54">
        <f t="shared" si="47"/>
        <v>831</v>
      </c>
      <c r="J150" s="56" t="str">
        <f t="shared" si="40"/>
        <v>epg340</v>
      </c>
      <c r="K150" s="67" t="str">
        <f t="shared" si="41"/>
        <v>000900020802</v>
      </c>
      <c r="L150" s="48" t="str">
        <f t="shared" si="48"/>
        <v>http://matchtv.ru/</v>
      </c>
      <c r="M150" s="48" t="str">
        <f t="shared" si="49"/>
        <v>Русский</v>
      </c>
      <c r="N150" s="48" t="str">
        <f t="shared" si="50"/>
        <v>Круглосуточно</v>
      </c>
      <c r="O150" s="137" t="str">
        <f t="shared" si="51"/>
        <v/>
      </c>
      <c r="P150" s="48" t="str">
        <f t="shared" si="42"/>
        <v>МАТЧ! ФУТБОЛ</v>
      </c>
      <c r="Q150" s="48" t="str">
        <f t="shared" si="56"/>
        <v/>
      </c>
      <c r="R150" s="48"/>
      <c r="S150" s="48" t="str">
        <f t="shared" si="52"/>
        <v>Да</v>
      </c>
      <c r="T150" s="48" t="str">
        <f t="shared" si="53"/>
        <v>Да</v>
      </c>
      <c r="U150" s="48" t="str">
        <f t="shared" si="54"/>
        <v/>
      </c>
      <c r="V150" s="53" t="str">
        <f t="shared" si="55"/>
        <v/>
      </c>
    </row>
    <row r="151" spans="1:22" ht="15" x14ac:dyDescent="0.25">
      <c r="A151" s="48">
        <f t="shared" si="58"/>
        <v>149</v>
      </c>
      <c r="B151" s="53" t="str">
        <f t="shared" si="57"/>
        <v>Матч! Футбол 2</v>
      </c>
      <c r="C151"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44"/>
        <v>Спортивные</v>
      </c>
      <c r="E151" s="54" t="str">
        <f t="shared" si="45"/>
        <v>SD</v>
      </c>
      <c r="F151" s="54" t="str">
        <f t="shared" si="46"/>
        <v>DVB-12</v>
      </c>
      <c r="G151" s="54" t="str">
        <f t="shared" si="59"/>
        <v xml:space="preserve"> 1016</v>
      </c>
      <c r="H151" s="55">
        <v>321</v>
      </c>
      <c r="I151" s="54">
        <f t="shared" si="47"/>
        <v>833</v>
      </c>
      <c r="J151" s="56" t="str">
        <f t="shared" si="40"/>
        <v>epg571</v>
      </c>
      <c r="K151" s="67" t="str">
        <f t="shared" si="41"/>
        <v>000900020802</v>
      </c>
      <c r="L151" s="48" t="str">
        <f t="shared" si="48"/>
        <v>http://matchtv.ru/</v>
      </c>
      <c r="M151" s="48" t="str">
        <f t="shared" si="49"/>
        <v>Русский</v>
      </c>
      <c r="N151" s="48" t="str">
        <f t="shared" si="50"/>
        <v>Круглосуточно</v>
      </c>
      <c r="O151" s="137" t="str">
        <f t="shared" si="51"/>
        <v/>
      </c>
      <c r="P151" s="48" t="str">
        <f t="shared" si="42"/>
        <v>МАТЧ! ФУТБОЛ</v>
      </c>
      <c r="Q151" s="48" t="str">
        <f t="shared" si="56"/>
        <v/>
      </c>
      <c r="R151" s="48"/>
      <c r="S151" s="48" t="str">
        <f t="shared" si="52"/>
        <v>Да</v>
      </c>
      <c r="T151" s="48" t="str">
        <f t="shared" si="53"/>
        <v>Да</v>
      </c>
      <c r="U151" s="48" t="str">
        <f t="shared" si="54"/>
        <v/>
      </c>
      <c r="V151" s="53" t="str">
        <f t="shared" si="55"/>
        <v/>
      </c>
    </row>
    <row r="152" spans="1:22" ht="15" x14ac:dyDescent="0.25">
      <c r="A152" s="48">
        <f t="shared" si="58"/>
        <v>150</v>
      </c>
      <c r="B152" s="53" t="str">
        <f t="shared" si="57"/>
        <v>Матч! Футбол 3</v>
      </c>
      <c r="C152"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44"/>
        <v>Спортивные</v>
      </c>
      <c r="E152" s="54" t="str">
        <f t="shared" si="45"/>
        <v>SD</v>
      </c>
      <c r="F152" s="54" t="str">
        <f t="shared" si="46"/>
        <v>DVB-24</v>
      </c>
      <c r="G152" s="54" t="str">
        <f t="shared" si="59"/>
        <v xml:space="preserve"> 1016</v>
      </c>
      <c r="H152" s="55">
        <v>322</v>
      </c>
      <c r="I152" s="54">
        <f t="shared" si="47"/>
        <v>835</v>
      </c>
      <c r="J152" s="56" t="str">
        <f t="shared" si="40"/>
        <v>epg577</v>
      </c>
      <c r="K152" s="67" t="str">
        <f t="shared" si="41"/>
        <v>000900020802</v>
      </c>
      <c r="L152" s="48" t="str">
        <f t="shared" si="48"/>
        <v>http://matchtv.ru/</v>
      </c>
      <c r="M152" s="48" t="str">
        <f t="shared" si="49"/>
        <v>Русский</v>
      </c>
      <c r="N152" s="48" t="str">
        <f t="shared" si="50"/>
        <v>Круглосуточно</v>
      </c>
      <c r="O152" s="137" t="str">
        <f t="shared" si="51"/>
        <v/>
      </c>
      <c r="P152" s="48" t="str">
        <f t="shared" si="42"/>
        <v>МАТЧ! ФУТБОЛ</v>
      </c>
      <c r="Q152" s="48" t="str">
        <f t="shared" si="56"/>
        <v/>
      </c>
      <c r="R152" s="48"/>
      <c r="S152" s="48" t="str">
        <f t="shared" si="52"/>
        <v>Да</v>
      </c>
      <c r="T152" s="48" t="str">
        <f t="shared" si="53"/>
        <v>Да</v>
      </c>
      <c r="U152" s="48" t="str">
        <f t="shared" si="54"/>
        <v/>
      </c>
      <c r="V152" s="53" t="str">
        <f t="shared" si="55"/>
        <v/>
      </c>
    </row>
    <row r="153" spans="1:22" ht="15" x14ac:dyDescent="0.25">
      <c r="A153" s="48">
        <f t="shared" si="58"/>
        <v>151</v>
      </c>
      <c r="B153" s="53" t="str">
        <f t="shared" si="57"/>
        <v>Матч! Футбол 1 HD</v>
      </c>
      <c r="C153" s="53" t="str">
        <f t="shared" si="43"/>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44"/>
        <v>Спортивные</v>
      </c>
      <c r="E153" s="54" t="str">
        <f t="shared" si="45"/>
        <v>HD</v>
      </c>
      <c r="F153" s="54" t="str">
        <f t="shared" si="46"/>
        <v>DVB-12</v>
      </c>
      <c r="G153" s="54" t="str">
        <f t="shared" si="59"/>
        <v xml:space="preserve"> 1016</v>
      </c>
      <c r="H153" s="55">
        <v>317</v>
      </c>
      <c r="I153" s="54">
        <f t="shared" si="47"/>
        <v>832</v>
      </c>
      <c r="J153" s="56" t="str">
        <f t="shared" si="40"/>
        <v>epg616</v>
      </c>
      <c r="K153" s="67" t="str">
        <f t="shared" si="41"/>
        <v>000900020802</v>
      </c>
      <c r="L153" s="48" t="str">
        <f t="shared" si="48"/>
        <v>http://matchtv.ru/</v>
      </c>
      <c r="M153" s="48" t="str">
        <f t="shared" si="49"/>
        <v>Русский</v>
      </c>
      <c r="N153" s="48" t="str">
        <f t="shared" si="50"/>
        <v>Круглосуточно</v>
      </c>
      <c r="O153" s="137" t="str">
        <f t="shared" si="51"/>
        <v/>
      </c>
      <c r="P153" s="48" t="str">
        <f t="shared" si="42"/>
        <v>МАТЧ! ФУТБОЛ</v>
      </c>
      <c r="Q153" s="48" t="str">
        <f t="shared" si="56"/>
        <v/>
      </c>
      <c r="R153" s="48"/>
      <c r="S153" s="48" t="str">
        <f t="shared" si="52"/>
        <v>Да</v>
      </c>
      <c r="T153" s="48" t="str">
        <f t="shared" si="53"/>
        <v>Да</v>
      </c>
      <c r="U153" s="48" t="str">
        <f t="shared" si="54"/>
        <v/>
      </c>
      <c r="V153" s="53" t="str">
        <f t="shared" si="55"/>
        <v/>
      </c>
    </row>
    <row r="154" spans="1:22" ht="15" x14ac:dyDescent="0.25">
      <c r="A154" s="48">
        <f t="shared" si="58"/>
        <v>152</v>
      </c>
      <c r="B154" s="53" t="str">
        <f t="shared" si="57"/>
        <v>Матч! Футбол 2 HD</v>
      </c>
      <c r="C154"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44"/>
        <v>Спортивные</v>
      </c>
      <c r="E154" s="54" t="str">
        <f t="shared" si="45"/>
        <v>HD</v>
      </c>
      <c r="F154" s="54" t="str">
        <f t="shared" si="46"/>
        <v>DVB-12</v>
      </c>
      <c r="G154" s="54" t="str">
        <f t="shared" si="59"/>
        <v xml:space="preserve"> 1016</v>
      </c>
      <c r="H154" s="55">
        <v>318</v>
      </c>
      <c r="I154" s="54">
        <f t="shared" si="47"/>
        <v>834</v>
      </c>
      <c r="J154" s="56" t="str">
        <f t="shared" si="40"/>
        <v>epg617</v>
      </c>
      <c r="K154" s="67" t="str">
        <f t="shared" si="41"/>
        <v>000900020802</v>
      </c>
      <c r="L154" s="48" t="str">
        <f t="shared" si="48"/>
        <v>http://matchtv.ru/</v>
      </c>
      <c r="M154" s="48" t="str">
        <f t="shared" si="49"/>
        <v>Русский</v>
      </c>
      <c r="N154" s="48" t="str">
        <f t="shared" si="50"/>
        <v>Круглосуточно</v>
      </c>
      <c r="O154" s="137" t="str">
        <f t="shared" si="51"/>
        <v/>
      </c>
      <c r="P154" s="48" t="str">
        <f t="shared" si="42"/>
        <v>МАТЧ! ФУТБОЛ</v>
      </c>
      <c r="Q154" s="48" t="str">
        <f t="shared" si="56"/>
        <v/>
      </c>
      <c r="R154" s="48"/>
      <c r="S154" s="48" t="str">
        <f t="shared" si="52"/>
        <v>Да</v>
      </c>
      <c r="T154" s="48" t="str">
        <f t="shared" si="53"/>
        <v>Да</v>
      </c>
      <c r="U154" s="48" t="str">
        <f t="shared" si="54"/>
        <v/>
      </c>
      <c r="V154" s="53" t="str">
        <f t="shared" si="55"/>
        <v/>
      </c>
    </row>
    <row r="155" spans="1:22" ht="15" x14ac:dyDescent="0.25">
      <c r="A155" s="48">
        <f t="shared" si="58"/>
        <v>153</v>
      </c>
      <c r="B155" s="53" t="str">
        <f t="shared" si="57"/>
        <v>Матч! Футбол 3 HD</v>
      </c>
      <c r="C155"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44"/>
        <v>Спортивные</v>
      </c>
      <c r="E155" s="54" t="str">
        <f t="shared" si="45"/>
        <v>HD</v>
      </c>
      <c r="F155" s="54" t="str">
        <f t="shared" si="46"/>
        <v>DVB-24</v>
      </c>
      <c r="G155" s="54" t="str">
        <f t="shared" si="59"/>
        <v xml:space="preserve"> 1016</v>
      </c>
      <c r="H155" s="55">
        <v>319</v>
      </c>
      <c r="I155" s="54">
        <f t="shared" si="47"/>
        <v>836</v>
      </c>
      <c r="J155" s="56" t="str">
        <f t="shared" si="40"/>
        <v>epg618</v>
      </c>
      <c r="K155" s="67" t="str">
        <f t="shared" si="41"/>
        <v>000900020802</v>
      </c>
      <c r="L155" s="48" t="str">
        <f t="shared" si="48"/>
        <v>http://matchtv.ru/</v>
      </c>
      <c r="M155" s="48" t="str">
        <f t="shared" si="49"/>
        <v>Русский</v>
      </c>
      <c r="N155" s="48" t="str">
        <f t="shared" si="50"/>
        <v>Круглосуточно</v>
      </c>
      <c r="O155" s="137" t="str">
        <f t="shared" si="51"/>
        <v/>
      </c>
      <c r="P155" s="48" t="str">
        <f t="shared" si="42"/>
        <v>МАТЧ! ФУТБОЛ</v>
      </c>
      <c r="Q155" s="48" t="str">
        <f t="shared" si="56"/>
        <v/>
      </c>
      <c r="R155" s="48"/>
      <c r="S155" s="48" t="str">
        <f t="shared" si="52"/>
        <v>Да</v>
      </c>
      <c r="T155" s="48" t="str">
        <f t="shared" si="53"/>
        <v>Да</v>
      </c>
      <c r="U155" s="48" t="str">
        <f t="shared" si="54"/>
        <v/>
      </c>
      <c r="V155" s="53" t="str">
        <f t="shared" si="55"/>
        <v/>
      </c>
    </row>
    <row r="156" spans="1:22" ht="15" x14ac:dyDescent="0.25">
      <c r="A156" s="48">
        <f t="shared" si="58"/>
        <v>154</v>
      </c>
      <c r="B156" s="53" t="str">
        <f t="shared" si="57"/>
        <v>Deutsche Welle</v>
      </c>
      <c r="C156" s="53" t="str">
        <f t="shared" si="43"/>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44"/>
        <v>Новости и публицистика</v>
      </c>
      <c r="E156" s="54" t="str">
        <f t="shared" si="45"/>
        <v>SD</v>
      </c>
      <c r="F156" s="54" t="str">
        <f t="shared" si="46"/>
        <v>DVB-18</v>
      </c>
      <c r="G156" s="54" t="str">
        <f t="shared" si="59"/>
        <v xml:space="preserve"> 1016</v>
      </c>
      <c r="H156" s="55">
        <v>66</v>
      </c>
      <c r="I156" s="54">
        <f t="shared" si="47"/>
        <v>814</v>
      </c>
      <c r="J156" s="56" t="str">
        <f t="shared" si="40"/>
        <v>epg65</v>
      </c>
      <c r="K156" s="67" t="str">
        <f t="shared" si="41"/>
        <v>000900020801</v>
      </c>
      <c r="L156" s="48" t="str">
        <f t="shared" si="48"/>
        <v>http://www.dw.de/</v>
      </c>
      <c r="M156" s="48" t="str">
        <f t="shared" si="49"/>
        <v>Английский, Немецкий</v>
      </c>
      <c r="N156" s="48" t="str">
        <f t="shared" si="50"/>
        <v>Круглосуточно</v>
      </c>
      <c r="O156" s="137" t="str">
        <f t="shared" si="51"/>
        <v/>
      </c>
      <c r="P156" s="48" t="str">
        <f t="shared" si="42"/>
        <v>Новостной</v>
      </c>
      <c r="Q156" s="48" t="str">
        <f t="shared" si="56"/>
        <v/>
      </c>
      <c r="R156" s="48"/>
      <c r="S156" s="48" t="str">
        <f t="shared" si="52"/>
        <v>Да</v>
      </c>
      <c r="T156" s="48" t="str">
        <f t="shared" si="53"/>
        <v>Да</v>
      </c>
      <c r="U156" s="48" t="str">
        <f t="shared" si="54"/>
        <v/>
      </c>
      <c r="V156" s="53" t="str">
        <f t="shared" si="55"/>
        <v/>
      </c>
    </row>
    <row r="157" spans="1:22" ht="15" x14ac:dyDescent="0.25">
      <c r="A157" s="48">
        <f t="shared" si="58"/>
        <v>155</v>
      </c>
      <c r="B157" s="53" t="str">
        <f t="shared" si="57"/>
        <v>France 24</v>
      </c>
      <c r="C157" s="53" t="str">
        <f t="shared" si="43"/>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44"/>
        <v>Новости и публицистика</v>
      </c>
      <c r="E157" s="54" t="str">
        <f t="shared" si="45"/>
        <v>SD</v>
      </c>
      <c r="F157" s="54" t="str">
        <f t="shared" si="46"/>
        <v>DVB-18</v>
      </c>
      <c r="G157" s="54" t="str">
        <f t="shared" si="59"/>
        <v xml:space="preserve"> 1016</v>
      </c>
      <c r="H157" s="55">
        <v>232</v>
      </c>
      <c r="I157" s="54">
        <f t="shared" si="47"/>
        <v>815</v>
      </c>
      <c r="J157" s="56" t="str">
        <f t="shared" si="40"/>
        <v>epg298</v>
      </c>
      <c r="K157" s="67" t="str">
        <f t="shared" si="41"/>
        <v>000900020801</v>
      </c>
      <c r="L157" s="48" t="str">
        <f t="shared" si="48"/>
        <v>http://www.france24.com/</v>
      </c>
      <c r="M157" s="48" t="str">
        <f t="shared" si="49"/>
        <v>Французский</v>
      </c>
      <c r="N157" s="48" t="str">
        <f t="shared" si="50"/>
        <v>Круглосуточно</v>
      </c>
      <c r="O157" s="137" t="str">
        <f t="shared" si="51"/>
        <v/>
      </c>
      <c r="P157" s="48" t="str">
        <f t="shared" si="42"/>
        <v>Новостной</v>
      </c>
      <c r="Q157" s="48" t="str">
        <f t="shared" si="56"/>
        <v/>
      </c>
      <c r="R157" s="48"/>
      <c r="S157" s="48" t="str">
        <f t="shared" si="52"/>
        <v>Да</v>
      </c>
      <c r="T157" s="48" t="str">
        <f t="shared" si="53"/>
        <v>Да</v>
      </c>
      <c r="U157" s="48" t="str">
        <f t="shared" si="54"/>
        <v/>
      </c>
      <c r="V157" s="53" t="str">
        <f t="shared" si="55"/>
        <v/>
      </c>
    </row>
    <row r="158" spans="1:22" ht="15" x14ac:dyDescent="0.25">
      <c r="A158" s="48">
        <f t="shared" si="58"/>
        <v>156</v>
      </c>
      <c r="B158" s="53" t="str">
        <f t="shared" si="57"/>
        <v>CNN</v>
      </c>
      <c r="C158" s="53" t="str">
        <f t="shared" si="43"/>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44"/>
        <v>Новости и публицистика</v>
      </c>
      <c r="E158" s="54" t="str">
        <f t="shared" si="45"/>
        <v>SD</v>
      </c>
      <c r="F158" s="54" t="str">
        <f t="shared" si="46"/>
        <v>DVB-18</v>
      </c>
      <c r="G158" s="54" t="str">
        <f t="shared" si="59"/>
        <v xml:space="preserve"> 1016</v>
      </c>
      <c r="H158" s="55">
        <v>236</v>
      </c>
      <c r="I158" s="54">
        <f t="shared" si="47"/>
        <v>812</v>
      </c>
      <c r="J158" s="56" t="str">
        <f t="shared" si="40"/>
        <v>epg290</v>
      </c>
      <c r="K158" s="67" t="str">
        <f t="shared" si="41"/>
        <v>000900020801</v>
      </c>
      <c r="L158" s="48" t="str">
        <f t="shared" si="48"/>
        <v xml:space="preserve">http://www.cnn.com </v>
      </c>
      <c r="M158" s="48" t="str">
        <f t="shared" si="49"/>
        <v>Английский</v>
      </c>
      <c r="N158" s="48" t="str">
        <f t="shared" si="50"/>
        <v>Круглосуточно</v>
      </c>
      <c r="O158" s="137" t="str">
        <f t="shared" si="51"/>
        <v/>
      </c>
      <c r="P158" s="48" t="str">
        <f t="shared" si="42"/>
        <v>Новостной</v>
      </c>
      <c r="Q158" s="48" t="str">
        <f t="shared" si="56"/>
        <v/>
      </c>
      <c r="R158" s="48"/>
      <c r="S158" s="48" t="str">
        <f t="shared" si="52"/>
        <v>Да</v>
      </c>
      <c r="T158" s="48" t="str">
        <f t="shared" si="53"/>
        <v>Да</v>
      </c>
      <c r="U158" s="48" t="str">
        <f t="shared" si="54"/>
        <v/>
      </c>
      <c r="V158" s="53" t="str">
        <f t="shared" si="55"/>
        <v/>
      </c>
    </row>
    <row r="159" spans="1:22" ht="15" x14ac:dyDescent="0.25">
      <c r="A159" s="48">
        <f t="shared" si="58"/>
        <v>157</v>
      </c>
      <c r="B159" s="53" t="str">
        <f t="shared" si="57"/>
        <v>BBC World News</v>
      </c>
      <c r="C159" s="53" t="str">
        <f t="shared" si="43"/>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44"/>
        <v>Новости и публицистика</v>
      </c>
      <c r="E159" s="54" t="str">
        <f t="shared" si="45"/>
        <v>SD</v>
      </c>
      <c r="F159" s="54" t="str">
        <f t="shared" si="46"/>
        <v>DVB-18</v>
      </c>
      <c r="G159" s="54" t="str">
        <f t="shared" si="59"/>
        <v xml:space="preserve"> 1016</v>
      </c>
      <c r="H159" s="55">
        <v>237</v>
      </c>
      <c r="I159" s="54">
        <f t="shared" si="47"/>
        <v>813</v>
      </c>
      <c r="J159" s="56" t="str">
        <f t="shared" si="40"/>
        <v>epg293</v>
      </c>
      <c r="K159" s="67" t="str">
        <f t="shared" si="41"/>
        <v>000900020801</v>
      </c>
      <c r="L159" s="48" t="str">
        <f t="shared" si="48"/>
        <v xml:space="preserve">http://news.bbc.co.uk/ </v>
      </c>
      <c r="M159" s="48" t="str">
        <f t="shared" si="49"/>
        <v>Английский</v>
      </c>
      <c r="N159" s="48" t="str">
        <f t="shared" si="50"/>
        <v>Круглосуточно</v>
      </c>
      <c r="O159" s="137" t="str">
        <f t="shared" si="51"/>
        <v/>
      </c>
      <c r="P159" s="48" t="str">
        <f t="shared" si="42"/>
        <v>Новостной</v>
      </c>
      <c r="Q159" s="48" t="str">
        <f t="shared" si="56"/>
        <v/>
      </c>
      <c r="R159" s="48"/>
      <c r="S159" s="48" t="str">
        <f t="shared" si="52"/>
        <v>Да</v>
      </c>
      <c r="T159" s="48" t="str">
        <f t="shared" si="53"/>
        <v>Да</v>
      </c>
      <c r="U159" s="48" t="str">
        <f t="shared" si="54"/>
        <v/>
      </c>
      <c r="V159" s="53" t="str">
        <f t="shared" si="55"/>
        <v/>
      </c>
    </row>
    <row r="160" spans="1:22" ht="15" x14ac:dyDescent="0.25">
      <c r="A160" s="48">
        <f t="shared" si="58"/>
        <v>158</v>
      </c>
      <c r="B160" s="53" t="str">
        <f t="shared" si="57"/>
        <v>Евроновости</v>
      </c>
      <c r="C160" s="53" t="str">
        <f t="shared" si="43"/>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44"/>
        <v>Новости и публицистика</v>
      </c>
      <c r="E160" s="54" t="str">
        <f t="shared" si="45"/>
        <v>SD</v>
      </c>
      <c r="F160" s="54" t="str">
        <f t="shared" si="46"/>
        <v>DVB-18</v>
      </c>
      <c r="G160" s="54" t="str">
        <f t="shared" si="59"/>
        <v xml:space="preserve"> 1016</v>
      </c>
      <c r="H160" s="55">
        <v>250</v>
      </c>
      <c r="I160" s="54">
        <f t="shared" si="47"/>
        <v>811</v>
      </c>
      <c r="J160" s="56" t="str">
        <f t="shared" si="40"/>
        <v>epg353</v>
      </c>
      <c r="K160" s="67" t="str">
        <f t="shared" si="41"/>
        <v>000900020801</v>
      </c>
      <c r="L160" s="48" t="str">
        <f t="shared" si="48"/>
        <v xml:space="preserve">http://ru.euronews.com/ </v>
      </c>
      <c r="M160" s="48" t="str">
        <f t="shared" si="49"/>
        <v>Русский</v>
      </c>
      <c r="N160" s="48" t="str">
        <f t="shared" si="50"/>
        <v>Круглосуточно</v>
      </c>
      <c r="O160" s="137" t="str">
        <f t="shared" si="51"/>
        <v/>
      </c>
      <c r="P160" s="48" t="str">
        <f t="shared" si="42"/>
        <v>Новостной</v>
      </c>
      <c r="Q160" s="48" t="str">
        <f t="shared" si="56"/>
        <v/>
      </c>
      <c r="R160" s="48"/>
      <c r="S160" s="48" t="str">
        <f t="shared" si="52"/>
        <v>Да</v>
      </c>
      <c r="T160" s="48" t="str">
        <f t="shared" si="53"/>
        <v>Да</v>
      </c>
      <c r="U160" s="48" t="str">
        <f t="shared" si="54"/>
        <v/>
      </c>
      <c r="V160" s="53" t="str">
        <f t="shared" si="55"/>
        <v/>
      </c>
    </row>
    <row r="161" spans="1:22" ht="15" x14ac:dyDescent="0.25">
      <c r="A161" s="67">
        <f t="shared" si="58"/>
        <v>159</v>
      </c>
      <c r="B161" s="51" t="str">
        <f t="shared" si="57"/>
        <v>Матч! Боец</v>
      </c>
      <c r="C161" s="51" t="str">
        <f t="shared" si="43"/>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44"/>
        <v>Спортивные</v>
      </c>
      <c r="E161" s="68" t="str">
        <f t="shared" si="45"/>
        <v>SD</v>
      </c>
      <c r="F161" s="68" t="str">
        <f t="shared" si="46"/>
        <v>DVB-19</v>
      </c>
      <c r="G161" s="68" t="str">
        <f t="shared" si="59"/>
        <v xml:space="preserve"> 1016</v>
      </c>
      <c r="H161" s="152">
        <v>107</v>
      </c>
      <c r="I161" s="68">
        <f t="shared" si="47"/>
        <v>304</v>
      </c>
      <c r="J161" s="153" t="str">
        <f t="shared" si="40"/>
        <v>epg103</v>
      </c>
      <c r="K161" s="67" t="str">
        <f t="shared" si="41"/>
        <v>0009000207D1</v>
      </c>
      <c r="L161" s="67" t="str">
        <f t="shared" si="48"/>
        <v>http://www.boets.ru/</v>
      </c>
      <c r="M161" s="67" t="str">
        <f t="shared" si="49"/>
        <v>Русский</v>
      </c>
      <c r="N161" s="67" t="str">
        <f t="shared" si="50"/>
        <v>Круглосуточно</v>
      </c>
      <c r="O161" s="154" t="str">
        <f t="shared" si="51"/>
        <v/>
      </c>
      <c r="P161" s="67" t="str">
        <f t="shared" si="42"/>
        <v>Базовый</v>
      </c>
      <c r="Q161" s="67" t="str">
        <f t="shared" si="56"/>
        <v/>
      </c>
      <c r="R161" s="67"/>
      <c r="S161" s="67" t="str">
        <f t="shared" si="52"/>
        <v>Да</v>
      </c>
      <c r="T161" s="67" t="str">
        <f t="shared" si="53"/>
        <v>Да</v>
      </c>
      <c r="U161" s="67" t="str">
        <f t="shared" si="54"/>
        <v/>
      </c>
      <c r="V161" s="51" t="str">
        <f t="shared" si="55"/>
        <v/>
      </c>
    </row>
    <row r="162" spans="1:22" ht="15" x14ac:dyDescent="0.25">
      <c r="A162" s="67">
        <f t="shared" si="58"/>
        <v>160</v>
      </c>
      <c r="B162" s="51" t="str">
        <f t="shared" si="57"/>
        <v>ТНТ Music</v>
      </c>
      <c r="C162" s="51" t="str">
        <f t="shared" si="43"/>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44"/>
        <v>Музыкальные</v>
      </c>
      <c r="E162" s="68" t="str">
        <f t="shared" si="45"/>
        <v>SD</v>
      </c>
      <c r="F162" s="68" t="str">
        <f t="shared" si="46"/>
        <v>DVB-23</v>
      </c>
      <c r="G162" s="68" t="str">
        <f t="shared" si="59"/>
        <v xml:space="preserve"> 1016</v>
      </c>
      <c r="H162" s="152">
        <v>324</v>
      </c>
      <c r="I162" s="68">
        <f t="shared" si="47"/>
        <v>503</v>
      </c>
      <c r="J162" s="153" t="str">
        <f t="shared" si="40"/>
        <v>epg638</v>
      </c>
      <c r="K162" s="67" t="str">
        <f t="shared" si="41"/>
        <v>0009000207D1</v>
      </c>
      <c r="L162" s="67" t="str">
        <f t="shared" si="48"/>
        <v>http://www.tntmusic.ru/</v>
      </c>
      <c r="M162" s="67" t="str">
        <f t="shared" si="49"/>
        <v>Русский</v>
      </c>
      <c r="N162" s="67" t="str">
        <f t="shared" si="50"/>
        <v>Круглосуточно</v>
      </c>
      <c r="O162" s="154" t="str">
        <f t="shared" si="51"/>
        <v/>
      </c>
      <c r="P162" s="67" t="str">
        <f t="shared" si="42"/>
        <v>Базовый</v>
      </c>
      <c r="Q162" s="67" t="str">
        <f t="shared" si="56"/>
        <v/>
      </c>
      <c r="R162" s="67"/>
      <c r="S162" s="67" t="str">
        <f t="shared" si="52"/>
        <v>Да</v>
      </c>
      <c r="T162" s="67" t="str">
        <f t="shared" si="53"/>
        <v>Да</v>
      </c>
      <c r="U162" s="67" t="str">
        <f t="shared" si="54"/>
        <v/>
      </c>
      <c r="V162" s="51" t="str">
        <f t="shared" si="55"/>
        <v/>
      </c>
    </row>
    <row r="163" spans="1:22" ht="15" x14ac:dyDescent="0.25">
      <c r="A163" s="67">
        <f t="shared" si="58"/>
        <v>161</v>
      </c>
      <c r="B163" s="51" t="str">
        <f t="shared" si="57"/>
        <v>Viasat Explore</v>
      </c>
      <c r="C163" s="51" t="str">
        <f t="shared" si="43"/>
        <v>Канал приключений, экстрима, загадок природы и человека. Прекрасное сочетание фильмов от лучших мировых производителей.</v>
      </c>
      <c r="D163" s="51" t="str">
        <f t="shared" si="44"/>
        <v>Познавательные</v>
      </c>
      <c r="E163" s="68" t="str">
        <f t="shared" si="45"/>
        <v>SD</v>
      </c>
      <c r="F163" s="68" t="str">
        <f t="shared" si="46"/>
        <v>DVB-27</v>
      </c>
      <c r="G163" s="68" t="str">
        <f t="shared" si="59"/>
        <v xml:space="preserve"> 1016</v>
      </c>
      <c r="H163" s="152">
        <v>89</v>
      </c>
      <c r="I163" s="68">
        <f t="shared" si="47"/>
        <v>118</v>
      </c>
      <c r="J163" s="153" t="str">
        <f t="shared" si="40"/>
        <v>epg85</v>
      </c>
      <c r="K163" s="67" t="str">
        <f t="shared" si="41"/>
        <v>0009000207D1</v>
      </c>
      <c r="L163" s="67" t="str">
        <f t="shared" si="48"/>
        <v>http://www.viasat-channels.tv/</v>
      </c>
      <c r="M163" s="67" t="str">
        <f t="shared" si="49"/>
        <v>Русский, Английский</v>
      </c>
      <c r="N163" s="67" t="str">
        <f t="shared" si="50"/>
        <v>Круглосуточно</v>
      </c>
      <c r="O163" s="154" t="str">
        <f t="shared" si="51"/>
        <v/>
      </c>
      <c r="P163" s="67" t="str">
        <f t="shared" si="42"/>
        <v>Базовый</v>
      </c>
      <c r="Q163" s="67" t="str">
        <f t="shared" si="56"/>
        <v/>
      </c>
      <c r="R163" s="67"/>
      <c r="S163" s="67" t="str">
        <f t="shared" si="52"/>
        <v>Да</v>
      </c>
      <c r="T163" s="67" t="str">
        <f t="shared" si="53"/>
        <v>Да</v>
      </c>
      <c r="U163" s="67" t="str">
        <f t="shared" si="54"/>
        <v/>
      </c>
      <c r="V163" s="51" t="str">
        <f t="shared" si="55"/>
        <v/>
      </c>
    </row>
    <row r="164" spans="1:22" ht="15" x14ac:dyDescent="0.25">
      <c r="A164" s="67">
        <f t="shared" si="58"/>
        <v>162</v>
      </c>
      <c r="B164" s="51" t="str">
        <f t="shared" si="57"/>
        <v>КИНОКОМЕДИЯ</v>
      </c>
      <c r="C164" s="51" t="str">
        <f t="shared" si="43"/>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44"/>
        <v>Кино и сериалы</v>
      </c>
      <c r="E164" s="68" t="str">
        <f t="shared" si="45"/>
        <v>SD</v>
      </c>
      <c r="F164" s="68" t="str">
        <f t="shared" si="46"/>
        <v>DVB-27</v>
      </c>
      <c r="G164" s="68" t="str">
        <f t="shared" si="59"/>
        <v xml:space="preserve"> 1016</v>
      </c>
      <c r="H164" s="152">
        <v>116</v>
      </c>
      <c r="I164" s="68">
        <f t="shared" si="47"/>
        <v>207</v>
      </c>
      <c r="J164" s="153" t="str">
        <f t="shared" si="40"/>
        <v>epg112</v>
      </c>
      <c r="K164" s="67" t="str">
        <f t="shared" si="41"/>
        <v>0009000207D1</v>
      </c>
      <c r="L164" s="67" t="str">
        <f t="shared" si="48"/>
        <v>http://www.nastroykino.ru/kinokomedija/</v>
      </c>
      <c r="M164" s="67" t="str">
        <f t="shared" si="49"/>
        <v>Русский</v>
      </c>
      <c r="N164" s="67" t="str">
        <f t="shared" si="50"/>
        <v>Круглосуточно</v>
      </c>
      <c r="O164" s="154" t="str">
        <f t="shared" si="51"/>
        <v/>
      </c>
      <c r="P164" s="67" t="str">
        <f t="shared" si="42"/>
        <v>Базовый</v>
      </c>
      <c r="Q164" s="67" t="str">
        <f t="shared" si="56"/>
        <v/>
      </c>
      <c r="R164" s="67"/>
      <c r="S164" s="67" t="str">
        <f t="shared" si="52"/>
        <v>Да</v>
      </c>
      <c r="T164" s="67" t="str">
        <f t="shared" si="53"/>
        <v>Да</v>
      </c>
      <c r="U164" s="67" t="str">
        <f t="shared" si="54"/>
        <v/>
      </c>
      <c r="V164" s="51" t="str">
        <f t="shared" si="55"/>
        <v/>
      </c>
    </row>
    <row r="165" spans="1:22" ht="15" x14ac:dyDescent="0.25">
      <c r="A165" s="67">
        <f t="shared" si="58"/>
        <v>163</v>
      </c>
      <c r="B165" s="51" t="str">
        <f t="shared" si="57"/>
        <v>Viasat Nature</v>
      </c>
      <c r="C165" s="51" t="str">
        <f t="shared" si="43"/>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44"/>
        <v>Познавательные</v>
      </c>
      <c r="E165" s="68" t="str">
        <f t="shared" si="45"/>
        <v>SD</v>
      </c>
      <c r="F165" s="68" t="str">
        <f t="shared" si="46"/>
        <v>DVB-28</v>
      </c>
      <c r="G165" s="68" t="str">
        <f t="shared" si="59"/>
        <v xml:space="preserve"> 1016</v>
      </c>
      <c r="H165" s="152">
        <v>88</v>
      </c>
      <c r="I165" s="68">
        <f t="shared" si="47"/>
        <v>119</v>
      </c>
      <c r="J165" s="153" t="str">
        <f t="shared" si="40"/>
        <v>epg84</v>
      </c>
      <c r="K165" s="67" t="str">
        <f t="shared" si="41"/>
        <v>0009000207D1</v>
      </c>
      <c r="L165" s="67" t="str">
        <f t="shared" si="48"/>
        <v>http://www.viasat-channels.tv/</v>
      </c>
      <c r="M165" s="67" t="str">
        <f t="shared" si="49"/>
        <v>Русский, Английский</v>
      </c>
      <c r="N165" s="67" t="str">
        <f t="shared" si="50"/>
        <v>Круглосуточно</v>
      </c>
      <c r="O165" s="154" t="str">
        <f t="shared" si="51"/>
        <v/>
      </c>
      <c r="P165" s="67" t="str">
        <f t="shared" si="42"/>
        <v>Базовый</v>
      </c>
      <c r="Q165" s="67" t="str">
        <f t="shared" si="56"/>
        <v/>
      </c>
      <c r="R165" s="67"/>
      <c r="S165" s="67" t="str">
        <f t="shared" si="52"/>
        <v>Да</v>
      </c>
      <c r="T165" s="67" t="str">
        <f t="shared" si="53"/>
        <v>Да</v>
      </c>
      <c r="U165" s="67" t="str">
        <f t="shared" si="54"/>
        <v/>
      </c>
      <c r="V165" s="51" t="str">
        <f t="shared" si="55"/>
        <v/>
      </c>
    </row>
    <row r="166" spans="1:22" ht="15" x14ac:dyDescent="0.25">
      <c r="A166" s="67">
        <f t="shared" si="58"/>
        <v>164</v>
      </c>
      <c r="B166" s="51" t="str">
        <f t="shared" si="57"/>
        <v>H2</v>
      </c>
      <c r="C166" s="51" t="str">
        <f t="shared" si="43"/>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44"/>
        <v>Познавательные</v>
      </c>
      <c r="E166" s="68" t="str">
        <f t="shared" si="45"/>
        <v>SD</v>
      </c>
      <c r="F166" s="68" t="str">
        <f t="shared" si="46"/>
        <v>DVB-29</v>
      </c>
      <c r="G166" s="68" t="str">
        <f t="shared" si="59"/>
        <v xml:space="preserve"> 1016</v>
      </c>
      <c r="H166" s="152">
        <v>326</v>
      </c>
      <c r="I166" s="68">
        <f t="shared" si="47"/>
        <v>208</v>
      </c>
      <c r="J166" s="153" t="str">
        <f t="shared" si="40"/>
        <v>epg640</v>
      </c>
      <c r="K166" s="67" t="str">
        <f t="shared" si="41"/>
        <v>0009000207D1</v>
      </c>
      <c r="L166" s="67" t="str">
        <f t="shared" si="48"/>
        <v>http://www.history.com/</v>
      </c>
      <c r="M166" s="67" t="str">
        <f t="shared" si="49"/>
        <v>Русский, Английский</v>
      </c>
      <c r="N166" s="67" t="str">
        <f t="shared" si="50"/>
        <v>Круглосуточно</v>
      </c>
      <c r="O166" s="154" t="str">
        <f t="shared" si="51"/>
        <v/>
      </c>
      <c r="P166" s="67" t="str">
        <f t="shared" si="42"/>
        <v>Базовый</v>
      </c>
      <c r="Q166" s="67" t="str">
        <f t="shared" si="56"/>
        <v/>
      </c>
      <c r="R166" s="67"/>
      <c r="S166" s="67" t="str">
        <f t="shared" si="52"/>
        <v>Да</v>
      </c>
      <c r="T166" s="67" t="str">
        <f t="shared" si="53"/>
        <v>Да</v>
      </c>
      <c r="U166" s="67" t="str">
        <f t="shared" si="54"/>
        <v/>
      </c>
      <c r="V166" s="51" t="str">
        <f t="shared" si="55"/>
        <v/>
      </c>
    </row>
    <row r="167" spans="1:22" ht="15" x14ac:dyDescent="0.25">
      <c r="A167" s="67">
        <f t="shared" si="58"/>
        <v>165</v>
      </c>
      <c r="B167" s="51" t="str">
        <f t="shared" si="57"/>
        <v>Game Show</v>
      </c>
      <c r="C167" s="51" t="str">
        <f t="shared" si="43"/>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44"/>
        <v>Развлекательные</v>
      </c>
      <c r="E167" s="68" t="str">
        <f t="shared" si="45"/>
        <v>SD</v>
      </c>
      <c r="F167" s="68" t="str">
        <f t="shared" si="46"/>
        <v>DVB-31</v>
      </c>
      <c r="G167" s="68" t="str">
        <f t="shared" si="59"/>
        <v xml:space="preserve"> 1016</v>
      </c>
      <c r="H167" s="152">
        <v>325</v>
      </c>
      <c r="I167" s="68">
        <f t="shared" si="47"/>
        <v>837</v>
      </c>
      <c r="J167" s="153" t="str">
        <f t="shared" si="40"/>
        <v>epg642</v>
      </c>
      <c r="K167" s="67" t="str">
        <f t="shared" si="41"/>
        <v>000900020803</v>
      </c>
      <c r="L167" s="67" t="str">
        <f t="shared" si="48"/>
        <v>http://gameshow.ru/</v>
      </c>
      <c r="M167" s="67" t="str">
        <f t="shared" si="49"/>
        <v>Русский</v>
      </c>
      <c r="N167" s="67" t="str">
        <f t="shared" si="50"/>
        <v>Круглосуточно</v>
      </c>
      <c r="O167" s="154" t="str">
        <f t="shared" si="51"/>
        <v/>
      </c>
      <c r="P167" s="67" t="str">
        <f t="shared" si="42"/>
        <v>Активный</v>
      </c>
      <c r="Q167" s="67" t="str">
        <f t="shared" si="56"/>
        <v/>
      </c>
      <c r="R167" s="67"/>
      <c r="S167" s="67" t="str">
        <f t="shared" si="52"/>
        <v>Да</v>
      </c>
      <c r="T167" s="67" t="str">
        <f t="shared" si="53"/>
        <v>Да</v>
      </c>
      <c r="U167" s="67" t="str">
        <f t="shared" si="54"/>
        <v/>
      </c>
      <c r="V167" s="51" t="str">
        <f t="shared" si="55"/>
        <v/>
      </c>
    </row>
    <row r="168" spans="1:22" ht="15" x14ac:dyDescent="0.25">
      <c r="A168" s="67">
        <f t="shared" si="58"/>
        <v>166</v>
      </c>
      <c r="B168" s="51" t="str">
        <f t="shared" si="57"/>
        <v>CBS Reality</v>
      </c>
      <c r="C168" s="51" t="str">
        <f t="shared" si="43"/>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44"/>
        <v>Развлекательные</v>
      </c>
      <c r="E168" s="68" t="str">
        <f t="shared" si="45"/>
        <v>SD</v>
      </c>
      <c r="F168" s="68" t="str">
        <f t="shared" si="46"/>
        <v>DVB-31</v>
      </c>
      <c r="G168" s="68" t="str">
        <f t="shared" si="59"/>
        <v xml:space="preserve"> 1016</v>
      </c>
      <c r="H168" s="152">
        <v>327</v>
      </c>
      <c r="I168" s="68">
        <f t="shared" si="47"/>
        <v>839</v>
      </c>
      <c r="J168" s="153" t="str">
        <f t="shared" si="40"/>
        <v>epg366</v>
      </c>
      <c r="K168" s="67" t="str">
        <f t="shared" si="41"/>
        <v>000900020803</v>
      </c>
      <c r="L168" s="67" t="str">
        <f t="shared" si="48"/>
        <v>http://www.cbsreality.tv/eu/</v>
      </c>
      <c r="M168" s="67" t="str">
        <f t="shared" si="49"/>
        <v>Русский</v>
      </c>
      <c r="N168" s="67" t="str">
        <f t="shared" si="50"/>
        <v>Круглосуточно</v>
      </c>
      <c r="O168" s="154" t="str">
        <f t="shared" si="51"/>
        <v/>
      </c>
      <c r="P168" s="67" t="str">
        <f t="shared" si="42"/>
        <v>Активный</v>
      </c>
      <c r="Q168" s="67" t="str">
        <f t="shared" si="56"/>
        <v/>
      </c>
      <c r="R168" s="67"/>
      <c r="S168" s="67" t="str">
        <f t="shared" si="52"/>
        <v>Да</v>
      </c>
      <c r="T168" s="67" t="str">
        <f t="shared" si="53"/>
        <v>Да</v>
      </c>
      <c r="U168" s="67" t="str">
        <f t="shared" si="54"/>
        <v/>
      </c>
      <c r="V168" s="51" t="str">
        <f t="shared" si="55"/>
        <v/>
      </c>
    </row>
    <row r="169" spans="1:22" ht="15" x14ac:dyDescent="0.25">
      <c r="A169" s="67">
        <f t="shared" si="58"/>
        <v>167</v>
      </c>
      <c r="B169" s="51" t="str">
        <f t="shared" si="57"/>
        <v>Морской</v>
      </c>
      <c r="C169" s="51" t="str">
        <f t="shared" si="43"/>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44"/>
        <v>Познавательные</v>
      </c>
      <c r="E169" s="68" t="str">
        <f t="shared" si="45"/>
        <v>SD</v>
      </c>
      <c r="F169" s="68" t="str">
        <f t="shared" si="46"/>
        <v>DVB-31</v>
      </c>
      <c r="G169" s="68" t="str">
        <f t="shared" si="59"/>
        <v xml:space="preserve"> 1016</v>
      </c>
      <c r="H169" s="152">
        <v>328</v>
      </c>
      <c r="I169" s="68">
        <f t="shared" si="47"/>
        <v>841</v>
      </c>
      <c r="J169" s="153" t="str">
        <f t="shared" si="40"/>
        <v>epg568</v>
      </c>
      <c r="K169" s="67" t="str">
        <f t="shared" si="41"/>
        <v>000900020803</v>
      </c>
      <c r="L169" s="67" t="str">
        <f t="shared" si="48"/>
        <v>http://www.nauticalchannel.ru/</v>
      </c>
      <c r="M169" s="67" t="str">
        <f t="shared" si="49"/>
        <v>Русский</v>
      </c>
      <c r="N169" s="67" t="str">
        <f t="shared" si="50"/>
        <v>Круглосуточно</v>
      </c>
      <c r="O169" s="154" t="str">
        <f t="shared" si="51"/>
        <v/>
      </c>
      <c r="P169" s="67" t="str">
        <f t="shared" si="42"/>
        <v>Активный</v>
      </c>
      <c r="Q169" s="67" t="str">
        <f t="shared" si="56"/>
        <v/>
      </c>
      <c r="R169" s="67"/>
      <c r="S169" s="67" t="str">
        <f t="shared" si="52"/>
        <v>Да</v>
      </c>
      <c r="T169" s="67" t="str">
        <f t="shared" si="53"/>
        <v>Да</v>
      </c>
      <c r="U169" s="67" t="str">
        <f t="shared" si="54"/>
        <v/>
      </c>
      <c r="V169" s="51" t="str">
        <f t="shared" si="55"/>
        <v/>
      </c>
    </row>
    <row r="170" spans="1:22" ht="15" x14ac:dyDescent="0.25">
      <c r="A170" s="67">
        <f t="shared" si="58"/>
        <v>168</v>
      </c>
      <c r="B170" s="51" t="str">
        <f t="shared" si="57"/>
        <v>Ювелирочка</v>
      </c>
      <c r="C170" s="51" t="str">
        <f>IFERROR(VLOOKUP($H170,TChannels,30,FALSE),"-")</f>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44"/>
        <v>Развлекательные</v>
      </c>
      <c r="E170" s="68" t="str">
        <f t="shared" si="45"/>
        <v>SD</v>
      </c>
      <c r="F170" s="68" t="str">
        <f t="shared" si="46"/>
        <v>DVB-31</v>
      </c>
      <c r="G170" s="68" t="str">
        <f t="shared" si="59"/>
        <v xml:space="preserve"> 1016</v>
      </c>
      <c r="H170" s="68">
        <v>331</v>
      </c>
      <c r="I170" s="68">
        <f t="shared" si="47"/>
        <v>38</v>
      </c>
      <c r="J170" s="153" t="str">
        <f t="shared" si="40"/>
        <v>epg653</v>
      </c>
      <c r="K170" s="67" t="str">
        <f t="shared" si="41"/>
        <v>0009000207E3</v>
      </c>
      <c r="L170" s="67" t="str">
        <f t="shared" si="48"/>
        <v>http://www.ves-media.com/</v>
      </c>
      <c r="M170" s="67" t="str">
        <f t="shared" si="49"/>
        <v>Русский</v>
      </c>
      <c r="N170" s="67" t="str">
        <f t="shared" si="50"/>
        <v>Круглосуточно</v>
      </c>
      <c r="O170" s="154" t="str">
        <f t="shared" si="51"/>
        <v/>
      </c>
      <c r="P170" s="67" t="str">
        <f t="shared" si="42"/>
        <v>Базовый</v>
      </c>
      <c r="Q170" s="67" t="str">
        <f t="shared" si="56"/>
        <v/>
      </c>
      <c r="R170" s="67"/>
      <c r="S170" s="67" t="str">
        <f t="shared" si="52"/>
        <v>Да</v>
      </c>
      <c r="T170" s="67" t="str">
        <f t="shared" si="53"/>
        <v>Да</v>
      </c>
      <c r="U170" s="67" t="str">
        <f t="shared" si="54"/>
        <v/>
      </c>
      <c r="V170" s="51" t="str">
        <f t="shared" si="55"/>
        <v/>
      </c>
    </row>
    <row r="171" spans="1:22" ht="15" x14ac:dyDescent="0.25">
      <c r="A171" s="67">
        <f t="shared" si="58"/>
        <v>169</v>
      </c>
      <c r="B171" s="51" t="str">
        <f t="shared" si="57"/>
        <v>Russian Extreme TV 4K</v>
      </c>
      <c r="C171" s="51" t="str">
        <f>IFERROR(VLOOKUP($H171,TChannels,30,FALSE),"-")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44"/>
        <v>Спортивные</v>
      </c>
      <c r="E171" s="68" t="str">
        <f t="shared" si="45"/>
        <v>HD</v>
      </c>
      <c r="F171" s="68" t="str">
        <f t="shared" si="46"/>
        <v>DVB-32</v>
      </c>
      <c r="G171" s="68" t="str">
        <f t="shared" si="59"/>
        <v xml:space="preserve"> 1016</v>
      </c>
      <c r="H171" s="68">
        <v>400</v>
      </c>
      <c r="I171" s="68">
        <f t="shared" si="47"/>
        <v>842</v>
      </c>
      <c r="J171" s="153" t="str">
        <f t="shared" si="40"/>
        <v>epg665</v>
      </c>
      <c r="K171" s="67" t="str">
        <f t="shared" si="41"/>
        <v>0009000207D1</v>
      </c>
      <c r="L171" s="67" t="str">
        <f t="shared" si="48"/>
        <v>http://www.extremtv.ru/</v>
      </c>
      <c r="M171" s="67" t="str">
        <f t="shared" si="49"/>
        <v>Русский</v>
      </c>
      <c r="N171" s="67" t="str">
        <f t="shared" si="50"/>
        <v>Круглосуточно</v>
      </c>
      <c r="O171" s="154" t="str">
        <f t="shared" si="51"/>
        <v/>
      </c>
      <c r="P171" s="67" t="str">
        <f t="shared" si="42"/>
        <v>Базовый</v>
      </c>
      <c r="Q171" s="67" t="str">
        <f t="shared" si="56"/>
        <v/>
      </c>
      <c r="R171" s="67"/>
      <c r="S171" s="67" t="str">
        <f t="shared" si="52"/>
        <v>Да</v>
      </c>
      <c r="T171" s="67" t="str">
        <f t="shared" si="53"/>
        <v>Да</v>
      </c>
      <c r="U171" s="67" t="str">
        <f t="shared" si="54"/>
        <v/>
      </c>
      <c r="V171" s="51" t="str">
        <f t="shared" si="55"/>
        <v/>
      </c>
    </row>
    <row r="172" spans="1:22" ht="15" x14ac:dyDescent="0.25">
      <c r="A172" s="67">
        <f t="shared" si="58"/>
        <v>170</v>
      </c>
      <c r="B172" s="51" t="str">
        <f t="shared" si="57"/>
        <v>Russian Extreme TV 4K</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44"/>
        <v>Спортивные</v>
      </c>
      <c r="E172" s="68" t="str">
        <f t="shared" si="45"/>
        <v>HD</v>
      </c>
      <c r="F172" s="68" t="str">
        <f t="shared" si="46"/>
        <v>DVB-33</v>
      </c>
      <c r="G172" s="68" t="str">
        <f t="shared" si="59"/>
        <v xml:space="preserve"> 1016</v>
      </c>
      <c r="H172" s="68">
        <v>401</v>
      </c>
      <c r="I172" s="68">
        <f t="shared" si="47"/>
        <v>843</v>
      </c>
      <c r="J172" s="153" t="str">
        <f t="shared" si="40"/>
        <v>epg665</v>
      </c>
      <c r="K172" s="67" t="str">
        <f t="shared" si="41"/>
        <v>0009000207D1</v>
      </c>
      <c r="L172" s="67" t="str">
        <f t="shared" si="48"/>
        <v>http://www.extremtv.ru/</v>
      </c>
      <c r="M172" s="67" t="str">
        <f t="shared" si="49"/>
        <v>Русский</v>
      </c>
      <c r="N172" s="67" t="str">
        <f t="shared" si="50"/>
        <v>Круглосуточно</v>
      </c>
      <c r="O172" s="154" t="str">
        <f t="shared" si="51"/>
        <v/>
      </c>
      <c r="P172" s="67" t="str">
        <f t="shared" si="42"/>
        <v>Базовый</v>
      </c>
      <c r="Q172" s="67" t="str">
        <f t="shared" si="56"/>
        <v/>
      </c>
      <c r="R172" s="67"/>
      <c r="S172" s="67" t="str">
        <f t="shared" si="52"/>
        <v>Да</v>
      </c>
      <c r="T172" s="67" t="str">
        <f t="shared" si="53"/>
        <v>Да</v>
      </c>
      <c r="U172" s="67" t="str">
        <f t="shared" si="54"/>
        <v/>
      </c>
      <c r="V172" s="51" t="str">
        <f t="shared" si="55"/>
        <v/>
      </c>
    </row>
    <row r="173" spans="1:22" ht="15" x14ac:dyDescent="0.25">
      <c r="A173" s="2"/>
      <c r="B173" s="2"/>
      <c r="C173" s="2"/>
      <c r="D173" s="2"/>
      <c r="E173" s="2"/>
      <c r="F173" s="2"/>
      <c r="G173" s="2"/>
      <c r="H173" s="2"/>
      <c r="I173" s="2"/>
      <c r="J173" s="2"/>
      <c r="K173" s="2"/>
      <c r="L173" s="2"/>
      <c r="M173" s="2"/>
      <c r="N173" s="2"/>
      <c r="O173" s="2"/>
      <c r="P173" s="2"/>
      <c r="Q173" s="2"/>
      <c r="R173" s="2"/>
      <c r="S173" s="2"/>
      <c r="T173" s="2"/>
      <c r="U173" s="2"/>
    </row>
    <row r="174" spans="1:22" ht="15" x14ac:dyDescent="0.25">
      <c r="A174" s="2"/>
      <c r="B174" s="2"/>
      <c r="C174" s="2"/>
      <c r="D174" s="2"/>
      <c r="E174" s="2"/>
      <c r="F174" s="2"/>
      <c r="G174" s="2"/>
      <c r="H174" s="2"/>
      <c r="I174" s="2"/>
      <c r="J174" s="2"/>
      <c r="K174" s="2"/>
      <c r="L174" s="2"/>
      <c r="M174" s="2"/>
      <c r="N174" s="2"/>
      <c r="O174" s="2"/>
      <c r="P174" s="2"/>
      <c r="Q174" s="2"/>
      <c r="R174" s="2"/>
      <c r="S174" s="2"/>
      <c r="T174" s="2"/>
      <c r="U174" s="2"/>
    </row>
    <row r="175" spans="1:22" ht="15" x14ac:dyDescent="0.25">
      <c r="A175" s="2"/>
      <c r="B175" s="2"/>
      <c r="C175" s="2"/>
      <c r="D175" s="2"/>
      <c r="E175" s="2"/>
      <c r="F175" s="2"/>
      <c r="G175" s="2"/>
      <c r="H175" s="2"/>
      <c r="I175" s="2"/>
      <c r="J175" s="2"/>
      <c r="K175" s="2"/>
      <c r="L175" s="2"/>
      <c r="M175" s="2"/>
      <c r="N175" s="2"/>
      <c r="O175" s="2"/>
      <c r="P175" s="2"/>
      <c r="Q175" s="2"/>
      <c r="R175" s="2"/>
      <c r="S175" s="2"/>
      <c r="T175" s="2"/>
      <c r="U175" s="2"/>
    </row>
    <row r="176" spans="1:22" ht="15" x14ac:dyDescent="0.25">
      <c r="A176" s="2"/>
      <c r="B176" s="2"/>
      <c r="C176" s="2"/>
      <c r="D176" s="2"/>
      <c r="E176" s="2"/>
      <c r="F176" s="2"/>
      <c r="G176" s="2"/>
      <c r="H176" s="2"/>
      <c r="I176" s="2"/>
      <c r="J176" s="2"/>
      <c r="K176" s="2"/>
      <c r="L176" s="2"/>
      <c r="M176" s="2"/>
      <c r="N176" s="2"/>
      <c r="O176" s="2"/>
      <c r="P176" s="2"/>
      <c r="Q176" s="2"/>
      <c r="R176" s="2"/>
      <c r="S176" s="2"/>
      <c r="T176" s="2"/>
      <c r="U176" s="2"/>
    </row>
    <row r="177" spans="1:21" ht="15" x14ac:dyDescent="0.25">
      <c r="A177" s="2"/>
      <c r="B177" s="2"/>
      <c r="C177" s="2"/>
      <c r="D177" s="2"/>
      <c r="E177" s="2"/>
      <c r="F177" s="2"/>
      <c r="G177" s="2"/>
      <c r="H177" s="2"/>
      <c r="I177" s="2"/>
      <c r="J177" s="2"/>
      <c r="K177" s="2"/>
      <c r="L177" s="2"/>
      <c r="M177" s="2"/>
      <c r="N177" s="2"/>
      <c r="O177" s="2"/>
      <c r="P177" s="2"/>
      <c r="Q177" s="2"/>
      <c r="R177" s="2"/>
      <c r="S177" s="2"/>
      <c r="T177" s="2"/>
      <c r="U177" s="2"/>
    </row>
    <row r="178" spans="1:21" ht="15" x14ac:dyDescent="0.25">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V3:V60 V62:V160">
    <cfRule type="expression" dxfId="31" priority="32">
      <formula>($V3=1)</formula>
    </cfRule>
  </conditionalFormatting>
  <conditionalFormatting sqref="J124:V124 A3:Q10 S3:V10 A77:G77 I77:V77 A125:G125 I125:V125 A46:G47 I46:V47 A124:H124 A11:V45 A48:V60 A62:V76 A78:V123 A126:V160">
    <cfRule type="expression" dxfId="30" priority="29">
      <formula>($B3="Резерв")</formula>
    </cfRule>
    <cfRule type="expression" dxfId="29" priority="30">
      <formula>($D3="Региональные")</formula>
    </cfRule>
    <cfRule type="expression" dxfId="28" priority="31">
      <formula>($V3=1)</formula>
    </cfRule>
  </conditionalFormatting>
  <conditionalFormatting sqref="A161:V169">
    <cfRule type="expression" dxfId="27" priority="26">
      <formula>($B161="Резерв")</formula>
    </cfRule>
    <cfRule type="expression" dxfId="26" priority="27">
      <formula>($D161="Региональные")</formula>
    </cfRule>
    <cfRule type="expression" dxfId="25" priority="28">
      <formula>($V161=1)</formula>
    </cfRule>
  </conditionalFormatting>
  <conditionalFormatting sqref="R3:R10">
    <cfRule type="expression" dxfId="24" priority="23">
      <formula>($B3="Резерв")</formula>
    </cfRule>
    <cfRule type="expression" dxfId="23" priority="24">
      <formula>($D3="Региональные")</formula>
    </cfRule>
    <cfRule type="expression" dxfId="22" priority="25">
      <formula>($V3=1)</formula>
    </cfRule>
  </conditionalFormatting>
  <conditionalFormatting sqref="A170:V170">
    <cfRule type="expression" dxfId="21" priority="20">
      <formula>($B170="Резерв")</formula>
    </cfRule>
    <cfRule type="expression" dxfId="20" priority="21">
      <formula>($D170="Региональные")</formula>
    </cfRule>
    <cfRule type="expression" dxfId="19" priority="22">
      <formula>($V170=1)</formula>
    </cfRule>
  </conditionalFormatting>
  <conditionalFormatting sqref="H46">
    <cfRule type="expression" dxfId="18" priority="17">
      <formula>($B46="Резерв")</formula>
    </cfRule>
    <cfRule type="expression" dxfId="17" priority="18">
      <formula>($D46="Региональные")</formula>
    </cfRule>
    <cfRule type="expression" dxfId="16" priority="19">
      <formula>($V46=1)</formula>
    </cfRule>
  </conditionalFormatting>
  <conditionalFormatting sqref="H77">
    <cfRule type="expression" dxfId="15" priority="14">
      <formula>($B77="Резерв")</formula>
    </cfRule>
    <cfRule type="expression" dxfId="14" priority="15">
      <formula>($D77="Региональные")</formula>
    </cfRule>
    <cfRule type="expression" dxfId="13" priority="16">
      <formula>($V77=1)</formula>
    </cfRule>
  </conditionalFormatting>
  <conditionalFormatting sqref="H125">
    <cfRule type="expression" dxfId="12" priority="11">
      <formula>($B125="Резерв")</formula>
    </cfRule>
    <cfRule type="expression" dxfId="11" priority="12">
      <formula>($D125="Региональные")</formula>
    </cfRule>
    <cfRule type="expression" dxfId="10" priority="13">
      <formula>($V125=1)</formula>
    </cfRule>
  </conditionalFormatting>
  <conditionalFormatting sqref="A171:V172">
    <cfRule type="expression" dxfId="9" priority="8">
      <formula>($B171="Резерв")</formula>
    </cfRule>
    <cfRule type="expression" dxfId="8" priority="9">
      <formula>($D171="Региональные")</formula>
    </cfRule>
    <cfRule type="expression" dxfId="7" priority="10">
      <formula>($V171=1)</formula>
    </cfRule>
  </conditionalFormatting>
  <conditionalFormatting sqref="H47">
    <cfRule type="expression" dxfId="6" priority="1">
      <formula>($B47="Резерв")</formula>
    </cfRule>
    <cfRule type="expression" dxfId="5" priority="2">
      <formula>($D47="Региональные")</formula>
    </cfRule>
    <cfRule type="expression" dxfId="4" priority="3">
      <formula>($V47=1)</formula>
    </cfRule>
  </conditionalFormatting>
  <conditionalFormatting sqref="V61">
    <cfRule type="expression" dxfId="3" priority="7">
      <formula>(#REF!=1)</formula>
    </cfRule>
  </conditionalFormatting>
  <conditionalFormatting sqref="A61:V61">
    <cfRule type="expression" dxfId="2" priority="4">
      <formula>(#REF!="Резерв")</formula>
    </cfRule>
    <cfRule type="expression" dxfId="1" priority="5">
      <formula>(#REF!="Региональные")</formula>
    </cfRule>
    <cfRule type="expression" dxfId="0" priority="6">
      <formula>(#REF!=1)</formula>
    </cfRule>
  </conditionalFormatting>
  <dataValidations count="2">
    <dataValidation type="list" allowBlank="1" showInputMessage="1" showErrorMessage="1" sqref="S3:T172">
      <formula1>"Да,Нет"</formula1>
    </dataValidation>
    <dataValidation type="list" allowBlank="1" showInputMessage="1" showErrorMessage="1" sqref="U1">
      <formula1>"1,2,3,4"</formula1>
    </dataValidation>
  </dataValidations>
  <hyperlinks>
    <hyperlink ref="L16" r:id="rId1" display="http://multkanal.ru/ "/>
    <hyperlink ref="L47" r:id="rId2" display="http://tv-pr.ru"/>
    <hyperlink ref="L66" r:id="rId3" display="http://kinochannel.ru/"/>
    <hyperlink ref="L80" r:id="rId4" display="http://foodnetwork.com"/>
    <hyperlink ref="L120" r:id="rId5" display="http://foodnetwork.com"/>
    <hyperlink ref="L101" r:id="rId6" display="http://lifenews.ru/"/>
    <hyperlink ref="L105" r:id="rId7" display="http://amediahit.ru/"/>
    <hyperlink ref="L107" r:id="rId8" display="http://amediahit.ru/"/>
    <hyperlink ref="L106" r:id="rId9" display="http://amedia1.ru/"/>
    <hyperlink ref="L108" r:id="rId10" display="http://amediahd.ru/"/>
    <hyperlink ref="L117" r:id="rId11" display="http://www.history.com/"/>
    <hyperlink ref="L137" r:id="rId12" display="http://www.myviasat.ru/"/>
    <hyperlink ref="L140" r:id="rId13" display="http://www.myviasat.ru/"/>
    <hyperlink ref="L21" r:id="rId14" display="http://www.ntvplus.ru/channels/channel.xl?id=3380"/>
    <hyperlink ref="L115" r:id="rId15" display="http://amediahd.ru/"/>
    <hyperlink ref="L116" r:id="rId16" display="http://amedia1.ru/"/>
    <hyperlink ref="L94" r:id="rId17" display="http://tv.khl.ru/"/>
    <hyperlink ref="L69" r:id="rId18" display="http://spastv.ru"/>
    <hyperlink ref="L97" r:id="rId19" display="http://www.bober-tv.ru"/>
    <hyperlink ref="L5" r:id="rId20" display="http://matchtv.ru/"/>
    <hyperlink ref="L17" r:id="rId21" display="http://chetv.ru"/>
    <hyperlink ref="L103" r:id="rId22" display="http://www.bk-tv.ru/"/>
    <hyperlink ref="L75" r:id="rId23" display="http://matchtv.ru/"/>
    <hyperlink ref="L102" r:id="rId24" display="http://matchtv.ru/"/>
  </hyperlinks>
  <pageMargins left="0.7" right="0.7" top="0.75" bottom="0.75" header="0.3" footer="0.3"/>
  <pageSetup paperSize="9" orientation="portrait" r:id="rId25"/>
  <legacyDrawing r:id="rId2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78"/>
  <sheetViews>
    <sheetView workbookViewId="0">
      <pane ySplit="2" topLeftCell="A39" activePane="bottomLeft" state="frozen"/>
      <selection pane="bottomLeft" activeCell="H60" sqref="H60"/>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889</v>
      </c>
      <c r="B1" s="279"/>
      <c r="C1" s="279"/>
      <c r="D1" s="279"/>
      <c r="E1" s="279"/>
      <c r="F1" s="279"/>
      <c r="G1" s="279"/>
      <c r="H1" s="279"/>
      <c r="I1" s="279"/>
      <c r="J1" s="279"/>
      <c r="K1" s="279"/>
      <c r="L1" s="279"/>
      <c r="M1" s="279"/>
      <c r="N1" s="279"/>
      <c r="O1" s="279"/>
      <c r="P1" s="279"/>
      <c r="Q1" s="279"/>
      <c r="R1" s="279"/>
      <c r="S1" s="279"/>
      <c r="T1" s="42" t="s">
        <v>582</v>
      </c>
      <c r="U1" s="43">
        <v>3</v>
      </c>
      <c r="V1" s="280" t="s">
        <v>787</v>
      </c>
    </row>
    <row r="2" spans="1:22" ht="25.5" x14ac:dyDescent="0.2">
      <c r="A2" s="248" t="s">
        <v>0</v>
      </c>
      <c r="B2" s="248" t="s">
        <v>2</v>
      </c>
      <c r="C2" s="248" t="s">
        <v>12</v>
      </c>
      <c r="D2" s="248" t="s">
        <v>9</v>
      </c>
      <c r="E2" s="248" t="s">
        <v>13</v>
      </c>
      <c r="F2" s="248" t="s">
        <v>523</v>
      </c>
      <c r="G2" s="248" t="s">
        <v>21</v>
      </c>
      <c r="H2" s="248" t="s">
        <v>3</v>
      </c>
      <c r="I2" s="248" t="s">
        <v>4</v>
      </c>
      <c r="J2" s="248" t="s">
        <v>11</v>
      </c>
      <c r="K2" s="248" t="s">
        <v>20</v>
      </c>
      <c r="L2" s="248" t="s">
        <v>17</v>
      </c>
      <c r="M2" s="248" t="s">
        <v>22</v>
      </c>
      <c r="N2" s="248" t="s">
        <v>24</v>
      </c>
      <c r="O2" s="248" t="s">
        <v>15</v>
      </c>
      <c r="P2" s="248" t="s">
        <v>10</v>
      </c>
      <c r="Q2" s="248" t="s">
        <v>16</v>
      </c>
      <c r="R2" s="248" t="s">
        <v>856</v>
      </c>
      <c r="S2" s="248" t="s">
        <v>18</v>
      </c>
      <c r="T2" s="248" t="s">
        <v>19</v>
      </c>
      <c r="U2" s="248" t="s">
        <v>547</v>
      </c>
      <c r="V2" s="281"/>
    </row>
    <row r="3" spans="1:22" x14ac:dyDescent="0.2">
      <c r="A3" s="44">
        <f>ROW()-2</f>
        <v>1</v>
      </c>
      <c r="B3" s="27" t="str">
        <f>IFERROR(VLOOKUP($H3,TChannels,3,FALSE),"-")</f>
        <v>Первый канал</v>
      </c>
      <c r="C3" s="27" t="str">
        <f t="shared" ref="C3:C65" si="0">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5" si="1">IFERROR(VLOOKUP($H3,TChannels,21,FALSE),"-")</f>
        <v>Федеральные каналы</v>
      </c>
      <c r="E3" s="45" t="str">
        <f t="shared" ref="E3:E65" si="2">IFERROR(VLOOKUP($H3,TChannels,4,FALSE),"-")</f>
        <v>SD</v>
      </c>
      <c r="F3" s="45" t="str">
        <f t="shared" ref="F3:F65" si="3">IFERROR(VLOOKUP($H3,TChannels,2,FALSE),"-")</f>
        <v>DVB-1</v>
      </c>
      <c r="G3" s="45" t="str">
        <f>IFERROR(MID($A$1,SEARCH("=",$A$1,9)+1,SEARCH(")",$A$1)-SEARCH("=",$A$1,9)-1),"Н/Д")</f>
        <v xml:space="preserve"> 1007</v>
      </c>
      <c r="H3" s="46">
        <v>1</v>
      </c>
      <c r="I3" s="45">
        <f t="shared" ref="I3:I65" si="4">IFERROR(VLOOKUP($H3,TChannels,5,FALSE),"-")</f>
        <v>1</v>
      </c>
      <c r="J3" s="56" t="s">
        <v>112</v>
      </c>
      <c r="K3" s="48" t="str">
        <f t="shared" ref="K3:K64" si="5">IFERROR(IF($U$1=1,VLOOKUP($H3,TChannels,13,FALSE),IF($U$1=2,VLOOKUP($H3,TChannels,20,FALSE),IF($U$1=3,VLOOKUP($H3,TChannels,10,FALSE),IF($U$1=4,VLOOKUP($H3,TChannels,17,FALSE),"Не определен")))),"-")</f>
        <v>0009000207E2</v>
      </c>
      <c r="L3" s="48" t="str">
        <f t="shared" ref="L3:L65" si="6">IFERROR(VLOOKUP($H3,TChannels,23,FALSE),"-")</f>
        <v>http://www.1tv.ru/</v>
      </c>
      <c r="M3" s="48" t="str">
        <f t="shared" ref="M3:M65" si="7">IFERROR(VLOOKUP($H3,TChannels,24,FALSE),"-")</f>
        <v>Русский</v>
      </c>
      <c r="N3" s="48" t="str">
        <f t="shared" ref="N3:N65" si="8">IFERROR(VLOOKUP($H3,TChannels,25,FALSE),"-")</f>
        <v>Круглосуточно</v>
      </c>
      <c r="O3" s="49" t="str">
        <f t="shared" ref="O3:O65" si="9">IF(VLOOKUP($H3,TChannels,26,FALSE)=0,"",VLOOKUP($H3,TChannels,26,FALSE))</f>
        <v/>
      </c>
      <c r="P3" s="48" t="str">
        <f t="shared" ref="P3:P64" si="10">IFERROR(IF(OR($U$1=1,$U$1=3),VLOOKUP($H3,TChannels,7,FALSE),IF(OR($U$1=2,$U$1=4),VLOOKUP($H3,TChannels,14,FALSE),"Не определен")),"-")</f>
        <v>Федеральный</v>
      </c>
      <c r="Q3" s="44" t="str">
        <f>IF(VLOOKUP($H3,TChannels,6,FALSE)=0,"",VLOOKUP($H3,TChannels,6,FALSE))</f>
        <v>Да</v>
      </c>
      <c r="R3" s="44" t="s">
        <v>14</v>
      </c>
      <c r="S3" s="44" t="str">
        <f t="shared" ref="S3:S65" si="11">IFERROR(VLOOKUP($H3,TChannels,27,FALSE),"-")</f>
        <v>Да</v>
      </c>
      <c r="T3" s="44" t="str">
        <f t="shared" ref="T3:T65" si="12">IFERROR(VLOOKUP($H3,TChannels,28,FALSE),"-")</f>
        <v>Да</v>
      </c>
      <c r="U3" s="44" t="str">
        <f t="shared" ref="U3:U65" si="13">IF(VLOOKUP($H3,TChannels,29,FALSE)=0,"",VLOOKUP($H3,TChannels,29,FALSE))</f>
        <v/>
      </c>
      <c r="V3" s="27" t="str">
        <f t="shared" ref="V3:V65" si="14">IF(VLOOKUP($H3,TChannels,31,FALSE)=0,"",VLOOKUP($H3,TChannels,31,FALSE))</f>
        <v/>
      </c>
    </row>
    <row r="4" spans="1:22" x14ac:dyDescent="0.2">
      <c r="A4" s="44">
        <f t="shared" ref="A4:A66" si="15">ROW()-2</f>
        <v>2</v>
      </c>
      <c r="B4" s="27" t="str">
        <f>IFERROR(VLOOKUP($H4,TChannels,3,FALSE),"-")</f>
        <v>Россия 1</v>
      </c>
      <c r="C4" s="27" t="str">
        <f t="shared" si="0"/>
        <v>Это динамично развивающаяся телекомпания, занимающая ведущие позиции в российском вещании.</v>
      </c>
      <c r="D4" s="27" t="str">
        <f t="shared" si="1"/>
        <v>Федеральные каналы</v>
      </c>
      <c r="E4" s="45" t="str">
        <f t="shared" si="2"/>
        <v>SD</v>
      </c>
      <c r="F4" s="45" t="str">
        <f t="shared" si="3"/>
        <v>DVB-1</v>
      </c>
      <c r="G4" s="45" t="str">
        <f t="shared" ref="G4:G66" si="16">IFERROR(MID($A$1,SEARCH("=",$A$1,9)+1,SEARCH(")",$A$1)-SEARCH("=",$A$1,9)-1),"Н/Д")</f>
        <v xml:space="preserve"> 1007</v>
      </c>
      <c r="H4" s="46">
        <v>2</v>
      </c>
      <c r="I4" s="45">
        <f t="shared" si="4"/>
        <v>2</v>
      </c>
      <c r="J4" s="87" t="s">
        <v>904</v>
      </c>
      <c r="K4" s="48" t="str">
        <f t="shared" si="5"/>
        <v>0009000207E2</v>
      </c>
      <c r="L4" s="48" t="str">
        <f t="shared" si="6"/>
        <v>http://russia.tv/</v>
      </c>
      <c r="M4" s="48" t="str">
        <f t="shared" si="7"/>
        <v>Русский</v>
      </c>
      <c r="N4" s="48" t="str">
        <f t="shared" si="8"/>
        <v>Круглосуточно</v>
      </c>
      <c r="O4" s="49" t="str">
        <f t="shared" si="9"/>
        <v/>
      </c>
      <c r="P4" s="48" t="str">
        <f t="shared" si="10"/>
        <v>Федеральный</v>
      </c>
      <c r="Q4" s="44" t="str">
        <f t="shared" ref="Q4:Q66" si="17">IF(VLOOKUP($H4,TChannels,6,FALSE)=0,"",VLOOKUP($H4,TChannels,6,FALSE))</f>
        <v/>
      </c>
      <c r="R4" s="44" t="s">
        <v>14</v>
      </c>
      <c r="S4" s="44" t="str">
        <f t="shared" si="11"/>
        <v>Да</v>
      </c>
      <c r="T4" s="44" t="str">
        <f t="shared" si="12"/>
        <v>Да</v>
      </c>
      <c r="U4" s="44" t="str">
        <f t="shared" si="13"/>
        <v/>
      </c>
      <c r="V4" s="27" t="str">
        <f t="shared" si="14"/>
        <v/>
      </c>
    </row>
    <row r="5" spans="1:22" x14ac:dyDescent="0.2">
      <c r="A5" s="48">
        <f t="shared" si="15"/>
        <v>3</v>
      </c>
      <c r="B5" s="53" t="s">
        <v>670</v>
      </c>
      <c r="C5" s="27" t="str">
        <f t="shared" si="0"/>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1"/>
        <v>Федеральные каналы</v>
      </c>
      <c r="E5" s="54" t="str">
        <f t="shared" si="2"/>
        <v>SD</v>
      </c>
      <c r="F5" s="54" t="str">
        <f t="shared" si="3"/>
        <v>DVB-1</v>
      </c>
      <c r="G5" s="45" t="str">
        <f t="shared" si="16"/>
        <v xml:space="preserve"> 1007</v>
      </c>
      <c r="H5" s="55">
        <v>3</v>
      </c>
      <c r="I5" s="54">
        <f t="shared" si="4"/>
        <v>3</v>
      </c>
      <c r="J5" s="56" t="str">
        <f t="shared" ref="J5:J67" si="18">IFERROR(VLOOKUP($H5,TChannels,22,FALSE),"-")</f>
        <v>epg611</v>
      </c>
      <c r="K5" s="48" t="str">
        <f t="shared" si="5"/>
        <v>0009000207E2</v>
      </c>
      <c r="L5" s="48" t="str">
        <f t="shared" si="6"/>
        <v>http://matchtv.ru/</v>
      </c>
      <c r="M5" s="48" t="str">
        <f t="shared" si="7"/>
        <v>Русский</v>
      </c>
      <c r="N5" s="48" t="str">
        <f t="shared" si="8"/>
        <v>Круглосуточно</v>
      </c>
      <c r="O5" s="49" t="str">
        <f t="shared" si="9"/>
        <v/>
      </c>
      <c r="P5" s="48" t="str">
        <f t="shared" si="10"/>
        <v>Федеральный</v>
      </c>
      <c r="Q5" s="48" t="str">
        <f t="shared" si="17"/>
        <v>Да</v>
      </c>
      <c r="R5" s="44"/>
      <c r="S5" s="44" t="str">
        <f t="shared" si="11"/>
        <v>Да</v>
      </c>
      <c r="T5" s="44" t="str">
        <f t="shared" si="12"/>
        <v>Да</v>
      </c>
      <c r="U5" s="44" t="str">
        <f t="shared" si="13"/>
        <v/>
      </c>
      <c r="V5" s="27" t="str">
        <f t="shared" si="14"/>
        <v/>
      </c>
    </row>
    <row r="6" spans="1:22" x14ac:dyDescent="0.2">
      <c r="A6" s="48">
        <f t="shared" si="15"/>
        <v>4</v>
      </c>
      <c r="B6" s="53" t="str">
        <f t="shared" ref="B6:B68" si="19">IFERROR(VLOOKUP($H6,TChannels,3,FALSE),"-")</f>
        <v>НТВ</v>
      </c>
      <c r="C6" s="27" t="str">
        <f t="shared" si="0"/>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1"/>
        <v>Федеральные каналы</v>
      </c>
      <c r="E6" s="54" t="str">
        <f t="shared" si="2"/>
        <v>SD</v>
      </c>
      <c r="F6" s="54" t="str">
        <f t="shared" si="3"/>
        <v>DVB-1</v>
      </c>
      <c r="G6" s="45" t="str">
        <f t="shared" si="16"/>
        <v xml:space="preserve"> 1007</v>
      </c>
      <c r="H6" s="55">
        <v>4</v>
      </c>
      <c r="I6" s="54">
        <f t="shared" si="4"/>
        <v>4</v>
      </c>
      <c r="J6" s="56" t="s">
        <v>118</v>
      </c>
      <c r="K6" s="48" t="str">
        <f t="shared" si="5"/>
        <v>0009000207E2</v>
      </c>
      <c r="L6" s="48" t="str">
        <f t="shared" si="6"/>
        <v>http://www.ntv.ru/</v>
      </c>
      <c r="M6" s="48" t="str">
        <f t="shared" si="7"/>
        <v>Русский</v>
      </c>
      <c r="N6" s="48" t="str">
        <f t="shared" si="8"/>
        <v>Круглосуточно</v>
      </c>
      <c r="O6" s="49" t="str">
        <f t="shared" si="9"/>
        <v/>
      </c>
      <c r="P6" s="48" t="str">
        <f t="shared" si="10"/>
        <v>Федеральный</v>
      </c>
      <c r="Q6" s="48" t="str">
        <f t="shared" si="17"/>
        <v>Да</v>
      </c>
      <c r="R6" s="44" t="s">
        <v>14</v>
      </c>
      <c r="S6" s="44" t="str">
        <f t="shared" si="11"/>
        <v>Да</v>
      </c>
      <c r="T6" s="44" t="str">
        <f t="shared" si="12"/>
        <v>Да</v>
      </c>
      <c r="U6" s="44" t="str">
        <f t="shared" si="13"/>
        <v/>
      </c>
      <c r="V6" s="27" t="str">
        <f t="shared" si="14"/>
        <v/>
      </c>
    </row>
    <row r="7" spans="1:22" x14ac:dyDescent="0.2">
      <c r="A7" s="48">
        <f t="shared" si="15"/>
        <v>5</v>
      </c>
      <c r="B7" s="53" t="str">
        <f t="shared" si="19"/>
        <v>Пятый канал</v>
      </c>
      <c r="C7" s="27" t="str">
        <f t="shared" si="0"/>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1"/>
        <v>Федеральные каналы</v>
      </c>
      <c r="E7" s="54" t="str">
        <f t="shared" si="2"/>
        <v>SD</v>
      </c>
      <c r="F7" s="54" t="str">
        <f t="shared" si="3"/>
        <v>DVB-1</v>
      </c>
      <c r="G7" s="45" t="str">
        <f t="shared" si="16"/>
        <v xml:space="preserve"> 1007</v>
      </c>
      <c r="H7" s="55">
        <v>5</v>
      </c>
      <c r="I7" s="54">
        <f t="shared" si="4"/>
        <v>5</v>
      </c>
      <c r="J7" s="56" t="s">
        <v>120</v>
      </c>
      <c r="K7" s="48" t="str">
        <f t="shared" si="5"/>
        <v>0009000207E2</v>
      </c>
      <c r="L7" s="48" t="str">
        <f t="shared" si="6"/>
        <v>http://www.5-tv.ru/</v>
      </c>
      <c r="M7" s="48" t="str">
        <f t="shared" si="7"/>
        <v>Русский</v>
      </c>
      <c r="N7" s="48" t="str">
        <f t="shared" si="8"/>
        <v>Круглосуточно</v>
      </c>
      <c r="O7" s="49" t="str">
        <f t="shared" si="9"/>
        <v/>
      </c>
      <c r="P7" s="48" t="str">
        <f t="shared" si="10"/>
        <v>Федеральный</v>
      </c>
      <c r="Q7" s="48" t="str">
        <f t="shared" si="17"/>
        <v>Да</v>
      </c>
      <c r="R7" s="44" t="s">
        <v>14</v>
      </c>
      <c r="S7" s="44" t="str">
        <f t="shared" si="11"/>
        <v>Да</v>
      </c>
      <c r="T7" s="44" t="str">
        <f t="shared" si="12"/>
        <v>Да</v>
      </c>
      <c r="U7" s="44" t="str">
        <f t="shared" si="13"/>
        <v/>
      </c>
      <c r="V7" s="27" t="str">
        <f t="shared" si="14"/>
        <v/>
      </c>
    </row>
    <row r="8" spans="1:22" x14ac:dyDescent="0.2">
      <c r="A8" s="48">
        <f t="shared" si="15"/>
        <v>6</v>
      </c>
      <c r="B8" s="53" t="s">
        <v>26</v>
      </c>
      <c r="C8" s="27" t="str">
        <f t="shared" si="0"/>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1"/>
        <v>Федеральные каналы</v>
      </c>
      <c r="E8" s="54" t="str">
        <f t="shared" si="2"/>
        <v>SD</v>
      </c>
      <c r="F8" s="54" t="str">
        <f t="shared" si="3"/>
        <v>DVB-1</v>
      </c>
      <c r="G8" s="45" t="str">
        <f t="shared" si="16"/>
        <v xml:space="preserve"> 1007</v>
      </c>
      <c r="H8" s="55">
        <v>6</v>
      </c>
      <c r="I8" s="54">
        <f t="shared" si="4"/>
        <v>6</v>
      </c>
      <c r="J8" s="56" t="s">
        <v>123</v>
      </c>
      <c r="K8" s="48" t="str">
        <f t="shared" si="5"/>
        <v>0009000207E2</v>
      </c>
      <c r="L8" s="48" t="str">
        <f t="shared" si="6"/>
        <v>http://tvkultura.ru/</v>
      </c>
      <c r="M8" s="48" t="str">
        <f t="shared" si="7"/>
        <v>Русский</v>
      </c>
      <c r="N8" s="48" t="str">
        <f t="shared" si="8"/>
        <v>Круглосуточно</v>
      </c>
      <c r="O8" s="49" t="str">
        <f t="shared" si="9"/>
        <v/>
      </c>
      <c r="P8" s="48" t="str">
        <f t="shared" si="10"/>
        <v>Федеральный</v>
      </c>
      <c r="Q8" s="48" t="str">
        <f t="shared" si="17"/>
        <v/>
      </c>
      <c r="R8" s="44"/>
      <c r="S8" s="44" t="str">
        <f t="shared" si="11"/>
        <v>Да</v>
      </c>
      <c r="T8" s="44" t="str">
        <f t="shared" si="12"/>
        <v>Да</v>
      </c>
      <c r="U8" s="44" t="str">
        <f t="shared" si="13"/>
        <v/>
      </c>
      <c r="V8" s="27" t="str">
        <f t="shared" si="14"/>
        <v/>
      </c>
    </row>
    <row r="9" spans="1:22" x14ac:dyDescent="0.2">
      <c r="A9" s="48">
        <f t="shared" si="15"/>
        <v>7</v>
      </c>
      <c r="B9" s="53" t="s">
        <v>7</v>
      </c>
      <c r="C9" s="27" t="str">
        <f t="shared" si="0"/>
        <v>Цель канала — представлять зрителям самую оперативную информацию из всех регионов страны и из-за ее пределов 24 часа в сутки.</v>
      </c>
      <c r="D9" s="53" t="str">
        <f t="shared" si="1"/>
        <v>Федеральные каналы</v>
      </c>
      <c r="E9" s="54" t="str">
        <f t="shared" si="2"/>
        <v>SD</v>
      </c>
      <c r="F9" s="54" t="str">
        <f t="shared" si="3"/>
        <v>DVB-2</v>
      </c>
      <c r="G9" s="45" t="str">
        <f t="shared" si="16"/>
        <v xml:space="preserve"> 1007</v>
      </c>
      <c r="H9" s="55">
        <v>7</v>
      </c>
      <c r="I9" s="54">
        <f t="shared" si="4"/>
        <v>7</v>
      </c>
      <c r="J9" s="56" t="str">
        <f t="shared" si="18"/>
        <v>epg7</v>
      </c>
      <c r="K9" s="48" t="str">
        <f t="shared" si="5"/>
        <v>0009000207E2</v>
      </c>
      <c r="L9" s="48" t="str">
        <f t="shared" si="6"/>
        <v>http://www.vesti.ru/</v>
      </c>
      <c r="M9" s="48" t="str">
        <f t="shared" si="7"/>
        <v>Русский</v>
      </c>
      <c r="N9" s="48" t="str">
        <f t="shared" si="8"/>
        <v>Круглосуточно</v>
      </c>
      <c r="O9" s="49" t="str">
        <f t="shared" si="9"/>
        <v/>
      </c>
      <c r="P9" s="48" t="str">
        <f t="shared" si="10"/>
        <v>Федеральный</v>
      </c>
      <c r="Q9" s="48" t="str">
        <f t="shared" si="17"/>
        <v/>
      </c>
      <c r="R9" s="44"/>
      <c r="S9" s="44" t="str">
        <f t="shared" si="11"/>
        <v>Да</v>
      </c>
      <c r="T9" s="44" t="str">
        <f t="shared" si="12"/>
        <v>Да</v>
      </c>
      <c r="U9" s="44" t="str">
        <f t="shared" si="13"/>
        <v/>
      </c>
      <c r="V9" s="27" t="str">
        <f t="shared" si="14"/>
        <v/>
      </c>
    </row>
    <row r="10" spans="1:22" x14ac:dyDescent="0.2">
      <c r="A10" s="48">
        <f t="shared" si="15"/>
        <v>8</v>
      </c>
      <c r="B10" s="53" t="str">
        <f t="shared" si="19"/>
        <v>Карусель</v>
      </c>
      <c r="C10" s="27" t="str">
        <f t="shared" si="0"/>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1"/>
        <v>Детские</v>
      </c>
      <c r="E10" s="54" t="str">
        <f t="shared" si="2"/>
        <v>SD</v>
      </c>
      <c r="F10" s="54" t="str">
        <f t="shared" si="3"/>
        <v>DVB-2</v>
      </c>
      <c r="G10" s="45" t="str">
        <f t="shared" si="16"/>
        <v xml:space="preserve"> 1007</v>
      </c>
      <c r="H10" s="55">
        <v>8</v>
      </c>
      <c r="I10" s="54">
        <f t="shared" si="4"/>
        <v>8</v>
      </c>
      <c r="J10" s="56" t="s">
        <v>130</v>
      </c>
      <c r="K10" s="48" t="str">
        <f t="shared" si="5"/>
        <v>0009000207E2</v>
      </c>
      <c r="L10" s="48" t="str">
        <f t="shared" si="6"/>
        <v>http://www.karusel-tv.ru/</v>
      </c>
      <c r="M10" s="48" t="str">
        <f t="shared" si="7"/>
        <v>Русский</v>
      </c>
      <c r="N10" s="48" t="str">
        <f t="shared" si="8"/>
        <v>Круглосуточно</v>
      </c>
      <c r="O10" s="49" t="str">
        <f t="shared" si="9"/>
        <v/>
      </c>
      <c r="P10" s="48" t="str">
        <f t="shared" si="10"/>
        <v>Федеральный</v>
      </c>
      <c r="Q10" s="48" t="str">
        <f t="shared" si="17"/>
        <v>Да</v>
      </c>
      <c r="R10" s="44" t="s">
        <v>14</v>
      </c>
      <c r="S10" s="44" t="str">
        <f t="shared" si="11"/>
        <v>Да</v>
      </c>
      <c r="T10" s="44" t="str">
        <f t="shared" si="12"/>
        <v>Да</v>
      </c>
      <c r="U10" s="44" t="str">
        <f t="shared" si="13"/>
        <v/>
      </c>
      <c r="V10" s="27" t="str">
        <f t="shared" si="14"/>
        <v/>
      </c>
    </row>
    <row r="11" spans="1:22" x14ac:dyDescent="0.2">
      <c r="A11" s="48">
        <f t="shared" si="15"/>
        <v>9</v>
      </c>
      <c r="B11" s="53" t="str">
        <f t="shared" si="19"/>
        <v>Общественное телевидение России</v>
      </c>
      <c r="C11" s="27" t="str">
        <f t="shared" si="0"/>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1"/>
        <v>Федеральные каналы</v>
      </c>
      <c r="E11" s="54" t="str">
        <f t="shared" si="2"/>
        <v>SD</v>
      </c>
      <c r="F11" s="54" t="str">
        <f t="shared" si="3"/>
        <v>DVB-2</v>
      </c>
      <c r="G11" s="45" t="str">
        <f t="shared" si="16"/>
        <v xml:space="preserve"> 1007</v>
      </c>
      <c r="H11" s="55">
        <v>9</v>
      </c>
      <c r="I11" s="54">
        <f t="shared" si="4"/>
        <v>9</v>
      </c>
      <c r="J11" s="56" t="str">
        <f t="shared" si="18"/>
        <v>epg264</v>
      </c>
      <c r="K11" s="48" t="str">
        <f t="shared" si="5"/>
        <v>0009000207E2</v>
      </c>
      <c r="L11" s="48" t="str">
        <f t="shared" si="6"/>
        <v>http://otr-online.ru/</v>
      </c>
      <c r="M11" s="48" t="str">
        <f t="shared" si="7"/>
        <v>Русский</v>
      </c>
      <c r="N11" s="48" t="str">
        <f t="shared" si="8"/>
        <v>Круглосуточно</v>
      </c>
      <c r="O11" s="49" t="str">
        <f t="shared" si="9"/>
        <v/>
      </c>
      <c r="P11" s="48" t="str">
        <f t="shared" si="10"/>
        <v>Федеральный</v>
      </c>
      <c r="Q11" s="48" t="str">
        <f t="shared" si="17"/>
        <v/>
      </c>
      <c r="R11" s="48"/>
      <c r="S11" s="44" t="str">
        <f t="shared" si="11"/>
        <v>Да</v>
      </c>
      <c r="T11" s="44" t="str">
        <f t="shared" si="12"/>
        <v>Да</v>
      </c>
      <c r="U11" s="44" t="str">
        <f t="shared" si="13"/>
        <v/>
      </c>
      <c r="V11" s="27" t="str">
        <f t="shared" si="14"/>
        <v/>
      </c>
    </row>
    <row r="12" spans="1:22" x14ac:dyDescent="0.2">
      <c r="A12" s="48">
        <f t="shared" si="15"/>
        <v>10</v>
      </c>
      <c r="B12" s="53" t="s">
        <v>28</v>
      </c>
      <c r="C12" s="27" t="str">
        <f t="shared" si="0"/>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1"/>
        <v>Федеральные каналы</v>
      </c>
      <c r="E12" s="54" t="str">
        <f t="shared" si="2"/>
        <v>SD</v>
      </c>
      <c r="F12" s="54" t="str">
        <f t="shared" si="3"/>
        <v>DVB-2</v>
      </c>
      <c r="G12" s="45" t="str">
        <f t="shared" si="16"/>
        <v xml:space="preserve"> 1007</v>
      </c>
      <c r="H12" s="55">
        <v>15</v>
      </c>
      <c r="I12" s="54">
        <f t="shared" si="4"/>
        <v>10</v>
      </c>
      <c r="J12" s="56" t="s">
        <v>136</v>
      </c>
      <c r="K12" s="48" t="str">
        <f t="shared" si="5"/>
        <v>0009000207E2</v>
      </c>
      <c r="L12" s="48" t="str">
        <f t="shared" si="6"/>
        <v>http://www.tvc.ru/</v>
      </c>
      <c r="M12" s="48" t="str">
        <f t="shared" si="7"/>
        <v>Русский</v>
      </c>
      <c r="N12" s="48" t="str">
        <f t="shared" si="8"/>
        <v>Круглосуточно</v>
      </c>
      <c r="O12" s="49" t="str">
        <f t="shared" si="9"/>
        <v/>
      </c>
      <c r="P12" s="48" t="str">
        <f t="shared" si="10"/>
        <v>Федеральный</v>
      </c>
      <c r="Q12" s="48" t="str">
        <f t="shared" si="17"/>
        <v/>
      </c>
      <c r="R12" s="48"/>
      <c r="S12" s="44" t="str">
        <f t="shared" si="11"/>
        <v>Да</v>
      </c>
      <c r="T12" s="44" t="str">
        <f t="shared" si="12"/>
        <v>Да</v>
      </c>
      <c r="U12" s="44" t="str">
        <f t="shared" si="13"/>
        <v/>
      </c>
      <c r="V12" s="27" t="str">
        <f t="shared" si="14"/>
        <v/>
      </c>
    </row>
    <row r="13" spans="1:22" x14ac:dyDescent="0.2">
      <c r="A13" s="48">
        <f t="shared" si="15"/>
        <v>11</v>
      </c>
      <c r="B13" s="53" t="s">
        <v>29</v>
      </c>
      <c r="C13" s="27" t="str">
        <f t="shared" si="0"/>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1"/>
        <v>Развлекательные</v>
      </c>
      <c r="E13" s="54" t="str">
        <f t="shared" si="2"/>
        <v>SD</v>
      </c>
      <c r="F13" s="54" t="str">
        <f t="shared" si="3"/>
        <v>DVB-3</v>
      </c>
      <c r="G13" s="45" t="str">
        <f t="shared" si="16"/>
        <v xml:space="preserve"> 1007</v>
      </c>
      <c r="H13" s="55">
        <v>11</v>
      </c>
      <c r="I13" s="54">
        <f t="shared" si="4"/>
        <v>19</v>
      </c>
      <c r="J13" s="56" t="s">
        <v>139</v>
      </c>
      <c r="K13" s="48" t="str">
        <f t="shared" si="5"/>
        <v>0009000207E2</v>
      </c>
      <c r="L13" s="48" t="str">
        <f t="shared" si="6"/>
        <v>http://tnt-online.ru/</v>
      </c>
      <c r="M13" s="48" t="str">
        <f t="shared" si="7"/>
        <v>Русский</v>
      </c>
      <c r="N13" s="48" t="str">
        <f t="shared" si="8"/>
        <v>Круглосуточно</v>
      </c>
      <c r="O13" s="49" t="str">
        <f t="shared" si="9"/>
        <v/>
      </c>
      <c r="P13" s="48" t="str">
        <f t="shared" si="10"/>
        <v>Федеральный</v>
      </c>
      <c r="Q13" s="48" t="str">
        <f t="shared" si="17"/>
        <v>Да</v>
      </c>
      <c r="R13" s="48"/>
      <c r="S13" s="44" t="str">
        <f t="shared" si="11"/>
        <v>Да</v>
      </c>
      <c r="T13" s="44" t="str">
        <f t="shared" si="12"/>
        <v>Да</v>
      </c>
      <c r="U13" s="44" t="str">
        <f t="shared" si="13"/>
        <v/>
      </c>
      <c r="V13" s="27" t="str">
        <f t="shared" si="14"/>
        <v/>
      </c>
    </row>
    <row r="14" spans="1:22" x14ac:dyDescent="0.2">
      <c r="A14" s="48">
        <f t="shared" si="15"/>
        <v>12</v>
      </c>
      <c r="B14" s="53" t="s">
        <v>30</v>
      </c>
      <c r="C14" s="27" t="str">
        <f t="shared" si="0"/>
        <v>Современное, динамичное, драйвовое телевидение. Универсальный развлекательный канал с доминантой молодежной аудитории.</v>
      </c>
      <c r="D14" s="53" t="str">
        <f t="shared" si="1"/>
        <v>Развлекательные</v>
      </c>
      <c r="E14" s="54" t="str">
        <f t="shared" si="2"/>
        <v>SD</v>
      </c>
      <c r="F14" s="54" t="str">
        <f t="shared" si="3"/>
        <v>DVB-2</v>
      </c>
      <c r="G14" s="45" t="str">
        <f t="shared" si="16"/>
        <v xml:space="preserve"> 1007</v>
      </c>
      <c r="H14" s="55">
        <v>10</v>
      </c>
      <c r="I14" s="54">
        <f t="shared" si="4"/>
        <v>13</v>
      </c>
      <c r="J14" s="56" t="s">
        <v>146</v>
      </c>
      <c r="K14" s="48" t="str">
        <f t="shared" si="5"/>
        <v>0009000207E2</v>
      </c>
      <c r="L14" s="48" t="str">
        <f t="shared" si="6"/>
        <v>http://ctc.ru/</v>
      </c>
      <c r="M14" s="48" t="str">
        <f t="shared" si="7"/>
        <v>Русский</v>
      </c>
      <c r="N14" s="48" t="str">
        <f t="shared" si="8"/>
        <v>Круглосуточно</v>
      </c>
      <c r="O14" s="49" t="str">
        <f t="shared" si="9"/>
        <v/>
      </c>
      <c r="P14" s="48" t="str">
        <f t="shared" si="10"/>
        <v>Федеральный</v>
      </c>
      <c r="Q14" s="48" t="str">
        <f t="shared" si="17"/>
        <v>Да</v>
      </c>
      <c r="R14" s="48"/>
      <c r="S14" s="44" t="str">
        <f t="shared" si="11"/>
        <v>Да</v>
      </c>
      <c r="T14" s="44" t="str">
        <f t="shared" si="12"/>
        <v>Да</v>
      </c>
      <c r="U14" s="44" t="str">
        <f t="shared" si="13"/>
        <v/>
      </c>
      <c r="V14" s="27" t="str">
        <f t="shared" si="14"/>
        <v/>
      </c>
    </row>
    <row r="15" spans="1:22" x14ac:dyDescent="0.2">
      <c r="A15" s="48">
        <f t="shared" si="15"/>
        <v>13</v>
      </c>
      <c r="B15" s="53" t="s">
        <v>31</v>
      </c>
      <c r="C15" s="27" t="str">
        <f t="shared" si="0"/>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1"/>
        <v>Новости и публицистика</v>
      </c>
      <c r="E15" s="54" t="str">
        <f t="shared" si="2"/>
        <v>SD</v>
      </c>
      <c r="F15" s="54" t="str">
        <f t="shared" si="3"/>
        <v>DVB-2</v>
      </c>
      <c r="G15" s="45" t="str">
        <f t="shared" si="16"/>
        <v xml:space="preserve"> 1007</v>
      </c>
      <c r="H15" s="55">
        <v>14</v>
      </c>
      <c r="I15" s="54">
        <f t="shared" si="4"/>
        <v>11</v>
      </c>
      <c r="J15" s="56" t="s">
        <v>149</v>
      </c>
      <c r="K15" s="48" t="str">
        <f t="shared" si="5"/>
        <v>0009000207E2</v>
      </c>
      <c r="L15" s="48" t="str">
        <f t="shared" si="6"/>
        <v>http://www.ren-tv.com/</v>
      </c>
      <c r="M15" s="48" t="str">
        <f t="shared" si="7"/>
        <v>Русский</v>
      </c>
      <c r="N15" s="48" t="str">
        <f t="shared" si="8"/>
        <v>Круглосуточно</v>
      </c>
      <c r="O15" s="49" t="str">
        <f t="shared" si="9"/>
        <v/>
      </c>
      <c r="P15" s="48" t="str">
        <f t="shared" si="10"/>
        <v>Федеральный</v>
      </c>
      <c r="Q15" s="48" t="str">
        <f t="shared" si="17"/>
        <v>Да</v>
      </c>
      <c r="R15" s="48"/>
      <c r="S15" s="44" t="str">
        <f t="shared" si="11"/>
        <v>Да</v>
      </c>
      <c r="T15" s="44" t="str">
        <f t="shared" si="12"/>
        <v>Да</v>
      </c>
      <c r="U15" s="44" t="str">
        <f t="shared" si="13"/>
        <v/>
      </c>
      <c r="V15" s="27" t="str">
        <f t="shared" si="14"/>
        <v/>
      </c>
    </row>
    <row r="16" spans="1:22" x14ac:dyDescent="0.2">
      <c r="A16" s="48">
        <f t="shared" si="15"/>
        <v>14</v>
      </c>
      <c r="B16" s="53" t="str">
        <f t="shared" si="19"/>
        <v>Мульт</v>
      </c>
      <c r="C16" s="27" t="str">
        <f t="shared" si="0"/>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1"/>
        <v>Детские</v>
      </c>
      <c r="E16" s="54" t="str">
        <f t="shared" si="2"/>
        <v>SD</v>
      </c>
      <c r="F16" s="54" t="str">
        <f t="shared" si="3"/>
        <v>DVB-5</v>
      </c>
      <c r="G16" s="45" t="str">
        <f t="shared" si="16"/>
        <v xml:space="preserve"> 1007</v>
      </c>
      <c r="H16" s="55">
        <v>301</v>
      </c>
      <c r="I16" s="54">
        <f t="shared" si="4"/>
        <v>80</v>
      </c>
      <c r="J16" s="56" t="str">
        <f t="shared" si="18"/>
        <v>epg524</v>
      </c>
      <c r="K16" s="48" t="str">
        <f t="shared" si="5"/>
        <v>0009000207E3</v>
      </c>
      <c r="L16" s="48" t="str">
        <f t="shared" si="6"/>
        <v xml:space="preserve">http://multkanal.ru/ </v>
      </c>
      <c r="M16" s="48" t="str">
        <f t="shared" si="7"/>
        <v>Русский</v>
      </c>
      <c r="N16" s="48" t="str">
        <f t="shared" si="8"/>
        <v>Круглосуточно</v>
      </c>
      <c r="O16" s="49" t="str">
        <f t="shared" si="9"/>
        <v/>
      </c>
      <c r="P16" s="48" t="str">
        <f t="shared" si="10"/>
        <v>Базовый</v>
      </c>
      <c r="Q16" s="48" t="str">
        <f t="shared" si="17"/>
        <v>Да</v>
      </c>
      <c r="R16" s="48"/>
      <c r="S16" s="44" t="str">
        <f t="shared" si="11"/>
        <v>Да</v>
      </c>
      <c r="T16" s="44" t="str">
        <f t="shared" si="12"/>
        <v>Да</v>
      </c>
      <c r="U16" s="44" t="str">
        <f t="shared" si="13"/>
        <v/>
      </c>
      <c r="V16" s="27" t="str">
        <f t="shared" si="14"/>
        <v/>
      </c>
    </row>
    <row r="17" spans="1:22" x14ac:dyDescent="0.2">
      <c r="A17" s="48">
        <f t="shared" si="15"/>
        <v>15</v>
      </c>
      <c r="B17" s="53" t="str">
        <f t="shared" si="19"/>
        <v>Че</v>
      </c>
      <c r="C17" s="27" t="str">
        <f t="shared" si="0"/>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1"/>
        <v>Развлекательные</v>
      </c>
      <c r="E17" s="54" t="str">
        <f t="shared" si="2"/>
        <v>SD</v>
      </c>
      <c r="F17" s="54" t="str">
        <f t="shared" si="3"/>
        <v>DVB-9</v>
      </c>
      <c r="G17" s="45" t="str">
        <f t="shared" si="16"/>
        <v xml:space="preserve"> 1007</v>
      </c>
      <c r="H17" s="55">
        <v>18</v>
      </c>
      <c r="I17" s="54">
        <f t="shared" si="4"/>
        <v>27</v>
      </c>
      <c r="J17" s="56" t="s">
        <v>673</v>
      </c>
      <c r="K17" s="48" t="str">
        <f t="shared" si="5"/>
        <v>0009000207E3</v>
      </c>
      <c r="L17" s="48" t="str">
        <f t="shared" si="6"/>
        <v>http://chetv.ru</v>
      </c>
      <c r="M17" s="48" t="str">
        <f t="shared" si="7"/>
        <v>Русский</v>
      </c>
      <c r="N17" s="48" t="str">
        <f t="shared" si="8"/>
        <v>Круглосуточно</v>
      </c>
      <c r="O17" s="49" t="str">
        <f t="shared" si="9"/>
        <v/>
      </c>
      <c r="P17" s="48" t="str">
        <f t="shared" si="10"/>
        <v>Базовый</v>
      </c>
      <c r="Q17" s="48" t="str">
        <f t="shared" si="17"/>
        <v>Да</v>
      </c>
      <c r="R17" s="48"/>
      <c r="S17" s="44" t="str">
        <f t="shared" si="11"/>
        <v>Да</v>
      </c>
      <c r="T17" s="44" t="str">
        <f t="shared" si="12"/>
        <v>Да</v>
      </c>
      <c r="U17" s="44" t="str">
        <f t="shared" si="13"/>
        <v/>
      </c>
      <c r="V17" s="27" t="str">
        <f t="shared" si="14"/>
        <v/>
      </c>
    </row>
    <row r="18" spans="1:22" x14ac:dyDescent="0.2">
      <c r="A18" s="48">
        <f t="shared" si="15"/>
        <v>16</v>
      </c>
      <c r="B18" s="53" t="str">
        <f t="shared" si="19"/>
        <v>ТВ-3</v>
      </c>
      <c r="C18" s="27" t="str">
        <f t="shared" si="0"/>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1"/>
        <v>Развлекательные</v>
      </c>
      <c r="E18" s="54" t="str">
        <f t="shared" si="2"/>
        <v>SD</v>
      </c>
      <c r="F18" s="54" t="str">
        <f t="shared" si="3"/>
        <v>DVB-3</v>
      </c>
      <c r="G18" s="45" t="str">
        <f t="shared" si="16"/>
        <v xml:space="preserve"> 1007</v>
      </c>
      <c r="H18" s="55">
        <v>16</v>
      </c>
      <c r="I18" s="54">
        <f t="shared" si="4"/>
        <v>15</v>
      </c>
      <c r="J18" s="56" t="s">
        <v>155</v>
      </c>
      <c r="K18" s="48" t="str">
        <f t="shared" si="5"/>
        <v>0009000207E2</v>
      </c>
      <c r="L18" s="48" t="str">
        <f t="shared" si="6"/>
        <v>http://tv3.ru/</v>
      </c>
      <c r="M18" s="48" t="str">
        <f t="shared" si="7"/>
        <v>Русский</v>
      </c>
      <c r="N18" s="48" t="str">
        <f t="shared" si="8"/>
        <v>Круглосуточно</v>
      </c>
      <c r="O18" s="49" t="str">
        <f t="shared" si="9"/>
        <v/>
      </c>
      <c r="P18" s="48" t="str">
        <f t="shared" si="10"/>
        <v>Федеральный</v>
      </c>
      <c r="Q18" s="48" t="str">
        <f t="shared" si="17"/>
        <v>Да</v>
      </c>
      <c r="R18" s="48"/>
      <c r="S18" s="44" t="str">
        <f t="shared" si="11"/>
        <v>Да</v>
      </c>
      <c r="T18" s="44" t="str">
        <f t="shared" si="12"/>
        <v>Да</v>
      </c>
      <c r="U18" s="44" t="str">
        <f t="shared" si="13"/>
        <v/>
      </c>
      <c r="V18" s="27" t="str">
        <f t="shared" si="14"/>
        <v/>
      </c>
    </row>
    <row r="19" spans="1:22" x14ac:dyDescent="0.2">
      <c r="A19" s="48">
        <f t="shared" si="15"/>
        <v>17</v>
      </c>
      <c r="B19" s="53" t="str">
        <f t="shared" si="19"/>
        <v>Пятница!</v>
      </c>
      <c r="C19" s="27" t="str">
        <f t="shared" si="0"/>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1"/>
        <v>Развлекательные</v>
      </c>
      <c r="E19" s="54" t="str">
        <f t="shared" si="2"/>
        <v>SD</v>
      </c>
      <c r="F19" s="54" t="str">
        <f t="shared" si="3"/>
        <v>DVB-3</v>
      </c>
      <c r="G19" s="45" t="str">
        <f t="shared" si="16"/>
        <v xml:space="preserve"> 1007</v>
      </c>
      <c r="H19" s="55">
        <v>19</v>
      </c>
      <c r="I19" s="54">
        <f t="shared" si="4"/>
        <v>16</v>
      </c>
      <c r="J19" s="56" t="s">
        <v>161</v>
      </c>
      <c r="K19" s="48" t="str">
        <f t="shared" si="5"/>
        <v>0009000207E2</v>
      </c>
      <c r="L19" s="48" t="str">
        <f t="shared" si="6"/>
        <v>http://www.friday.ru/about</v>
      </c>
      <c r="M19" s="48" t="str">
        <f t="shared" si="7"/>
        <v>Русский</v>
      </c>
      <c r="N19" s="48" t="str">
        <f t="shared" si="8"/>
        <v>Круглосуточно</v>
      </c>
      <c r="O19" s="49" t="str">
        <f t="shared" si="9"/>
        <v/>
      </c>
      <c r="P19" s="48" t="str">
        <f t="shared" si="10"/>
        <v>Федеральный</v>
      </c>
      <c r="Q19" s="48" t="str">
        <f t="shared" si="17"/>
        <v>Да</v>
      </c>
      <c r="R19" s="48"/>
      <c r="S19" s="44" t="str">
        <f t="shared" si="11"/>
        <v>Да</v>
      </c>
      <c r="T19" s="44" t="str">
        <f t="shared" si="12"/>
        <v>Да</v>
      </c>
      <c r="U19" s="44" t="str">
        <f t="shared" si="13"/>
        <v/>
      </c>
      <c r="V19" s="27" t="str">
        <f t="shared" si="14"/>
        <v/>
      </c>
    </row>
    <row r="20" spans="1:22" x14ac:dyDescent="0.2">
      <c r="A20" s="48">
        <f t="shared" si="15"/>
        <v>18</v>
      </c>
      <c r="B20" s="53" t="s">
        <v>34</v>
      </c>
      <c r="C20" s="27" t="str">
        <f t="shared" si="0"/>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1"/>
        <v>Семья и здоровье</v>
      </c>
      <c r="E20" s="54" t="str">
        <f t="shared" si="2"/>
        <v>SD</v>
      </c>
      <c r="F20" s="54" t="str">
        <f t="shared" si="3"/>
        <v>DVB-3</v>
      </c>
      <c r="G20" s="45" t="str">
        <f t="shared" si="16"/>
        <v xml:space="preserve"> 1007</v>
      </c>
      <c r="H20" s="55">
        <v>22</v>
      </c>
      <c r="I20" s="54">
        <f t="shared" si="4"/>
        <v>14</v>
      </c>
      <c r="J20" s="56" t="s">
        <v>164</v>
      </c>
      <c r="K20" s="48" t="str">
        <f t="shared" si="5"/>
        <v>0009000207E2</v>
      </c>
      <c r="L20" s="48" t="str">
        <f t="shared" si="6"/>
        <v>http://tv.domashniy.ru/</v>
      </c>
      <c r="M20" s="48" t="str">
        <f t="shared" si="7"/>
        <v>Русский</v>
      </c>
      <c r="N20" s="48" t="str">
        <f t="shared" si="8"/>
        <v>Круглосуточно</v>
      </c>
      <c r="O20" s="49" t="str">
        <f t="shared" si="9"/>
        <v/>
      </c>
      <c r="P20" s="48" t="str">
        <f t="shared" si="10"/>
        <v>Федеральный</v>
      </c>
      <c r="Q20" s="48" t="str">
        <f t="shared" si="17"/>
        <v/>
      </c>
      <c r="R20" s="48"/>
      <c r="S20" s="44" t="str">
        <f t="shared" si="11"/>
        <v>Да</v>
      </c>
      <c r="T20" s="44" t="str">
        <f t="shared" si="12"/>
        <v>Да</v>
      </c>
      <c r="U20" s="44" t="str">
        <f t="shared" si="13"/>
        <v/>
      </c>
      <c r="V20" s="27" t="str">
        <f t="shared" si="14"/>
        <v/>
      </c>
    </row>
    <row r="21" spans="1:22" x14ac:dyDescent="0.2">
      <c r="A21" s="48">
        <f t="shared" si="15"/>
        <v>19</v>
      </c>
      <c r="B21" s="53" t="str">
        <f t="shared" si="19"/>
        <v>Детский мир / Телеклуб</v>
      </c>
      <c r="C21" s="27" t="str">
        <f t="shared" si="0"/>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1"/>
        <v>Детские</v>
      </c>
      <c r="E21" s="54" t="str">
        <f t="shared" si="2"/>
        <v>SD</v>
      </c>
      <c r="F21" s="54" t="str">
        <f t="shared" si="3"/>
        <v>DVB-29</v>
      </c>
      <c r="G21" s="45" t="str">
        <f t="shared" si="16"/>
        <v xml:space="preserve"> 1007</v>
      </c>
      <c r="H21" s="55">
        <v>31</v>
      </c>
      <c r="I21" s="54">
        <f t="shared" si="4"/>
        <v>83</v>
      </c>
      <c r="J21" s="56" t="str">
        <f t="shared" si="18"/>
        <v>epg30</v>
      </c>
      <c r="K21" s="48" t="str">
        <f t="shared" si="5"/>
        <v>0009000207D1</v>
      </c>
      <c r="L21" s="48" t="str">
        <f t="shared" si="6"/>
        <v>http://www.ntvplus.ru/channels/channel.xl?id=3380</v>
      </c>
      <c r="M21" s="48" t="str">
        <f t="shared" si="7"/>
        <v>Русский</v>
      </c>
      <c r="N21" s="48" t="str">
        <f t="shared" si="8"/>
        <v>Круглосуточно</v>
      </c>
      <c r="O21" s="49" t="str">
        <f t="shared" si="9"/>
        <v/>
      </c>
      <c r="P21" s="48" t="str">
        <f t="shared" si="10"/>
        <v>Базовый</v>
      </c>
      <c r="Q21" s="48" t="str">
        <f t="shared" si="17"/>
        <v>Да</v>
      </c>
      <c r="R21" s="48"/>
      <c r="S21" s="44" t="str">
        <f t="shared" si="11"/>
        <v>Да</v>
      </c>
      <c r="T21" s="44" t="str">
        <f t="shared" si="12"/>
        <v>Да</v>
      </c>
      <c r="U21" s="44" t="str">
        <f t="shared" si="13"/>
        <v/>
      </c>
      <c r="V21" s="27" t="str">
        <f t="shared" si="14"/>
        <v/>
      </c>
    </row>
    <row r="22" spans="1:22" x14ac:dyDescent="0.2">
      <c r="A22" s="44">
        <f t="shared" si="15"/>
        <v>20</v>
      </c>
      <c r="B22" s="27" t="str">
        <f t="shared" si="19"/>
        <v>2х2</v>
      </c>
      <c r="C22" s="27" t="str">
        <f t="shared" si="0"/>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27" t="str">
        <f t="shared" si="1"/>
        <v>Развлекательные</v>
      </c>
      <c r="E22" s="45" t="str">
        <f t="shared" si="2"/>
        <v>SD</v>
      </c>
      <c r="F22" s="45" t="str">
        <f t="shared" si="3"/>
        <v>DVB-5</v>
      </c>
      <c r="G22" s="45" t="str">
        <f t="shared" si="16"/>
        <v xml:space="preserve"> 1007</v>
      </c>
      <c r="H22" s="46">
        <v>21</v>
      </c>
      <c r="I22" s="45">
        <f t="shared" si="4"/>
        <v>28</v>
      </c>
      <c r="J22" s="56" t="s">
        <v>167</v>
      </c>
      <c r="K22" s="48" t="str">
        <f t="shared" si="5"/>
        <v>0009000207E3</v>
      </c>
      <c r="L22" s="48" t="str">
        <f t="shared" si="6"/>
        <v>http://www.2x2tv.ru</v>
      </c>
      <c r="M22" s="48" t="str">
        <f t="shared" si="7"/>
        <v>Русский</v>
      </c>
      <c r="N22" s="48" t="str">
        <f t="shared" si="8"/>
        <v>Круглосуточно</v>
      </c>
      <c r="O22" s="49" t="str">
        <f t="shared" si="9"/>
        <v/>
      </c>
      <c r="P22" s="48" t="str">
        <f t="shared" si="10"/>
        <v>Базовый</v>
      </c>
      <c r="Q22" s="44" t="str">
        <f t="shared" si="17"/>
        <v/>
      </c>
      <c r="R22" s="44"/>
      <c r="S22" s="44" t="str">
        <f t="shared" si="11"/>
        <v>Да</v>
      </c>
      <c r="T22" s="44" t="str">
        <f t="shared" si="12"/>
        <v>Да</v>
      </c>
      <c r="U22" s="44" t="str">
        <f t="shared" si="13"/>
        <v/>
      </c>
      <c r="V22" s="27" t="str">
        <f t="shared" si="14"/>
        <v/>
      </c>
    </row>
    <row r="23" spans="1:22" x14ac:dyDescent="0.2">
      <c r="A23" s="44">
        <f t="shared" si="15"/>
        <v>21</v>
      </c>
      <c r="B23" s="27" t="str">
        <f t="shared" si="19"/>
        <v>Discovery Channel</v>
      </c>
      <c r="C23" s="27" t="str">
        <f t="shared" si="0"/>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27" t="str">
        <f t="shared" si="1"/>
        <v>Вокруг света</v>
      </c>
      <c r="E23" s="45" t="str">
        <f t="shared" si="2"/>
        <v>SD</v>
      </c>
      <c r="F23" s="45" t="str">
        <f t="shared" si="3"/>
        <v>DVB-5</v>
      </c>
      <c r="G23" s="45" t="str">
        <f t="shared" si="16"/>
        <v xml:space="preserve"> 1007</v>
      </c>
      <c r="H23" s="46">
        <v>26</v>
      </c>
      <c r="I23" s="45">
        <f t="shared" si="4"/>
        <v>100</v>
      </c>
      <c r="J23" s="56" t="str">
        <f t="shared" si="18"/>
        <v>epg25</v>
      </c>
      <c r="K23" s="48" t="str">
        <f t="shared" si="5"/>
        <v>0009000207E3</v>
      </c>
      <c r="L23" s="48" t="str">
        <f t="shared" si="6"/>
        <v>http://www.discoverychannel.ru/</v>
      </c>
      <c r="M23" s="48" t="str">
        <f t="shared" si="7"/>
        <v>Русский, Английский</v>
      </c>
      <c r="N23" s="48" t="str">
        <f t="shared" si="8"/>
        <v>Круглосуточно</v>
      </c>
      <c r="O23" s="49" t="str">
        <f t="shared" si="9"/>
        <v/>
      </c>
      <c r="P23" s="48" t="str">
        <f t="shared" si="10"/>
        <v>Базовый</v>
      </c>
      <c r="Q23" s="44" t="str">
        <f t="shared" si="17"/>
        <v/>
      </c>
      <c r="R23" s="44"/>
      <c r="S23" s="44" t="str">
        <f t="shared" si="11"/>
        <v>Да</v>
      </c>
      <c r="T23" s="44" t="str">
        <f t="shared" si="12"/>
        <v>Да</v>
      </c>
      <c r="U23" s="44" t="str">
        <f t="shared" si="13"/>
        <v/>
      </c>
      <c r="V23" s="27" t="str">
        <f t="shared" si="14"/>
        <v/>
      </c>
    </row>
    <row r="24" spans="1:22" x14ac:dyDescent="0.2">
      <c r="A24" s="44">
        <f t="shared" si="15"/>
        <v>22</v>
      </c>
      <c r="B24" s="27" t="str">
        <f t="shared" si="19"/>
        <v>Animal Planet</v>
      </c>
      <c r="C24" s="27" t="str">
        <f t="shared" si="0"/>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27" t="str">
        <f t="shared" si="1"/>
        <v>В мире животных</v>
      </c>
      <c r="E24" s="45" t="str">
        <f t="shared" si="2"/>
        <v>SD</v>
      </c>
      <c r="F24" s="45" t="str">
        <f t="shared" si="3"/>
        <v>DVB-5</v>
      </c>
      <c r="G24" s="45" t="str">
        <f t="shared" si="16"/>
        <v xml:space="preserve"> 1007</v>
      </c>
      <c r="H24" s="46">
        <v>27</v>
      </c>
      <c r="I24" s="45">
        <f t="shared" si="4"/>
        <v>120</v>
      </c>
      <c r="J24" s="56" t="str">
        <f t="shared" si="18"/>
        <v>epg26</v>
      </c>
      <c r="K24" s="48" t="str">
        <f t="shared" si="5"/>
        <v>0009000207E3</v>
      </c>
      <c r="L24" s="48" t="str">
        <f t="shared" si="6"/>
        <v>http://animal.discovery.com/</v>
      </c>
      <c r="M24" s="48" t="str">
        <f t="shared" si="7"/>
        <v>Русский, Английский</v>
      </c>
      <c r="N24" s="48" t="str">
        <f t="shared" si="8"/>
        <v>Круглосуточно</v>
      </c>
      <c r="O24" s="49" t="str">
        <f t="shared" si="9"/>
        <v/>
      </c>
      <c r="P24" s="48" t="str">
        <f t="shared" si="10"/>
        <v>Базовый</v>
      </c>
      <c r="Q24" s="44" t="str">
        <f t="shared" si="17"/>
        <v/>
      </c>
      <c r="R24" s="44"/>
      <c r="S24" s="44" t="str">
        <f t="shared" si="11"/>
        <v>Да</v>
      </c>
      <c r="T24" s="44" t="str">
        <f t="shared" si="12"/>
        <v>Да</v>
      </c>
      <c r="U24" s="44" t="str">
        <f t="shared" si="13"/>
        <v/>
      </c>
      <c r="V24" s="27" t="str">
        <f t="shared" si="14"/>
        <v/>
      </c>
    </row>
    <row r="25" spans="1:22" x14ac:dyDescent="0.2">
      <c r="A25" s="44">
        <f t="shared" si="15"/>
        <v>23</v>
      </c>
      <c r="B25" s="27" t="str">
        <f t="shared" si="19"/>
        <v>National Geographic</v>
      </c>
      <c r="C25" s="27" t="str">
        <f t="shared" si="0"/>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1"/>
        <v>Вокруг света</v>
      </c>
      <c r="E25" s="45" t="str">
        <f t="shared" si="2"/>
        <v>SD</v>
      </c>
      <c r="F25" s="45" t="str">
        <f t="shared" si="3"/>
        <v>DVB-5</v>
      </c>
      <c r="G25" s="45" t="str">
        <f t="shared" si="16"/>
        <v xml:space="preserve"> 1007</v>
      </c>
      <c r="H25" s="46">
        <v>25</v>
      </c>
      <c r="I25" s="45">
        <f t="shared" si="4"/>
        <v>105</v>
      </c>
      <c r="J25" s="56" t="str">
        <f t="shared" si="18"/>
        <v>epg24</v>
      </c>
      <c r="K25" s="48" t="str">
        <f t="shared" si="5"/>
        <v>0009000207E5</v>
      </c>
      <c r="L25" s="48" t="str">
        <f t="shared" si="6"/>
        <v>http://www.nat-geo.ru/</v>
      </c>
      <c r="M25" s="48" t="str">
        <f t="shared" si="7"/>
        <v>Русский, Английский</v>
      </c>
      <c r="N25" s="48" t="str">
        <f t="shared" si="8"/>
        <v>Круглосуточно</v>
      </c>
      <c r="O25" s="49" t="str">
        <f t="shared" si="9"/>
        <v/>
      </c>
      <c r="P25" s="48" t="str">
        <f t="shared" si="10"/>
        <v>Базовый</v>
      </c>
      <c r="Q25" s="44" t="str">
        <f t="shared" si="17"/>
        <v/>
      </c>
      <c r="R25" s="44"/>
      <c r="S25" s="44" t="str">
        <f t="shared" si="11"/>
        <v>Да</v>
      </c>
      <c r="T25" s="44" t="str">
        <f t="shared" si="12"/>
        <v>Да</v>
      </c>
      <c r="U25" s="44" t="str">
        <f t="shared" si="13"/>
        <v/>
      </c>
      <c r="V25" s="27" t="str">
        <f t="shared" si="14"/>
        <v/>
      </c>
    </row>
    <row r="26" spans="1:22" x14ac:dyDescent="0.2">
      <c r="A26" s="44">
        <f t="shared" si="15"/>
        <v>24</v>
      </c>
      <c r="B26" s="27" t="str">
        <f t="shared" si="19"/>
        <v>Моя планета</v>
      </c>
      <c r="C26" s="27" t="str">
        <f t="shared" si="0"/>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1"/>
        <v>Вокруг света</v>
      </c>
      <c r="E26" s="45" t="str">
        <f t="shared" si="2"/>
        <v>SD</v>
      </c>
      <c r="F26" s="45" t="str">
        <f t="shared" si="3"/>
        <v>DVB-5</v>
      </c>
      <c r="G26" s="45" t="str">
        <f t="shared" si="16"/>
        <v xml:space="preserve"> 1007</v>
      </c>
      <c r="H26" s="46">
        <v>28</v>
      </c>
      <c r="I26" s="45">
        <f t="shared" si="4"/>
        <v>101</v>
      </c>
      <c r="J26" s="56" t="str">
        <f t="shared" si="18"/>
        <v>epg27</v>
      </c>
      <c r="K26" s="48" t="str">
        <f t="shared" si="5"/>
        <v>0009000207E3</v>
      </c>
      <c r="L26" s="48" t="str">
        <f t="shared" si="6"/>
        <v>http://www.moya-planeta.ru/</v>
      </c>
      <c r="M26" s="48" t="str">
        <f t="shared" si="7"/>
        <v>Русский</v>
      </c>
      <c r="N26" s="48" t="str">
        <f t="shared" si="8"/>
        <v>Круглосуточно</v>
      </c>
      <c r="O26" s="49" t="str">
        <f t="shared" si="9"/>
        <v/>
      </c>
      <c r="P26" s="48" t="str">
        <f t="shared" si="10"/>
        <v>Базовый</v>
      </c>
      <c r="Q26" s="44" t="str">
        <f t="shared" si="17"/>
        <v>Да</v>
      </c>
      <c r="R26" s="44"/>
      <c r="S26" s="44" t="str">
        <f t="shared" si="11"/>
        <v>Да</v>
      </c>
      <c r="T26" s="44" t="str">
        <f t="shared" si="12"/>
        <v>Да</v>
      </c>
      <c r="U26" s="44" t="str">
        <f t="shared" si="13"/>
        <v/>
      </c>
      <c r="V26" s="27" t="str">
        <f t="shared" si="14"/>
        <v/>
      </c>
    </row>
    <row r="27" spans="1:22" x14ac:dyDescent="0.2">
      <c r="A27" s="44">
        <f t="shared" si="15"/>
        <v>25</v>
      </c>
      <c r="B27" s="27" t="str">
        <f t="shared" si="19"/>
        <v>Драйв</v>
      </c>
      <c r="C27" s="27" t="str">
        <f t="shared" si="0"/>
        <v>Единственный в России канал, целиком посвященный любимым игрушкам больших и маленьких мужчин — автомобилям и мотоциклам.</v>
      </c>
      <c r="D27" s="27" t="str">
        <f t="shared" si="1"/>
        <v>Спортивные</v>
      </c>
      <c r="E27" s="45" t="str">
        <f t="shared" si="2"/>
        <v>SD</v>
      </c>
      <c r="F27" s="45" t="str">
        <f t="shared" si="3"/>
        <v>DVB-5</v>
      </c>
      <c r="G27" s="45" t="str">
        <f t="shared" si="16"/>
        <v xml:space="preserve"> 1007</v>
      </c>
      <c r="H27" s="46">
        <v>29</v>
      </c>
      <c r="I27" s="45">
        <f t="shared" si="4"/>
        <v>303</v>
      </c>
      <c r="J27" s="56" t="str">
        <f t="shared" si="18"/>
        <v>epg28</v>
      </c>
      <c r="K27" s="48" t="str">
        <f t="shared" si="5"/>
        <v>0009000207D1</v>
      </c>
      <c r="L27" s="48" t="str">
        <f t="shared" si="6"/>
        <v>http://www.tv-stream.ru</v>
      </c>
      <c r="M27" s="48" t="str">
        <f t="shared" si="7"/>
        <v>Русский</v>
      </c>
      <c r="N27" s="48" t="str">
        <f t="shared" si="8"/>
        <v>Круглосуточно</v>
      </c>
      <c r="O27" s="49" t="str">
        <f t="shared" si="9"/>
        <v/>
      </c>
      <c r="P27" s="48" t="str">
        <f t="shared" si="10"/>
        <v>Базовый</v>
      </c>
      <c r="Q27" s="44" t="str">
        <f t="shared" si="17"/>
        <v>Да</v>
      </c>
      <c r="R27" s="44"/>
      <c r="S27" s="44" t="str">
        <f t="shared" si="11"/>
        <v>Да</v>
      </c>
      <c r="T27" s="44" t="str">
        <f t="shared" si="12"/>
        <v>Да</v>
      </c>
      <c r="U27" s="44" t="str">
        <f t="shared" si="13"/>
        <v/>
      </c>
      <c r="V27" s="27" t="str">
        <f t="shared" si="14"/>
        <v/>
      </c>
    </row>
    <row r="28" spans="1:22" x14ac:dyDescent="0.2">
      <c r="A28" s="44">
        <f t="shared" si="15"/>
        <v>26</v>
      </c>
      <c r="B28" s="27" t="str">
        <f t="shared" si="19"/>
        <v>Охота и рыбалка</v>
      </c>
      <c r="C28" s="27" t="str">
        <f t="shared" si="0"/>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1"/>
        <v>Познавательные</v>
      </c>
      <c r="E28" s="45" t="str">
        <f t="shared" si="2"/>
        <v>SD</v>
      </c>
      <c r="F28" s="45" t="str">
        <f t="shared" si="3"/>
        <v>DVB-5</v>
      </c>
      <c r="G28" s="45" t="str">
        <f t="shared" si="16"/>
        <v xml:space="preserve"> 1007</v>
      </c>
      <c r="H28" s="46">
        <v>30</v>
      </c>
      <c r="I28" s="45">
        <f t="shared" si="4"/>
        <v>114</v>
      </c>
      <c r="J28" s="56" t="str">
        <f t="shared" si="18"/>
        <v>epg29</v>
      </c>
      <c r="K28" s="48" t="str">
        <f t="shared" si="5"/>
        <v>0009000207D1</v>
      </c>
      <c r="L28" s="48" t="str">
        <f t="shared" si="6"/>
        <v>http://www.tv-stream.ru</v>
      </c>
      <c r="M28" s="48" t="str">
        <f t="shared" si="7"/>
        <v>Русский</v>
      </c>
      <c r="N28" s="48" t="str">
        <f t="shared" si="8"/>
        <v>Круглосуточно</v>
      </c>
      <c r="O28" s="49" t="str">
        <f t="shared" si="9"/>
        <v/>
      </c>
      <c r="P28" s="48" t="str">
        <f t="shared" si="10"/>
        <v>Базовый</v>
      </c>
      <c r="Q28" s="44" t="str">
        <f t="shared" si="17"/>
        <v>Да</v>
      </c>
      <c r="R28" s="44"/>
      <c r="S28" s="44" t="str">
        <f t="shared" si="11"/>
        <v>Да</v>
      </c>
      <c r="T28" s="44" t="str">
        <f t="shared" si="12"/>
        <v>Да</v>
      </c>
      <c r="U28" s="44" t="str">
        <f t="shared" si="13"/>
        <v/>
      </c>
      <c r="V28" s="27" t="str">
        <f t="shared" si="14"/>
        <v/>
      </c>
    </row>
    <row r="29" spans="1:22" x14ac:dyDescent="0.2">
      <c r="A29" s="44">
        <f t="shared" si="15"/>
        <v>27</v>
      </c>
      <c r="B29" s="27" t="str">
        <f t="shared" si="19"/>
        <v>Звезда</v>
      </c>
      <c r="C29" s="27" t="str">
        <f t="shared" si="0"/>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1"/>
        <v>Новости и публицистика</v>
      </c>
      <c r="E29" s="45" t="str">
        <f t="shared" si="2"/>
        <v>SD</v>
      </c>
      <c r="F29" s="45" t="str">
        <f t="shared" si="3"/>
        <v>DVB-3</v>
      </c>
      <c r="G29" s="45" t="str">
        <f t="shared" si="16"/>
        <v xml:space="preserve"> 1007</v>
      </c>
      <c r="H29" s="46">
        <v>23</v>
      </c>
      <c r="I29" s="45">
        <f t="shared" si="4"/>
        <v>17</v>
      </c>
      <c r="J29" s="56" t="s">
        <v>170</v>
      </c>
      <c r="K29" s="48" t="str">
        <f t="shared" si="5"/>
        <v>0009000207E2</v>
      </c>
      <c r="L29" s="48" t="str">
        <f t="shared" si="6"/>
        <v>http://tvzvezda.ru/</v>
      </c>
      <c r="M29" s="48" t="str">
        <f t="shared" si="7"/>
        <v>Русский</v>
      </c>
      <c r="N29" s="48" t="str">
        <f t="shared" si="8"/>
        <v>Круглосуточно</v>
      </c>
      <c r="O29" s="49" t="str">
        <f t="shared" si="9"/>
        <v/>
      </c>
      <c r="P29" s="48" t="str">
        <f t="shared" si="10"/>
        <v>Федеральный</v>
      </c>
      <c r="Q29" s="44" t="str">
        <f t="shared" si="17"/>
        <v>Да</v>
      </c>
      <c r="R29" s="44"/>
      <c r="S29" s="44" t="str">
        <f t="shared" si="11"/>
        <v>Да</v>
      </c>
      <c r="T29" s="44" t="str">
        <f t="shared" si="12"/>
        <v>Да</v>
      </c>
      <c r="U29" s="44" t="str">
        <f t="shared" si="13"/>
        <v/>
      </c>
      <c r="V29" s="27" t="str">
        <f t="shared" si="14"/>
        <v/>
      </c>
    </row>
    <row r="30" spans="1:22" x14ac:dyDescent="0.2">
      <c r="A30" s="44">
        <f t="shared" si="15"/>
        <v>28</v>
      </c>
      <c r="B30" s="27" t="str">
        <f t="shared" si="19"/>
        <v>Shop24</v>
      </c>
      <c r="C30" s="27" t="str">
        <f t="shared" si="0"/>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1"/>
        <v>Телемагазины</v>
      </c>
      <c r="E30" s="45" t="str">
        <f t="shared" si="2"/>
        <v>SD</v>
      </c>
      <c r="F30" s="45" t="str">
        <f t="shared" si="3"/>
        <v>DVB-6</v>
      </c>
      <c r="G30" s="45" t="str">
        <f t="shared" si="16"/>
        <v xml:space="preserve"> 1007</v>
      </c>
      <c r="H30" s="46">
        <v>156</v>
      </c>
      <c r="I30" s="45">
        <f t="shared" si="4"/>
        <v>24</v>
      </c>
      <c r="J30" s="56" t="str">
        <f t="shared" si="18"/>
        <v>epg283</v>
      </c>
      <c r="K30" s="48" t="str">
        <f t="shared" si="5"/>
        <v>0009000207E3</v>
      </c>
      <c r="L30" s="48" t="str">
        <f t="shared" si="6"/>
        <v>http://www.tv-moda.ru</v>
      </c>
      <c r="M30" s="48" t="str">
        <f t="shared" si="7"/>
        <v>Русский</v>
      </c>
      <c r="N30" s="48" t="str">
        <f t="shared" si="8"/>
        <v>Круглосуточно</v>
      </c>
      <c r="O30" s="49" t="str">
        <f t="shared" si="9"/>
        <v/>
      </c>
      <c r="P30" s="48" t="str">
        <f t="shared" si="10"/>
        <v>Базовый</v>
      </c>
      <c r="Q30" s="44" t="str">
        <f t="shared" si="17"/>
        <v/>
      </c>
      <c r="R30" s="44"/>
      <c r="S30" s="44" t="str">
        <f t="shared" si="11"/>
        <v>Да</v>
      </c>
      <c r="T30" s="44" t="str">
        <f t="shared" si="12"/>
        <v>Да</v>
      </c>
      <c r="U30" s="44" t="str">
        <f t="shared" si="13"/>
        <v/>
      </c>
      <c r="V30" s="27" t="str">
        <f t="shared" si="14"/>
        <v/>
      </c>
    </row>
    <row r="31" spans="1:22" x14ac:dyDescent="0.2">
      <c r="A31" s="44">
        <f t="shared" si="15"/>
        <v>29</v>
      </c>
      <c r="B31" s="27" t="str">
        <f t="shared" si="19"/>
        <v>Дом кино</v>
      </c>
      <c r="C31" s="27" t="str">
        <f t="shared" si="0"/>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1"/>
        <v>Русское кино</v>
      </c>
      <c r="E31" s="45" t="str">
        <f t="shared" si="2"/>
        <v>SD</v>
      </c>
      <c r="F31" s="45" t="str">
        <f t="shared" si="3"/>
        <v>DVB-6</v>
      </c>
      <c r="G31" s="45" t="str">
        <f t="shared" si="16"/>
        <v xml:space="preserve"> 1007</v>
      </c>
      <c r="H31" s="46">
        <v>38</v>
      </c>
      <c r="I31" s="45">
        <f t="shared" si="4"/>
        <v>60</v>
      </c>
      <c r="J31" s="56" t="str">
        <f t="shared" si="18"/>
        <v>epg37</v>
      </c>
      <c r="K31" s="48" t="str">
        <f t="shared" si="5"/>
        <v>0009000207E5</v>
      </c>
      <c r="L31" s="48" t="str">
        <f t="shared" si="6"/>
        <v>http://www.domkino.tv/</v>
      </c>
      <c r="M31" s="48" t="str">
        <f t="shared" si="7"/>
        <v>Русский</v>
      </c>
      <c r="N31" s="48" t="str">
        <f t="shared" si="8"/>
        <v>Круглосуточно</v>
      </c>
      <c r="O31" s="49" t="str">
        <f t="shared" si="9"/>
        <v/>
      </c>
      <c r="P31" s="48" t="str">
        <f t="shared" si="10"/>
        <v>Базовый</v>
      </c>
      <c r="Q31" s="44" t="str">
        <f t="shared" si="17"/>
        <v>Да</v>
      </c>
      <c r="R31" s="44"/>
      <c r="S31" s="44" t="str">
        <f t="shared" si="11"/>
        <v>Да</v>
      </c>
      <c r="T31" s="44" t="str">
        <f t="shared" si="12"/>
        <v>Да</v>
      </c>
      <c r="U31" s="44" t="str">
        <f t="shared" si="13"/>
        <v/>
      </c>
      <c r="V31" s="27" t="str">
        <f t="shared" si="14"/>
        <v/>
      </c>
    </row>
    <row r="32" spans="1:22" x14ac:dyDescent="0.2">
      <c r="A32" s="44">
        <f t="shared" si="15"/>
        <v>30</v>
      </c>
      <c r="B32" s="27" t="str">
        <f t="shared" si="19"/>
        <v>TV 1000</v>
      </c>
      <c r="C32" s="27" t="str">
        <f t="shared" si="0"/>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1"/>
        <v>Иностранное кино</v>
      </c>
      <c r="E32" s="45" t="str">
        <f t="shared" si="2"/>
        <v>SD</v>
      </c>
      <c r="F32" s="45" t="str">
        <f t="shared" si="3"/>
        <v>DVB-6</v>
      </c>
      <c r="G32" s="45" t="str">
        <f t="shared" si="16"/>
        <v xml:space="preserve"> 1007</v>
      </c>
      <c r="H32" s="46">
        <v>36</v>
      </c>
      <c r="I32" s="45">
        <f t="shared" si="4"/>
        <v>63</v>
      </c>
      <c r="J32" s="56" t="str">
        <f t="shared" si="18"/>
        <v>epg35</v>
      </c>
      <c r="K32" s="48" t="str">
        <f t="shared" si="5"/>
        <v>0009000207D1</v>
      </c>
      <c r="L32" s="48" t="str">
        <f t="shared" si="6"/>
        <v>http://viasat.su/</v>
      </c>
      <c r="M32" s="48" t="str">
        <f t="shared" si="7"/>
        <v>Русский, Английский</v>
      </c>
      <c r="N32" s="48" t="str">
        <f t="shared" si="8"/>
        <v>Круглосуточно</v>
      </c>
      <c r="O32" s="49" t="str">
        <f t="shared" si="9"/>
        <v/>
      </c>
      <c r="P32" s="48" t="str">
        <f t="shared" si="10"/>
        <v>Базовый</v>
      </c>
      <c r="Q32" s="44" t="str">
        <f t="shared" si="17"/>
        <v>Да</v>
      </c>
      <c r="R32" s="44"/>
      <c r="S32" s="44" t="str">
        <f t="shared" si="11"/>
        <v>Да</v>
      </c>
      <c r="T32" s="44" t="str">
        <f t="shared" si="12"/>
        <v>Да</v>
      </c>
      <c r="U32" s="44" t="str">
        <f t="shared" si="13"/>
        <v/>
      </c>
      <c r="V32" s="27" t="str">
        <f t="shared" si="14"/>
        <v/>
      </c>
    </row>
    <row r="33" spans="1:22" x14ac:dyDescent="0.2">
      <c r="A33" s="44">
        <f t="shared" si="15"/>
        <v>31</v>
      </c>
      <c r="B33" s="27" t="str">
        <f t="shared" si="19"/>
        <v>TV 1000 Русское кино</v>
      </c>
      <c r="C33" s="27" t="str">
        <f t="shared" si="0"/>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1"/>
        <v>Русское кино</v>
      </c>
      <c r="E33" s="45" t="str">
        <f t="shared" si="2"/>
        <v>SD</v>
      </c>
      <c r="F33" s="45" t="str">
        <f t="shared" si="3"/>
        <v>DVB-6</v>
      </c>
      <c r="G33" s="45" t="str">
        <f t="shared" si="16"/>
        <v xml:space="preserve"> 1007</v>
      </c>
      <c r="H33" s="46">
        <v>37</v>
      </c>
      <c r="I33" s="45">
        <f t="shared" si="4"/>
        <v>61</v>
      </c>
      <c r="J33" s="56" t="str">
        <f t="shared" si="18"/>
        <v>epg36</v>
      </c>
      <c r="K33" s="48" t="str">
        <f t="shared" si="5"/>
        <v>0009000207D1</v>
      </c>
      <c r="L33" s="48" t="str">
        <f t="shared" si="6"/>
        <v>http://viasat.su/</v>
      </c>
      <c r="M33" s="48" t="str">
        <f t="shared" si="7"/>
        <v>Русский</v>
      </c>
      <c r="N33" s="48" t="str">
        <f t="shared" si="8"/>
        <v>Круглосуточно</v>
      </c>
      <c r="O33" s="49" t="str">
        <f t="shared" si="9"/>
        <v/>
      </c>
      <c r="P33" s="48" t="str">
        <f t="shared" si="10"/>
        <v>Базовый</v>
      </c>
      <c r="Q33" s="44" t="str">
        <f t="shared" si="17"/>
        <v>Да</v>
      </c>
      <c r="R33" s="44"/>
      <c r="S33" s="44" t="str">
        <f t="shared" si="11"/>
        <v>Да</v>
      </c>
      <c r="T33" s="44" t="str">
        <f t="shared" si="12"/>
        <v>Да</v>
      </c>
      <c r="U33" s="44" t="str">
        <f t="shared" si="13"/>
        <v/>
      </c>
      <c r="V33" s="27" t="str">
        <f t="shared" si="14"/>
        <v/>
      </c>
    </row>
    <row r="34" spans="1:22" x14ac:dyDescent="0.2">
      <c r="A34" s="44">
        <f t="shared" si="15"/>
        <v>32</v>
      </c>
      <c r="B34" s="53" t="str">
        <f t="shared" si="19"/>
        <v>Shop&amp;Show</v>
      </c>
      <c r="C34" s="27" t="str">
        <f t="shared" si="0"/>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1"/>
        <v>Телемагазины</v>
      </c>
      <c r="E34" s="54" t="str">
        <f t="shared" si="2"/>
        <v>SD</v>
      </c>
      <c r="F34" s="54" t="str">
        <f t="shared" si="3"/>
        <v>DVB-6</v>
      </c>
      <c r="G34" s="45" t="str">
        <f t="shared" si="16"/>
        <v xml:space="preserve"> 1007</v>
      </c>
      <c r="H34" s="54">
        <v>314</v>
      </c>
      <c r="I34" s="54">
        <f t="shared" si="4"/>
        <v>26</v>
      </c>
      <c r="J34" s="56" t="str">
        <f t="shared" si="18"/>
        <v>epg623</v>
      </c>
      <c r="K34" s="48" t="str">
        <f t="shared" si="5"/>
        <v>0009000207E3</v>
      </c>
      <c r="L34" s="48" t="str">
        <f t="shared" si="6"/>
        <v xml:space="preserve">http://shopandshow.ru/ </v>
      </c>
      <c r="M34" s="48" t="str">
        <f t="shared" si="7"/>
        <v>Русский</v>
      </c>
      <c r="N34" s="48" t="str">
        <f t="shared" si="8"/>
        <v>Круглосуточно</v>
      </c>
      <c r="O34" s="49" t="str">
        <f t="shared" si="9"/>
        <v/>
      </c>
      <c r="P34" s="48" t="str">
        <f t="shared" si="10"/>
        <v>Базовый</v>
      </c>
      <c r="Q34" s="48" t="str">
        <f t="shared" si="17"/>
        <v/>
      </c>
      <c r="R34" s="48"/>
      <c r="S34" s="44" t="str">
        <f t="shared" si="11"/>
        <v>Да</v>
      </c>
      <c r="T34" s="44" t="str">
        <f t="shared" si="12"/>
        <v>Да</v>
      </c>
      <c r="U34" s="44" t="str">
        <f t="shared" si="13"/>
        <v/>
      </c>
      <c r="V34" s="27" t="str">
        <f t="shared" si="14"/>
        <v/>
      </c>
    </row>
    <row r="35" spans="1:22" x14ac:dyDescent="0.2">
      <c r="A35" s="44">
        <f t="shared" si="15"/>
        <v>33</v>
      </c>
      <c r="B35" s="27" t="str">
        <f t="shared" si="19"/>
        <v>Ю</v>
      </c>
      <c r="C35" s="27" t="str">
        <f t="shared" si="0"/>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si="1"/>
        <v>Развлекательные</v>
      </c>
      <c r="E35" s="45" t="str">
        <f t="shared" si="2"/>
        <v>SD</v>
      </c>
      <c r="F35" s="45" t="str">
        <f t="shared" si="3"/>
        <v>DVB-6</v>
      </c>
      <c r="G35" s="45" t="str">
        <f t="shared" si="16"/>
        <v xml:space="preserve"> 1007</v>
      </c>
      <c r="H35" s="46">
        <v>17</v>
      </c>
      <c r="I35" s="45">
        <f t="shared" si="4"/>
        <v>25</v>
      </c>
      <c r="J35" s="56" t="s">
        <v>158</v>
      </c>
      <c r="K35" s="48" t="str">
        <f t="shared" si="5"/>
        <v>0009000207E3</v>
      </c>
      <c r="L35" s="48" t="str">
        <f t="shared" si="6"/>
        <v>http://u-tv.ru/</v>
      </c>
      <c r="M35" s="48" t="str">
        <f t="shared" si="7"/>
        <v>Русский</v>
      </c>
      <c r="N35" s="48" t="str">
        <f t="shared" si="8"/>
        <v>Круглосуточно</v>
      </c>
      <c r="O35" s="49" t="str">
        <f t="shared" si="9"/>
        <v/>
      </c>
      <c r="P35" s="48" t="str">
        <f t="shared" si="10"/>
        <v>Базовый</v>
      </c>
      <c r="Q35" s="44" t="str">
        <f t="shared" si="17"/>
        <v/>
      </c>
      <c r="R35" s="44"/>
      <c r="S35" s="44" t="str">
        <f t="shared" si="11"/>
        <v>Да</v>
      </c>
      <c r="T35" s="44" t="str">
        <f t="shared" si="12"/>
        <v>Да</v>
      </c>
      <c r="U35" s="44" t="str">
        <f t="shared" si="13"/>
        <v/>
      </c>
      <c r="V35" s="27" t="str">
        <f t="shared" si="14"/>
        <v/>
      </c>
    </row>
    <row r="36" spans="1:22" x14ac:dyDescent="0.2">
      <c r="A36" s="44">
        <f t="shared" si="15"/>
        <v>34</v>
      </c>
      <c r="B36" s="27" t="str">
        <f t="shared" si="19"/>
        <v>Cartoon Network</v>
      </c>
      <c r="C36" s="27" t="str">
        <f t="shared" si="0"/>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1"/>
        <v>Детские</v>
      </c>
      <c r="E36" s="45" t="str">
        <f t="shared" si="2"/>
        <v>SD</v>
      </c>
      <c r="F36" s="45" t="str">
        <f t="shared" si="3"/>
        <v>DVB-6</v>
      </c>
      <c r="G36" s="45" t="str">
        <f t="shared" si="16"/>
        <v xml:space="preserve"> 1007</v>
      </c>
      <c r="H36" s="46">
        <v>32</v>
      </c>
      <c r="I36" s="45">
        <f t="shared" si="4"/>
        <v>82</v>
      </c>
      <c r="J36" s="56" t="str">
        <f t="shared" si="18"/>
        <v>epg31</v>
      </c>
      <c r="K36" s="48" t="str">
        <f t="shared" si="5"/>
        <v>0009000207D1</v>
      </c>
      <c r="L36" s="48" t="str">
        <f t="shared" si="6"/>
        <v>http://www.cartoonnetwork.ru/</v>
      </c>
      <c r="M36" s="48" t="str">
        <f t="shared" si="7"/>
        <v>Русский, Английский</v>
      </c>
      <c r="N36" s="48" t="str">
        <f t="shared" si="8"/>
        <v>Круглосуточно</v>
      </c>
      <c r="O36" s="49" t="str">
        <f t="shared" si="9"/>
        <v/>
      </c>
      <c r="P36" s="48" t="str">
        <f t="shared" si="10"/>
        <v>Базовый</v>
      </c>
      <c r="Q36" s="44" t="str">
        <f t="shared" si="17"/>
        <v/>
      </c>
      <c r="R36" s="44"/>
      <c r="S36" s="44" t="str">
        <f t="shared" si="11"/>
        <v>Да</v>
      </c>
      <c r="T36" s="44" t="str">
        <f t="shared" si="12"/>
        <v>Да</v>
      </c>
      <c r="U36" s="44" t="str">
        <f t="shared" si="13"/>
        <v/>
      </c>
      <c r="V36" s="27" t="str">
        <f t="shared" si="14"/>
        <v/>
      </c>
    </row>
    <row r="37" spans="1:22" x14ac:dyDescent="0.2">
      <c r="A37" s="44">
        <f t="shared" si="15"/>
        <v>35</v>
      </c>
      <c r="B37" s="27" t="str">
        <f t="shared" si="19"/>
        <v>Мультимания</v>
      </c>
      <c r="C37" s="27" t="str">
        <f t="shared" si="0"/>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1"/>
        <v>Детские</v>
      </c>
      <c r="E37" s="45" t="str">
        <f t="shared" si="2"/>
        <v>SD</v>
      </c>
      <c r="F37" s="45" t="str">
        <f t="shared" si="3"/>
        <v>DVB-6</v>
      </c>
      <c r="G37" s="45" t="str">
        <f t="shared" si="16"/>
        <v xml:space="preserve"> 1007</v>
      </c>
      <c r="H37" s="46">
        <v>34</v>
      </c>
      <c r="I37" s="45">
        <f t="shared" si="4"/>
        <v>84</v>
      </c>
      <c r="J37" s="56" t="str">
        <f t="shared" si="18"/>
        <v>epg33</v>
      </c>
      <c r="K37" s="48" t="str">
        <f t="shared" si="5"/>
        <v>0009000207D1</v>
      </c>
      <c r="L37" s="48" t="str">
        <f t="shared" si="6"/>
        <v>http://www.multimania.tv</v>
      </c>
      <c r="M37" s="48" t="str">
        <f t="shared" si="7"/>
        <v>Русский</v>
      </c>
      <c r="N37" s="48" t="str">
        <f t="shared" si="8"/>
        <v>Круглосуточно</v>
      </c>
      <c r="O37" s="49" t="str">
        <f t="shared" si="9"/>
        <v/>
      </c>
      <c r="P37" s="48" t="str">
        <f t="shared" si="10"/>
        <v>Базовый</v>
      </c>
      <c r="Q37" s="44" t="str">
        <f t="shared" si="17"/>
        <v>Да</v>
      </c>
      <c r="R37" s="44"/>
      <c r="S37" s="44" t="str">
        <f t="shared" si="11"/>
        <v>Да</v>
      </c>
      <c r="T37" s="44" t="str">
        <f t="shared" si="12"/>
        <v>Да</v>
      </c>
      <c r="U37" s="44" t="str">
        <f t="shared" si="13"/>
        <v/>
      </c>
      <c r="V37" s="27" t="str">
        <f t="shared" si="14"/>
        <v/>
      </c>
    </row>
    <row r="38" spans="1:22" x14ac:dyDescent="0.2">
      <c r="A38" s="44">
        <f t="shared" si="15"/>
        <v>36</v>
      </c>
      <c r="B38" s="27" t="str">
        <f t="shared" si="19"/>
        <v>Усадьба</v>
      </c>
      <c r="C38" s="27" t="str">
        <f t="shared" si="0"/>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1"/>
        <v>Семья и здоровье</v>
      </c>
      <c r="E38" s="45" t="str">
        <f t="shared" si="2"/>
        <v>SD</v>
      </c>
      <c r="F38" s="45" t="str">
        <f t="shared" si="3"/>
        <v>DVB-7</v>
      </c>
      <c r="G38" s="45" t="str">
        <f t="shared" si="16"/>
        <v xml:space="preserve"> 1007</v>
      </c>
      <c r="H38" s="46">
        <v>56</v>
      </c>
      <c r="I38" s="45">
        <f t="shared" si="4"/>
        <v>135</v>
      </c>
      <c r="J38" s="56" t="str">
        <f t="shared" si="18"/>
        <v>epg55</v>
      </c>
      <c r="K38" s="48" t="str">
        <f t="shared" si="5"/>
        <v>0009000207D1</v>
      </c>
      <c r="L38" s="48" t="str">
        <f t="shared" si="6"/>
        <v>http://www.tv-stream.ru</v>
      </c>
      <c r="M38" s="48" t="str">
        <f t="shared" si="7"/>
        <v>Русский</v>
      </c>
      <c r="N38" s="48" t="str">
        <f t="shared" si="8"/>
        <v>Круглосуточно</v>
      </c>
      <c r="O38" s="49" t="str">
        <f t="shared" si="9"/>
        <v/>
      </c>
      <c r="P38" s="48" t="str">
        <f t="shared" si="10"/>
        <v>Базовый</v>
      </c>
      <c r="Q38" s="44" t="str">
        <f t="shared" si="17"/>
        <v>Да</v>
      </c>
      <c r="R38" s="44"/>
      <c r="S38" s="44" t="str">
        <f t="shared" si="11"/>
        <v>Да</v>
      </c>
      <c r="T38" s="44" t="str">
        <f t="shared" si="12"/>
        <v>Да</v>
      </c>
      <c r="U38" s="44" t="str">
        <f t="shared" si="13"/>
        <v/>
      </c>
      <c r="V38" s="27" t="str">
        <f t="shared" si="14"/>
        <v/>
      </c>
    </row>
    <row r="39" spans="1:22" x14ac:dyDescent="0.2">
      <c r="A39" s="44">
        <f t="shared" si="15"/>
        <v>37</v>
      </c>
      <c r="B39" s="27" t="str">
        <f t="shared" si="19"/>
        <v>Здоровое ТВ</v>
      </c>
      <c r="C39" s="27" t="str">
        <f t="shared" si="0"/>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1"/>
        <v>Семья и здоровье</v>
      </c>
      <c r="E39" s="45" t="str">
        <f t="shared" si="2"/>
        <v>SD</v>
      </c>
      <c r="F39" s="45" t="str">
        <f t="shared" si="3"/>
        <v>DVB-7</v>
      </c>
      <c r="G39" s="45" t="str">
        <f t="shared" si="16"/>
        <v xml:space="preserve"> 1007</v>
      </c>
      <c r="H39" s="46">
        <v>55</v>
      </c>
      <c r="I39" s="45">
        <f t="shared" si="4"/>
        <v>130</v>
      </c>
      <c r="J39" s="56" t="str">
        <f t="shared" si="18"/>
        <v>epg54</v>
      </c>
      <c r="K39" s="48" t="str">
        <f t="shared" si="5"/>
        <v>0009000207D1</v>
      </c>
      <c r="L39" s="48" t="str">
        <f t="shared" si="6"/>
        <v>http://www.tv-stream.ru</v>
      </c>
      <c r="M39" s="48" t="str">
        <f t="shared" si="7"/>
        <v>Русский</v>
      </c>
      <c r="N39" s="48" t="str">
        <f t="shared" si="8"/>
        <v>Круглосуточно</v>
      </c>
      <c r="O39" s="49" t="str">
        <f t="shared" si="9"/>
        <v/>
      </c>
      <c r="P39" s="48" t="str">
        <f t="shared" si="10"/>
        <v>Базовый</v>
      </c>
      <c r="Q39" s="44" t="str">
        <f t="shared" si="17"/>
        <v>Да</v>
      </c>
      <c r="R39" s="44"/>
      <c r="S39" s="44" t="str">
        <f t="shared" si="11"/>
        <v>Да</v>
      </c>
      <c r="T39" s="44" t="str">
        <f t="shared" si="12"/>
        <v>Да</v>
      </c>
      <c r="U39" s="44" t="str">
        <f t="shared" si="13"/>
        <v/>
      </c>
      <c r="V39" s="27" t="str">
        <f t="shared" si="14"/>
        <v/>
      </c>
    </row>
    <row r="40" spans="1:22" x14ac:dyDescent="0.2">
      <c r="A40" s="44">
        <f t="shared" si="15"/>
        <v>38</v>
      </c>
      <c r="B40" s="27" t="str">
        <f t="shared" si="19"/>
        <v>Sony Sci Fi</v>
      </c>
      <c r="C40" s="27" t="str">
        <f t="shared" si="0"/>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1"/>
        <v>Кино и сериалы</v>
      </c>
      <c r="E40" s="45" t="str">
        <f t="shared" si="2"/>
        <v>SD</v>
      </c>
      <c r="F40" s="45" t="str">
        <f t="shared" si="3"/>
        <v>DVB-7</v>
      </c>
      <c r="G40" s="45" t="str">
        <f t="shared" si="16"/>
        <v xml:space="preserve"> 1007</v>
      </c>
      <c r="H40" s="46">
        <v>39</v>
      </c>
      <c r="I40" s="45">
        <f t="shared" si="4"/>
        <v>74</v>
      </c>
      <c r="J40" s="56" t="str">
        <f t="shared" si="18"/>
        <v>epg38</v>
      </c>
      <c r="K40" s="48" t="str">
        <f t="shared" si="5"/>
        <v>0009000207D1</v>
      </c>
      <c r="L40" s="48" t="str">
        <f t="shared" si="6"/>
        <v>http://www.axnscifi.ru/</v>
      </c>
      <c r="M40" s="48" t="str">
        <f t="shared" si="7"/>
        <v>Русский</v>
      </c>
      <c r="N40" s="48" t="str">
        <f t="shared" si="8"/>
        <v>Круглосуточно</v>
      </c>
      <c r="O40" s="49" t="str">
        <f t="shared" si="9"/>
        <v/>
      </c>
      <c r="P40" s="48" t="str">
        <f t="shared" si="10"/>
        <v>Базовый</v>
      </c>
      <c r="Q40" s="44" t="str">
        <f t="shared" si="17"/>
        <v>Да</v>
      </c>
      <c r="R40" s="44"/>
      <c r="S40" s="44" t="str">
        <f t="shared" si="11"/>
        <v>Да</v>
      </c>
      <c r="T40" s="44" t="str">
        <f t="shared" si="12"/>
        <v>Да</v>
      </c>
      <c r="U40" s="44" t="str">
        <f t="shared" si="13"/>
        <v/>
      </c>
      <c r="V40" s="27" t="str">
        <f t="shared" si="14"/>
        <v/>
      </c>
    </row>
    <row r="41" spans="1:22" x14ac:dyDescent="0.2">
      <c r="A41" s="44">
        <f t="shared" si="15"/>
        <v>39</v>
      </c>
      <c r="B41" s="27" t="str">
        <f t="shared" si="19"/>
        <v>SET</v>
      </c>
      <c r="C41" s="27" t="str">
        <f t="shared" si="0"/>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1"/>
        <v>Кино и сериалы</v>
      </c>
      <c r="E41" s="45" t="str">
        <f t="shared" si="2"/>
        <v>SD</v>
      </c>
      <c r="F41" s="45" t="str">
        <f t="shared" si="3"/>
        <v>DVB-7</v>
      </c>
      <c r="G41" s="45" t="str">
        <f t="shared" si="16"/>
        <v xml:space="preserve"> 1007</v>
      </c>
      <c r="H41" s="46">
        <v>45</v>
      </c>
      <c r="I41" s="45">
        <f t="shared" si="4"/>
        <v>71</v>
      </c>
      <c r="J41" s="56" t="str">
        <f t="shared" si="18"/>
        <v>epg44</v>
      </c>
      <c r="K41" s="48" t="str">
        <f t="shared" si="5"/>
        <v>0009000207D1</v>
      </c>
      <c r="L41" s="48" t="str">
        <f t="shared" si="6"/>
        <v>http://www.set-russia.com/</v>
      </c>
      <c r="M41" s="48" t="str">
        <f t="shared" si="7"/>
        <v>Русский, Английский</v>
      </c>
      <c r="N41" s="48" t="str">
        <f t="shared" si="8"/>
        <v>Круглосуточно</v>
      </c>
      <c r="O41" s="49" t="str">
        <f t="shared" si="9"/>
        <v/>
      </c>
      <c r="P41" s="48" t="str">
        <f t="shared" si="10"/>
        <v>Базовый</v>
      </c>
      <c r="Q41" s="44" t="str">
        <f t="shared" si="17"/>
        <v>Да</v>
      </c>
      <c r="R41" s="44"/>
      <c r="S41" s="44" t="str">
        <f t="shared" si="11"/>
        <v>Да</v>
      </c>
      <c r="T41" s="44" t="str">
        <f t="shared" si="12"/>
        <v>Да</v>
      </c>
      <c r="U41" s="44" t="str">
        <f t="shared" si="13"/>
        <v/>
      </c>
      <c r="V41" s="27" t="str">
        <f t="shared" si="14"/>
        <v/>
      </c>
    </row>
    <row r="42" spans="1:22" x14ac:dyDescent="0.2">
      <c r="A42" s="44">
        <f t="shared" si="15"/>
        <v>40</v>
      </c>
      <c r="B42" s="27" t="str">
        <f t="shared" si="19"/>
        <v>Eurosport 1</v>
      </c>
      <c r="C42" s="27" t="str">
        <f t="shared" si="0"/>
        <v>Канал предоставляет самую полную информацию о текущих событиях в мире спорта. Вещание в формате высокой четкости.</v>
      </c>
      <c r="D42" s="27" t="str">
        <f t="shared" si="1"/>
        <v>Спортивные</v>
      </c>
      <c r="E42" s="45" t="str">
        <f t="shared" si="2"/>
        <v>SD</v>
      </c>
      <c r="F42" s="45" t="str">
        <f t="shared" si="3"/>
        <v>DVB-7</v>
      </c>
      <c r="G42" s="45" t="str">
        <f t="shared" si="16"/>
        <v xml:space="preserve"> 1007</v>
      </c>
      <c r="H42" s="46">
        <v>51</v>
      </c>
      <c r="I42" s="45">
        <f t="shared" si="4"/>
        <v>300</v>
      </c>
      <c r="J42" s="56" t="str">
        <f t="shared" si="18"/>
        <v>epg50</v>
      </c>
      <c r="K42" s="48" t="str">
        <f t="shared" si="5"/>
        <v>0009000207D1</v>
      </c>
      <c r="L42" s="48" t="str">
        <f t="shared" si="6"/>
        <v>http://www.eurosport.com/</v>
      </c>
      <c r="M42" s="48" t="str">
        <f t="shared" si="7"/>
        <v>Русский, Английский</v>
      </c>
      <c r="N42" s="48" t="str">
        <f t="shared" si="8"/>
        <v>Круглосуточно</v>
      </c>
      <c r="O42" s="49" t="str">
        <f t="shared" si="9"/>
        <v/>
      </c>
      <c r="P42" s="48" t="str">
        <f t="shared" si="10"/>
        <v>Базовый</v>
      </c>
      <c r="Q42" s="44" t="str">
        <f t="shared" si="17"/>
        <v/>
      </c>
      <c r="R42" s="44"/>
      <c r="S42" s="44" t="str">
        <f t="shared" si="11"/>
        <v>Да</v>
      </c>
      <c r="T42" s="44" t="str">
        <f t="shared" si="12"/>
        <v>Да</v>
      </c>
      <c r="U42" s="44" t="str">
        <f t="shared" si="13"/>
        <v/>
      </c>
      <c r="V42" s="27" t="str">
        <f t="shared" si="14"/>
        <v/>
      </c>
    </row>
    <row r="43" spans="1:22" x14ac:dyDescent="0.2">
      <c r="A43" s="44">
        <f t="shared" si="15"/>
        <v>41</v>
      </c>
      <c r="B43" s="27" t="str">
        <f t="shared" si="19"/>
        <v>Russian Extreme TV</v>
      </c>
      <c r="C43" s="27" t="str">
        <f t="shared" si="0"/>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1"/>
        <v>Спортивные</v>
      </c>
      <c r="E43" s="45" t="str">
        <f t="shared" si="2"/>
        <v>SD</v>
      </c>
      <c r="F43" s="45" t="str">
        <f t="shared" si="3"/>
        <v>DVB-7</v>
      </c>
      <c r="G43" s="45" t="str">
        <f t="shared" si="16"/>
        <v xml:space="preserve"> 1007</v>
      </c>
      <c r="H43" s="46">
        <v>53</v>
      </c>
      <c r="I43" s="45">
        <f t="shared" si="4"/>
        <v>306</v>
      </c>
      <c r="J43" s="56" t="str">
        <f t="shared" si="18"/>
        <v>epg52</v>
      </c>
      <c r="K43" s="48" t="str">
        <f t="shared" si="5"/>
        <v>0009000207D1</v>
      </c>
      <c r="L43" s="48" t="str">
        <f t="shared" si="6"/>
        <v>http://www.extremtv.ru/</v>
      </c>
      <c r="M43" s="48" t="str">
        <f t="shared" si="7"/>
        <v>Русский</v>
      </c>
      <c r="N43" s="48" t="str">
        <f t="shared" si="8"/>
        <v>Круглосуточно</v>
      </c>
      <c r="O43" s="49" t="str">
        <f t="shared" si="9"/>
        <v/>
      </c>
      <c r="P43" s="48" t="str">
        <f t="shared" si="10"/>
        <v>Базовый</v>
      </c>
      <c r="Q43" s="44" t="str">
        <f t="shared" si="17"/>
        <v>Да</v>
      </c>
      <c r="R43" s="44"/>
      <c r="S43" s="44" t="str">
        <f t="shared" si="11"/>
        <v>Да</v>
      </c>
      <c r="T43" s="44" t="str">
        <f t="shared" si="12"/>
        <v>Да</v>
      </c>
      <c r="U43" s="44" t="str">
        <f t="shared" si="13"/>
        <v/>
      </c>
      <c r="V43" s="27" t="str">
        <f t="shared" si="14"/>
        <v/>
      </c>
    </row>
    <row r="44" spans="1:22" x14ac:dyDescent="0.2">
      <c r="A44" s="44">
        <f t="shared" si="15"/>
        <v>42</v>
      </c>
      <c r="B44" s="27" t="str">
        <f t="shared" si="19"/>
        <v>RU.TV</v>
      </c>
      <c r="C44" s="27" t="str">
        <f t="shared" si="0"/>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1"/>
        <v>Музыкальные</v>
      </c>
      <c r="E44" s="45" t="str">
        <f t="shared" si="2"/>
        <v>SD</v>
      </c>
      <c r="F44" s="45" t="str">
        <f t="shared" si="3"/>
        <v>DVB-7</v>
      </c>
      <c r="G44" s="45" t="str">
        <f t="shared" si="16"/>
        <v xml:space="preserve"> 1007</v>
      </c>
      <c r="H44" s="46">
        <v>49</v>
      </c>
      <c r="I44" s="45">
        <f t="shared" si="4"/>
        <v>500</v>
      </c>
      <c r="J44" s="56" t="str">
        <f t="shared" si="18"/>
        <v>epg48</v>
      </c>
      <c r="K44" s="48" t="str">
        <f t="shared" si="5"/>
        <v>0009000207E3</v>
      </c>
      <c r="L44" s="48" t="str">
        <f t="shared" si="6"/>
        <v>http://www.ru.tv/</v>
      </c>
      <c r="M44" s="48" t="str">
        <f t="shared" si="7"/>
        <v>Русский</v>
      </c>
      <c r="N44" s="48" t="str">
        <f t="shared" si="8"/>
        <v>Круглосуточно</v>
      </c>
      <c r="O44" s="49" t="str">
        <f t="shared" si="9"/>
        <v/>
      </c>
      <c r="P44" s="48" t="str">
        <f t="shared" si="10"/>
        <v>Базовый</v>
      </c>
      <c r="Q44" s="44" t="str">
        <f t="shared" si="17"/>
        <v>Да</v>
      </c>
      <c r="R44" s="44"/>
      <c r="S44" s="44" t="str">
        <f t="shared" si="11"/>
        <v>Да</v>
      </c>
      <c r="T44" s="44" t="str">
        <f t="shared" si="12"/>
        <v>Да</v>
      </c>
      <c r="U44" s="44" t="str">
        <f t="shared" si="13"/>
        <v/>
      </c>
      <c r="V44" s="27" t="str">
        <f t="shared" si="14"/>
        <v/>
      </c>
    </row>
    <row r="45" spans="1:22" x14ac:dyDescent="0.2">
      <c r="A45" s="44">
        <f t="shared" si="15"/>
        <v>43</v>
      </c>
      <c r="B45" s="27" t="str">
        <f t="shared" si="19"/>
        <v>Ля-Минор</v>
      </c>
      <c r="C45" s="27" t="str">
        <f t="shared" si="0"/>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1"/>
        <v>Музыкальные</v>
      </c>
      <c r="E45" s="45" t="str">
        <f t="shared" si="2"/>
        <v>SD</v>
      </c>
      <c r="F45" s="45" t="str">
        <f t="shared" si="3"/>
        <v>DVB-7</v>
      </c>
      <c r="G45" s="45" t="str">
        <f t="shared" si="16"/>
        <v xml:space="preserve"> 1007</v>
      </c>
      <c r="H45" s="45">
        <v>101</v>
      </c>
      <c r="I45" s="45">
        <f t="shared" si="4"/>
        <v>504</v>
      </c>
      <c r="J45" s="56" t="str">
        <f t="shared" si="18"/>
        <v>epg97</v>
      </c>
      <c r="K45" s="48" t="str">
        <f t="shared" si="5"/>
        <v>0009000207D1</v>
      </c>
      <c r="L45" s="48" t="str">
        <f t="shared" si="6"/>
        <v>http://laminortv.ru/</v>
      </c>
      <c r="M45" s="48" t="str">
        <f t="shared" si="7"/>
        <v>Русский</v>
      </c>
      <c r="N45" s="48" t="str">
        <f t="shared" si="8"/>
        <v>Круглосуточно</v>
      </c>
      <c r="O45" s="49" t="str">
        <f t="shared" si="9"/>
        <v/>
      </c>
      <c r="P45" s="48" t="str">
        <f t="shared" si="10"/>
        <v>Базовый</v>
      </c>
      <c r="Q45" s="44" t="str">
        <f t="shared" si="17"/>
        <v>Да</v>
      </c>
      <c r="R45" s="44"/>
      <c r="S45" s="44" t="str">
        <f t="shared" si="11"/>
        <v>Да</v>
      </c>
      <c r="T45" s="44" t="str">
        <f t="shared" si="12"/>
        <v>Да</v>
      </c>
      <c r="U45" s="44" t="str">
        <f t="shared" si="13"/>
        <v/>
      </c>
      <c r="V45" s="27" t="str">
        <f t="shared" si="14"/>
        <v/>
      </c>
    </row>
    <row r="46" spans="1:22" x14ac:dyDescent="0.2">
      <c r="A46" s="44">
        <f t="shared" si="15"/>
        <v>44</v>
      </c>
      <c r="B46" s="51" t="str">
        <f t="shared" si="19"/>
        <v>Шалун HD</v>
      </c>
      <c r="C46" s="51" t="str">
        <f t="shared" si="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1"/>
        <v>Эротика</v>
      </c>
      <c r="E46" s="68" t="str">
        <f t="shared" si="2"/>
        <v>HD</v>
      </c>
      <c r="F46" s="68" t="str">
        <f t="shared" si="3"/>
        <v>DVB-8</v>
      </c>
      <c r="G46" s="68" t="str">
        <f t="shared" si="16"/>
        <v xml:space="preserve"> 1007</v>
      </c>
      <c r="H46" s="68">
        <v>197</v>
      </c>
      <c r="I46" s="68">
        <f t="shared" si="4"/>
        <v>916</v>
      </c>
      <c r="J46" s="153" t="str">
        <f t="shared" si="18"/>
        <v>epg655</v>
      </c>
      <c r="K46" s="67" t="str">
        <f t="shared" si="5"/>
        <v>0009000207E3</v>
      </c>
      <c r="L46" s="67" t="str">
        <f t="shared" si="6"/>
        <v>http://www.goodtime.media/</v>
      </c>
      <c r="M46" s="48" t="str">
        <f t="shared" si="7"/>
        <v>Русский</v>
      </c>
      <c r="N46" s="48" t="str">
        <f t="shared" si="8"/>
        <v>Круглосуточно</v>
      </c>
      <c r="O46" s="49" t="str">
        <f t="shared" si="9"/>
        <v/>
      </c>
      <c r="P46" s="48" t="str">
        <f t="shared" si="10"/>
        <v>Базовый</v>
      </c>
      <c r="Q46" s="44" t="str">
        <f t="shared" si="17"/>
        <v/>
      </c>
      <c r="R46" s="44"/>
      <c r="S46" s="44" t="str">
        <f t="shared" si="11"/>
        <v>Да</v>
      </c>
      <c r="T46" s="44" t="str">
        <f t="shared" si="12"/>
        <v>Да</v>
      </c>
      <c r="U46" s="44" t="str">
        <f t="shared" si="13"/>
        <v>Да</v>
      </c>
      <c r="V46" s="27" t="str">
        <f t="shared" si="14"/>
        <v/>
      </c>
    </row>
    <row r="47" spans="1:22" x14ac:dyDescent="0.2">
      <c r="A47" s="44">
        <f t="shared" si="15"/>
        <v>45</v>
      </c>
      <c r="B47" s="51" t="str">
        <f t="shared" si="19"/>
        <v>Cinéma</v>
      </c>
      <c r="C47" s="51" t="str">
        <f t="shared" si="0"/>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1"/>
        <v>Кино и сериалы</v>
      </c>
      <c r="E47" s="68" t="str">
        <f t="shared" si="2"/>
        <v>SD</v>
      </c>
      <c r="F47" s="68" t="str">
        <f t="shared" si="3"/>
        <v>DVB-8</v>
      </c>
      <c r="G47" s="68" t="str">
        <f t="shared" si="16"/>
        <v xml:space="preserve"> 1007</v>
      </c>
      <c r="H47" s="68">
        <v>333</v>
      </c>
      <c r="I47" s="68">
        <f t="shared" si="4"/>
        <v>202</v>
      </c>
      <c r="J47" s="153" t="str">
        <f t="shared" si="18"/>
        <v>epg664</v>
      </c>
      <c r="K47" s="67" t="str">
        <f t="shared" si="5"/>
        <v>0009000207D1</v>
      </c>
      <c r="L47" s="67" t="str">
        <f t="shared" si="6"/>
        <v>http://cinetv.ru/</v>
      </c>
      <c r="M47" s="48" t="str">
        <f t="shared" si="7"/>
        <v>Русский</v>
      </c>
      <c r="N47" s="48" t="str">
        <f t="shared" si="8"/>
        <v>Круглосуточно</v>
      </c>
      <c r="O47" s="49" t="str">
        <f t="shared" si="9"/>
        <v/>
      </c>
      <c r="P47" s="48" t="str">
        <f t="shared" si="10"/>
        <v>Базовый</v>
      </c>
      <c r="Q47" s="44" t="str">
        <f t="shared" si="17"/>
        <v>Да</v>
      </c>
      <c r="R47" s="44"/>
      <c r="S47" s="44" t="str">
        <f t="shared" si="11"/>
        <v>Да</v>
      </c>
      <c r="T47" s="44" t="str">
        <f t="shared" si="12"/>
        <v>Да</v>
      </c>
      <c r="U47" s="44" t="str">
        <f t="shared" si="13"/>
        <v/>
      </c>
      <c r="V47" s="27" t="str">
        <f t="shared" si="14"/>
        <v/>
      </c>
    </row>
    <row r="48" spans="1:22" x14ac:dyDescent="0.2">
      <c r="A48" s="44">
        <f t="shared" si="15"/>
        <v>46</v>
      </c>
      <c r="B48" s="27" t="str">
        <f t="shared" si="19"/>
        <v>Союз</v>
      </c>
      <c r="C48" s="27" t="str">
        <f t="shared" si="0"/>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1"/>
        <v>Религия</v>
      </c>
      <c r="E48" s="45" t="str">
        <f t="shared" si="2"/>
        <v>SD</v>
      </c>
      <c r="F48" s="45" t="str">
        <f t="shared" si="3"/>
        <v>DVB-8</v>
      </c>
      <c r="G48" s="45" t="str">
        <f t="shared" si="16"/>
        <v xml:space="preserve"> 1007</v>
      </c>
      <c r="H48" s="46">
        <v>70</v>
      </c>
      <c r="I48" s="45">
        <f t="shared" si="4"/>
        <v>29</v>
      </c>
      <c r="J48" s="56" t="str">
        <f t="shared" si="18"/>
        <v>epg69</v>
      </c>
      <c r="K48" s="48" t="str">
        <f t="shared" si="5"/>
        <v>0009000207E3</v>
      </c>
      <c r="L48" s="48" t="str">
        <f t="shared" si="6"/>
        <v>http://tv-soyuz.ru/</v>
      </c>
      <c r="M48" s="48" t="str">
        <f t="shared" si="7"/>
        <v>Русский</v>
      </c>
      <c r="N48" s="48" t="str">
        <f t="shared" si="8"/>
        <v>Круглосуточно</v>
      </c>
      <c r="O48" s="49" t="str">
        <f t="shared" si="9"/>
        <v/>
      </c>
      <c r="P48" s="48" t="str">
        <f t="shared" si="10"/>
        <v>Базовый</v>
      </c>
      <c r="Q48" s="44" t="str">
        <f t="shared" si="17"/>
        <v>Да</v>
      </c>
      <c r="R48" s="44"/>
      <c r="S48" s="44" t="str">
        <f t="shared" si="11"/>
        <v>Да</v>
      </c>
      <c r="T48" s="44" t="str">
        <f t="shared" si="12"/>
        <v>Да</v>
      </c>
      <c r="U48" s="44" t="str">
        <f t="shared" si="13"/>
        <v/>
      </c>
      <c r="V48" s="27" t="str">
        <f t="shared" si="14"/>
        <v/>
      </c>
    </row>
    <row r="49" spans="1:22" x14ac:dyDescent="0.2">
      <c r="A49" s="44">
        <f t="shared" si="15"/>
        <v>47</v>
      </c>
      <c r="B49" s="27" t="str">
        <f t="shared" si="19"/>
        <v>История</v>
      </c>
      <c r="C49" s="27" t="str">
        <f t="shared" si="0"/>
        <v>Российский научно-познавательный телевизионный канал о событиях Истории.</v>
      </c>
      <c r="D49" s="27" t="str">
        <f t="shared" si="1"/>
        <v>Познавательные</v>
      </c>
      <c r="E49" s="45" t="str">
        <f t="shared" si="2"/>
        <v>SD</v>
      </c>
      <c r="F49" s="45" t="str">
        <f t="shared" si="3"/>
        <v>DVB-8</v>
      </c>
      <c r="G49" s="45" t="str">
        <f t="shared" si="16"/>
        <v xml:space="preserve"> 1007</v>
      </c>
      <c r="H49" s="46">
        <v>212</v>
      </c>
      <c r="I49" s="45">
        <f t="shared" si="4"/>
        <v>115</v>
      </c>
      <c r="J49" s="56" t="str">
        <f t="shared" si="18"/>
        <v>epg303</v>
      </c>
      <c r="K49" s="48" t="str">
        <f t="shared" si="5"/>
        <v>0009000207D1</v>
      </c>
      <c r="L49" s="48" t="str">
        <f t="shared" si="6"/>
        <v>http://istoriya.tv/</v>
      </c>
      <c r="M49" s="48" t="str">
        <f t="shared" si="7"/>
        <v>Русский</v>
      </c>
      <c r="N49" s="48" t="str">
        <f t="shared" si="8"/>
        <v>Круглосуточно</v>
      </c>
      <c r="O49" s="49" t="str">
        <f t="shared" si="9"/>
        <v/>
      </c>
      <c r="P49" s="48" t="str">
        <f t="shared" si="10"/>
        <v>Базовый</v>
      </c>
      <c r="Q49" s="44" t="str">
        <f t="shared" si="17"/>
        <v>Да</v>
      </c>
      <c r="R49" s="44"/>
      <c r="S49" s="44" t="str">
        <f t="shared" si="11"/>
        <v>Да</v>
      </c>
      <c r="T49" s="44" t="str">
        <f t="shared" si="12"/>
        <v>Да</v>
      </c>
      <c r="U49" s="44" t="str">
        <f t="shared" si="13"/>
        <v/>
      </c>
      <c r="V49" s="27" t="str">
        <f t="shared" si="14"/>
        <v/>
      </c>
    </row>
    <row r="50" spans="1:22" x14ac:dyDescent="0.2">
      <c r="A50" s="44">
        <f t="shared" si="15"/>
        <v>48</v>
      </c>
      <c r="B50" s="27" t="str">
        <f t="shared" si="19"/>
        <v>Домашние животные</v>
      </c>
      <c r="C50" s="27" t="str">
        <f t="shared" si="0"/>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1"/>
        <v>В мире животных</v>
      </c>
      <c r="E50" s="45" t="str">
        <f t="shared" si="2"/>
        <v>SD</v>
      </c>
      <c r="F50" s="45" t="str">
        <f t="shared" si="3"/>
        <v>DVB-8</v>
      </c>
      <c r="G50" s="45" t="str">
        <f t="shared" si="16"/>
        <v xml:space="preserve"> 1007</v>
      </c>
      <c r="H50" s="46">
        <v>58</v>
      </c>
      <c r="I50" s="45">
        <f t="shared" si="4"/>
        <v>121</v>
      </c>
      <c r="J50" s="56" t="str">
        <f t="shared" si="18"/>
        <v>epg57</v>
      </c>
      <c r="K50" s="48" t="str">
        <f t="shared" si="5"/>
        <v>0009000207D1</v>
      </c>
      <c r="L50" s="48" t="str">
        <f t="shared" si="6"/>
        <v>http://www.tv-stream.ru</v>
      </c>
      <c r="M50" s="48" t="str">
        <f t="shared" si="7"/>
        <v>Русский</v>
      </c>
      <c r="N50" s="48" t="str">
        <f t="shared" si="8"/>
        <v>Круглосуточно</v>
      </c>
      <c r="O50" s="49" t="str">
        <f t="shared" si="9"/>
        <v/>
      </c>
      <c r="P50" s="48" t="str">
        <f t="shared" si="10"/>
        <v>Базовый</v>
      </c>
      <c r="Q50" s="44" t="str">
        <f t="shared" si="17"/>
        <v>Да</v>
      </c>
      <c r="R50" s="44"/>
      <c r="S50" s="44" t="str">
        <f t="shared" si="11"/>
        <v>Да</v>
      </c>
      <c r="T50" s="44" t="str">
        <f t="shared" si="12"/>
        <v>Да</v>
      </c>
      <c r="U50" s="44" t="str">
        <f t="shared" si="13"/>
        <v/>
      </c>
      <c r="V50" s="27" t="str">
        <f t="shared" si="14"/>
        <v/>
      </c>
    </row>
    <row r="51" spans="1:22" x14ac:dyDescent="0.2">
      <c r="A51" s="44">
        <f t="shared" si="15"/>
        <v>49</v>
      </c>
      <c r="B51" s="27" t="str">
        <f t="shared" si="19"/>
        <v>Вопросы и ответы</v>
      </c>
      <c r="C51" s="27" t="str">
        <f t="shared" si="0"/>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1"/>
        <v>Познавательные</v>
      </c>
      <c r="E51" s="45" t="str">
        <f t="shared" si="2"/>
        <v>SD</v>
      </c>
      <c r="F51" s="45" t="str">
        <f t="shared" si="3"/>
        <v>DVB-8</v>
      </c>
      <c r="G51" s="45" t="str">
        <f t="shared" si="16"/>
        <v xml:space="preserve"> 1007</v>
      </c>
      <c r="H51" s="46">
        <v>59</v>
      </c>
      <c r="I51" s="45">
        <f t="shared" si="4"/>
        <v>117</v>
      </c>
      <c r="J51" s="56" t="str">
        <f t="shared" si="18"/>
        <v>epg58</v>
      </c>
      <c r="K51" s="48" t="str">
        <f t="shared" si="5"/>
        <v>0009000207D1</v>
      </c>
      <c r="L51" s="48" t="str">
        <f t="shared" si="6"/>
        <v>http://www.tv-stream.ru</v>
      </c>
      <c r="M51" s="48" t="str">
        <f t="shared" si="7"/>
        <v>Русский</v>
      </c>
      <c r="N51" s="48" t="str">
        <f t="shared" si="8"/>
        <v>Круглосуточно</v>
      </c>
      <c r="O51" s="49" t="str">
        <f t="shared" si="9"/>
        <v/>
      </c>
      <c r="P51" s="48" t="str">
        <f t="shared" si="10"/>
        <v>Базовый</v>
      </c>
      <c r="Q51" s="44" t="str">
        <f t="shared" si="17"/>
        <v>Да</v>
      </c>
      <c r="R51" s="44"/>
      <c r="S51" s="44" t="str">
        <f t="shared" si="11"/>
        <v>Да</v>
      </c>
      <c r="T51" s="44" t="str">
        <f t="shared" si="12"/>
        <v>Да</v>
      </c>
      <c r="U51" s="44" t="str">
        <f t="shared" si="13"/>
        <v/>
      </c>
      <c r="V51" s="27" t="str">
        <f t="shared" si="14"/>
        <v/>
      </c>
    </row>
    <row r="52" spans="1:22" x14ac:dyDescent="0.2">
      <c r="A52" s="44">
        <f t="shared" si="15"/>
        <v>50</v>
      </c>
      <c r="B52" s="27" t="str">
        <f t="shared" si="19"/>
        <v>Психология 21</v>
      </c>
      <c r="C52" s="27" t="str">
        <f t="shared" si="0"/>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1"/>
        <v>Познавательные</v>
      </c>
      <c r="E52" s="45" t="str">
        <f t="shared" si="2"/>
        <v>SD</v>
      </c>
      <c r="F52" s="45" t="str">
        <f t="shared" si="3"/>
        <v>DVB-8</v>
      </c>
      <c r="G52" s="45" t="str">
        <f t="shared" si="16"/>
        <v xml:space="preserve"> 1007</v>
      </c>
      <c r="H52" s="46">
        <v>60</v>
      </c>
      <c r="I52" s="45">
        <f t="shared" si="4"/>
        <v>110</v>
      </c>
      <c r="J52" s="56" t="str">
        <f t="shared" si="18"/>
        <v>epg59</v>
      </c>
      <c r="K52" s="48" t="str">
        <f t="shared" si="5"/>
        <v>0009000207D1</v>
      </c>
      <c r="L52" s="48" t="str">
        <f t="shared" si="6"/>
        <v>http://www.tv-stream.ru</v>
      </c>
      <c r="M52" s="48" t="str">
        <f t="shared" si="7"/>
        <v>Русский</v>
      </c>
      <c r="N52" s="48" t="str">
        <f t="shared" si="8"/>
        <v>Круглосуточно</v>
      </c>
      <c r="O52" s="49" t="str">
        <f t="shared" si="9"/>
        <v/>
      </c>
      <c r="P52" s="48" t="str">
        <f t="shared" si="10"/>
        <v>Базовый</v>
      </c>
      <c r="Q52" s="44" t="str">
        <f t="shared" si="17"/>
        <v>Да</v>
      </c>
      <c r="R52" s="44"/>
      <c r="S52" s="44" t="str">
        <f t="shared" si="11"/>
        <v>Да</v>
      </c>
      <c r="T52" s="44" t="str">
        <f t="shared" si="12"/>
        <v>Да</v>
      </c>
      <c r="U52" s="44" t="str">
        <f t="shared" si="13"/>
        <v/>
      </c>
      <c r="V52" s="27" t="str">
        <f t="shared" si="14"/>
        <v/>
      </c>
    </row>
    <row r="53" spans="1:22" x14ac:dyDescent="0.2">
      <c r="A53" s="44">
        <f t="shared" si="15"/>
        <v>51</v>
      </c>
      <c r="B53" s="27" t="str">
        <f t="shared" si="19"/>
        <v>Нано ТВ</v>
      </c>
      <c r="C53" s="27" t="str">
        <f t="shared" si="0"/>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1"/>
        <v>Познавательные</v>
      </c>
      <c r="E53" s="45" t="str">
        <f t="shared" si="2"/>
        <v>SD</v>
      </c>
      <c r="F53" s="45" t="str">
        <f t="shared" si="3"/>
        <v>DVB-15</v>
      </c>
      <c r="G53" s="45" t="str">
        <f t="shared" si="16"/>
        <v xml:space="preserve"> 1007</v>
      </c>
      <c r="H53" s="46">
        <v>68</v>
      </c>
      <c r="I53" s="45">
        <f t="shared" si="4"/>
        <v>116</v>
      </c>
      <c r="J53" s="56" t="str">
        <f t="shared" si="18"/>
        <v>epg67</v>
      </c>
      <c r="K53" s="48" t="str">
        <f t="shared" si="5"/>
        <v>0009000207E3</v>
      </c>
      <c r="L53" s="48" t="str">
        <f t="shared" si="6"/>
        <v>http://www.tv-nano.ru/</v>
      </c>
      <c r="M53" s="48" t="str">
        <f t="shared" si="7"/>
        <v>Русский</v>
      </c>
      <c r="N53" s="48" t="str">
        <f t="shared" si="8"/>
        <v>Круглосуточно</v>
      </c>
      <c r="O53" s="49" t="str">
        <f t="shared" si="9"/>
        <v/>
      </c>
      <c r="P53" s="48" t="str">
        <f t="shared" si="10"/>
        <v>Базовый</v>
      </c>
      <c r="Q53" s="44" t="str">
        <f t="shared" si="17"/>
        <v>Да</v>
      </c>
      <c r="R53" s="44"/>
      <c r="S53" s="44" t="str">
        <f t="shared" si="11"/>
        <v>Да</v>
      </c>
      <c r="T53" s="44" t="str">
        <f t="shared" si="12"/>
        <v>Да</v>
      </c>
      <c r="U53" s="44" t="str">
        <f t="shared" si="13"/>
        <v/>
      </c>
      <c r="V53" s="27" t="str">
        <f t="shared" si="14"/>
        <v/>
      </c>
    </row>
    <row r="54" spans="1:22" x14ac:dyDescent="0.2">
      <c r="A54" s="44">
        <f t="shared" si="15"/>
        <v>52</v>
      </c>
      <c r="B54" s="27" t="str">
        <f t="shared" si="19"/>
        <v>Промо-МТС</v>
      </c>
      <c r="C54" s="27" t="str">
        <f t="shared" si="0"/>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1"/>
        <v>Новости и публицистика</v>
      </c>
      <c r="E54" s="45" t="str">
        <f t="shared" si="2"/>
        <v>SD</v>
      </c>
      <c r="F54" s="45" t="str">
        <f t="shared" si="3"/>
        <v>DVB-9</v>
      </c>
      <c r="G54" s="45" t="str">
        <f t="shared" si="16"/>
        <v xml:space="preserve"> 1007</v>
      </c>
      <c r="H54" s="46">
        <v>179</v>
      </c>
      <c r="I54" s="45">
        <f t="shared" si="4"/>
        <v>31</v>
      </c>
      <c r="J54" s="56" t="str">
        <f t="shared" si="18"/>
        <v>epg387</v>
      </c>
      <c r="K54" s="48" t="str">
        <f t="shared" si="5"/>
        <v>0009000207D1</v>
      </c>
      <c r="L54" s="48" t="str">
        <f t="shared" si="6"/>
        <v>-</v>
      </c>
      <c r="M54" s="48" t="str">
        <f t="shared" si="7"/>
        <v>Русский</v>
      </c>
      <c r="N54" s="48" t="str">
        <f t="shared" si="8"/>
        <v>Круглосуточно</v>
      </c>
      <c r="O54" s="49" t="str">
        <f t="shared" si="9"/>
        <v/>
      </c>
      <c r="P54" s="48" t="str">
        <f t="shared" si="10"/>
        <v>Базовый</v>
      </c>
      <c r="Q54" s="44" t="str">
        <f t="shared" si="17"/>
        <v/>
      </c>
      <c r="R54" s="44"/>
      <c r="S54" s="44" t="str">
        <f t="shared" si="11"/>
        <v>Да</v>
      </c>
      <c r="T54" s="44" t="str">
        <f t="shared" si="12"/>
        <v>Да</v>
      </c>
      <c r="U54" s="44" t="str">
        <f t="shared" si="13"/>
        <v/>
      </c>
      <c r="V54" s="27" t="str">
        <f t="shared" si="14"/>
        <v/>
      </c>
    </row>
    <row r="55" spans="1:22" x14ac:dyDescent="0.2">
      <c r="A55" s="44">
        <f t="shared" si="15"/>
        <v>53</v>
      </c>
      <c r="B55" s="27" t="s">
        <v>64</v>
      </c>
      <c r="C55" s="27" t="str">
        <f t="shared" si="0"/>
        <v>Первый в России бизнес-канал. Ход торгов на российских и зарубежных площадках. Тенденции в разных отраслях экономики и бизнеса.</v>
      </c>
      <c r="D55" s="27" t="str">
        <f t="shared" si="1"/>
        <v>Новости и публицистика</v>
      </c>
      <c r="E55" s="45" t="str">
        <f t="shared" si="2"/>
        <v>SD</v>
      </c>
      <c r="F55" s="45" t="str">
        <f t="shared" si="3"/>
        <v>DVB-9</v>
      </c>
      <c r="G55" s="45" t="str">
        <f t="shared" si="16"/>
        <v xml:space="preserve"> 1007</v>
      </c>
      <c r="H55" s="46">
        <v>64</v>
      </c>
      <c r="I55" s="45">
        <f t="shared" si="4"/>
        <v>35</v>
      </c>
      <c r="J55" s="56" t="str">
        <f t="shared" si="18"/>
        <v>epg63</v>
      </c>
      <c r="K55" s="48" t="str">
        <f t="shared" si="5"/>
        <v>0009000207E3</v>
      </c>
      <c r="L55" s="48" t="str">
        <f t="shared" si="6"/>
        <v>http://rbctv.rbc.ru/</v>
      </c>
      <c r="M55" s="48" t="str">
        <f t="shared" si="7"/>
        <v>Русский</v>
      </c>
      <c r="N55" s="48" t="str">
        <f t="shared" si="8"/>
        <v>Круглосуточно</v>
      </c>
      <c r="O55" s="49" t="str">
        <f t="shared" si="9"/>
        <v/>
      </c>
      <c r="P55" s="48" t="str">
        <f t="shared" si="10"/>
        <v>Базовый</v>
      </c>
      <c r="Q55" s="44" t="str">
        <f t="shared" si="17"/>
        <v/>
      </c>
      <c r="R55" s="44"/>
      <c r="S55" s="44" t="str">
        <f t="shared" si="11"/>
        <v>Да</v>
      </c>
      <c r="T55" s="44" t="str">
        <f t="shared" si="12"/>
        <v>Да</v>
      </c>
      <c r="U55" s="44" t="str">
        <f t="shared" si="13"/>
        <v/>
      </c>
      <c r="V55" s="27" t="str">
        <f t="shared" si="14"/>
        <v/>
      </c>
    </row>
    <row r="56" spans="1:22" x14ac:dyDescent="0.2">
      <c r="A56" s="44">
        <f t="shared" si="15"/>
        <v>54</v>
      </c>
      <c r="B56" s="27" t="str">
        <f t="shared" si="19"/>
        <v>Вместе-РФ</v>
      </c>
      <c r="C56" s="27" t="str">
        <f t="shared" si="0"/>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1"/>
        <v>Новости и публицистика</v>
      </c>
      <c r="E56" s="45" t="str">
        <f t="shared" si="2"/>
        <v>SD</v>
      </c>
      <c r="F56" s="45" t="str">
        <f t="shared" si="3"/>
        <v>DVB-9</v>
      </c>
      <c r="G56" s="45" t="str">
        <f t="shared" si="16"/>
        <v xml:space="preserve"> 1007</v>
      </c>
      <c r="H56" s="46">
        <v>157</v>
      </c>
      <c r="I56" s="45">
        <f t="shared" si="4"/>
        <v>37</v>
      </c>
      <c r="J56" s="56" t="str">
        <f t="shared" si="18"/>
        <v>epg507</v>
      </c>
      <c r="K56" s="48" t="str">
        <f t="shared" si="5"/>
        <v>0009000207E3</v>
      </c>
      <c r="L56" s="48" t="str">
        <f t="shared" si="6"/>
        <v>http://vmeste-rf.tv/</v>
      </c>
      <c r="M56" s="48" t="str">
        <f t="shared" si="7"/>
        <v>Русский</v>
      </c>
      <c r="N56" s="48" t="str">
        <f t="shared" si="8"/>
        <v>Круглосуточно</v>
      </c>
      <c r="O56" s="49" t="str">
        <f t="shared" si="9"/>
        <v/>
      </c>
      <c r="P56" s="48" t="str">
        <f t="shared" si="10"/>
        <v>Базовый</v>
      </c>
      <c r="Q56" s="44" t="str">
        <f t="shared" si="17"/>
        <v>Да</v>
      </c>
      <c r="R56" s="44"/>
      <c r="S56" s="44" t="str">
        <f t="shared" si="11"/>
        <v>Да</v>
      </c>
      <c r="T56" s="44" t="str">
        <f t="shared" si="12"/>
        <v>Да</v>
      </c>
      <c r="U56" s="44" t="str">
        <f t="shared" si="13"/>
        <v/>
      </c>
      <c r="V56" s="27" t="str">
        <f t="shared" si="14"/>
        <v/>
      </c>
    </row>
    <row r="57" spans="1:22" x14ac:dyDescent="0.2">
      <c r="A57" s="44">
        <f t="shared" si="15"/>
        <v>55</v>
      </c>
      <c r="B57" s="27" t="str">
        <f t="shared" si="19"/>
        <v>Мир</v>
      </c>
      <c r="C57" s="27" t="str">
        <f t="shared" si="0"/>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1"/>
        <v>Новости и публицистика</v>
      </c>
      <c r="E57" s="45" t="str">
        <f t="shared" si="2"/>
        <v>SD</v>
      </c>
      <c r="F57" s="45" t="str">
        <f t="shared" si="3"/>
        <v>DVB-3</v>
      </c>
      <c r="G57" s="45" t="str">
        <f t="shared" si="16"/>
        <v xml:space="preserve"> 1007</v>
      </c>
      <c r="H57" s="46">
        <v>72</v>
      </c>
      <c r="I57" s="45">
        <f t="shared" si="4"/>
        <v>18</v>
      </c>
      <c r="J57" s="56" t="s">
        <v>263</v>
      </c>
      <c r="K57" s="48" t="str">
        <f t="shared" si="5"/>
        <v>0009000207E2</v>
      </c>
      <c r="L57" s="48" t="str">
        <f t="shared" si="6"/>
        <v>http://mirtv.ru/</v>
      </c>
      <c r="M57" s="48" t="str">
        <f t="shared" si="7"/>
        <v>Русский</v>
      </c>
      <c r="N57" s="48" t="str">
        <f t="shared" si="8"/>
        <v>Круглосуточно</v>
      </c>
      <c r="O57" s="49" t="str">
        <f t="shared" si="9"/>
        <v/>
      </c>
      <c r="P57" s="48" t="str">
        <f t="shared" si="10"/>
        <v>Федеральный</v>
      </c>
      <c r="Q57" s="44" t="str">
        <f t="shared" si="17"/>
        <v/>
      </c>
      <c r="R57" s="44"/>
      <c r="S57" s="44" t="str">
        <f t="shared" si="11"/>
        <v>Да</v>
      </c>
      <c r="T57" s="44" t="str">
        <f t="shared" si="12"/>
        <v>Да</v>
      </c>
      <c r="U57" s="44" t="str">
        <f t="shared" si="13"/>
        <v/>
      </c>
      <c r="V57" s="27" t="str">
        <f t="shared" si="14"/>
        <v/>
      </c>
    </row>
    <row r="58" spans="1:22" x14ac:dyDescent="0.2">
      <c r="A58" s="44">
        <f t="shared" si="15"/>
        <v>56</v>
      </c>
      <c r="B58" s="27" t="str">
        <f t="shared" si="19"/>
        <v>Мир 24</v>
      </c>
      <c r="C58" s="27" t="str">
        <f t="shared" si="0"/>
        <v>Межгосударственная телерадиокомпания «Мир» глав государств-участников СНГ.</v>
      </c>
      <c r="D58" s="27" t="str">
        <f t="shared" si="1"/>
        <v>Новости и публицистика</v>
      </c>
      <c r="E58" s="45" t="str">
        <f t="shared" si="2"/>
        <v>SD</v>
      </c>
      <c r="F58" s="45" t="str">
        <f t="shared" si="3"/>
        <v>DVB-9</v>
      </c>
      <c r="G58" s="45" t="str">
        <f t="shared" si="16"/>
        <v xml:space="preserve"> 1007</v>
      </c>
      <c r="H58" s="46">
        <v>177</v>
      </c>
      <c r="I58" s="45">
        <f t="shared" si="4"/>
        <v>36</v>
      </c>
      <c r="J58" s="47" t="str">
        <f t="shared" si="18"/>
        <v>epg389</v>
      </c>
      <c r="K58" s="48" t="str">
        <f t="shared" si="5"/>
        <v>0009000207E3</v>
      </c>
      <c r="L58" s="48" t="str">
        <f t="shared" si="6"/>
        <v>http://mirtv.ru/</v>
      </c>
      <c r="M58" s="48" t="str">
        <f t="shared" si="7"/>
        <v>Русский</v>
      </c>
      <c r="N58" s="48" t="str">
        <f t="shared" si="8"/>
        <v>Круглосуточно</v>
      </c>
      <c r="O58" s="49" t="str">
        <f t="shared" si="9"/>
        <v/>
      </c>
      <c r="P58" s="48" t="str">
        <f t="shared" si="10"/>
        <v>Базовый</v>
      </c>
      <c r="Q58" s="44" t="str">
        <f t="shared" si="17"/>
        <v>Да</v>
      </c>
      <c r="R58" s="44"/>
      <c r="S58" s="44" t="str">
        <f t="shared" si="11"/>
        <v>Да</v>
      </c>
      <c r="T58" s="44" t="str">
        <f t="shared" si="12"/>
        <v>Да</v>
      </c>
      <c r="U58" s="44" t="str">
        <f t="shared" si="13"/>
        <v/>
      </c>
      <c r="V58" s="27" t="str">
        <f t="shared" si="14"/>
        <v/>
      </c>
    </row>
    <row r="59" spans="1:22" x14ac:dyDescent="0.2">
      <c r="A59" s="83">
        <f t="shared" si="15"/>
        <v>57</v>
      </c>
      <c r="B59" s="84" t="s">
        <v>895</v>
      </c>
      <c r="C59" s="84" t="s">
        <v>898</v>
      </c>
      <c r="D59" s="84" t="s">
        <v>590</v>
      </c>
      <c r="E59" s="85" t="s">
        <v>1</v>
      </c>
      <c r="F59" s="85" t="s">
        <v>472</v>
      </c>
      <c r="G59" s="85" t="s">
        <v>894</v>
      </c>
      <c r="H59" s="86" t="s">
        <v>892</v>
      </c>
      <c r="I59" s="85">
        <v>32</v>
      </c>
      <c r="J59" s="87" t="s">
        <v>896</v>
      </c>
      <c r="K59" s="249" t="s">
        <v>796</v>
      </c>
      <c r="L59" s="83" t="s">
        <v>897</v>
      </c>
      <c r="M59" s="83" t="s">
        <v>23</v>
      </c>
      <c r="N59" s="83" t="s">
        <v>492</v>
      </c>
      <c r="O59" s="88"/>
      <c r="P59" s="83" t="s">
        <v>461</v>
      </c>
      <c r="Q59" s="83"/>
      <c r="R59" s="83"/>
      <c r="S59" s="83" t="s">
        <v>14</v>
      </c>
      <c r="T59" s="83" t="s">
        <v>14</v>
      </c>
      <c r="U59" s="83"/>
      <c r="V59" s="84"/>
    </row>
    <row r="60" spans="1:22" s="108" customFormat="1" x14ac:dyDescent="0.2">
      <c r="A60" s="83">
        <f t="shared" si="15"/>
        <v>58</v>
      </c>
      <c r="B60" s="107" t="s">
        <v>720</v>
      </c>
      <c r="C60" s="84"/>
      <c r="D60" s="84" t="s">
        <v>492</v>
      </c>
      <c r="E60" s="85" t="s">
        <v>492</v>
      </c>
      <c r="F60" s="85" t="s">
        <v>492</v>
      </c>
      <c r="G60" s="85" t="s">
        <v>894</v>
      </c>
      <c r="H60" s="85">
        <v>74</v>
      </c>
      <c r="I60" s="85" t="s">
        <v>492</v>
      </c>
      <c r="J60" s="87"/>
      <c r="K60" s="249" t="s">
        <v>492</v>
      </c>
      <c r="L60" s="83"/>
      <c r="M60" s="83" t="s">
        <v>23</v>
      </c>
      <c r="N60" s="83" t="s">
        <v>492</v>
      </c>
      <c r="O60" s="88"/>
      <c r="P60" s="83" t="s">
        <v>492</v>
      </c>
      <c r="Q60" s="83"/>
      <c r="R60" s="83"/>
      <c r="S60" s="83" t="s">
        <v>492</v>
      </c>
      <c r="T60" s="83" t="s">
        <v>492</v>
      </c>
      <c r="U60" s="83"/>
      <c r="V60" s="84"/>
    </row>
    <row r="61" spans="1:22" x14ac:dyDescent="0.2">
      <c r="A61" s="67">
        <f t="shared" si="15"/>
        <v>59</v>
      </c>
      <c r="B61" s="51" t="str">
        <f t="shared" si="19"/>
        <v>Еда</v>
      </c>
      <c r="C61" s="51" t="str">
        <f t="shared" si="0"/>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1"/>
        <v>Семья и здоровье</v>
      </c>
      <c r="E61" s="68" t="str">
        <f t="shared" si="2"/>
        <v>SD</v>
      </c>
      <c r="F61" s="68" t="str">
        <f t="shared" si="3"/>
        <v>DVB-24</v>
      </c>
      <c r="G61" s="68" t="str">
        <f t="shared" si="16"/>
        <v xml:space="preserve"> 1007</v>
      </c>
      <c r="H61" s="68">
        <v>183</v>
      </c>
      <c r="I61" s="68">
        <f t="shared" si="4"/>
        <v>131</v>
      </c>
      <c r="J61" s="153" t="str">
        <f t="shared" si="18"/>
        <v>epg253</v>
      </c>
      <c r="K61" s="67" t="str">
        <f t="shared" si="5"/>
        <v>0009000207D1</v>
      </c>
      <c r="L61" s="67" t="str">
        <f t="shared" si="6"/>
        <v>http://www.tveda.ru/</v>
      </c>
      <c r="M61" s="67" t="str">
        <f t="shared" si="7"/>
        <v>Русский</v>
      </c>
      <c r="N61" s="67" t="str">
        <f t="shared" si="8"/>
        <v>Круглосуточно</v>
      </c>
      <c r="O61" s="154" t="str">
        <f t="shared" si="9"/>
        <v/>
      </c>
      <c r="P61" s="67" t="str">
        <f t="shared" si="10"/>
        <v>Базовый</v>
      </c>
      <c r="Q61" s="67" t="str">
        <f t="shared" si="17"/>
        <v/>
      </c>
      <c r="R61" s="67"/>
      <c r="S61" s="67" t="str">
        <f t="shared" si="11"/>
        <v>Да</v>
      </c>
      <c r="T61" s="67" t="str">
        <f t="shared" si="12"/>
        <v>Да</v>
      </c>
      <c r="U61" s="67" t="str">
        <f t="shared" si="13"/>
        <v/>
      </c>
      <c r="V61" s="51" t="str">
        <f t="shared" si="14"/>
        <v/>
      </c>
    </row>
    <row r="62" spans="1:22" x14ac:dyDescent="0.2">
      <c r="A62" s="44">
        <f t="shared" si="15"/>
        <v>60</v>
      </c>
      <c r="B62" s="27" t="str">
        <f t="shared" si="19"/>
        <v>Телекафе</v>
      </c>
      <c r="C62" s="27" t="str">
        <f t="shared" si="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1"/>
        <v>Семья и здоровье</v>
      </c>
      <c r="E62" s="45" t="str">
        <f t="shared" si="2"/>
        <v>SD</v>
      </c>
      <c r="F62" s="45" t="str">
        <f t="shared" si="3"/>
        <v>DVB-4</v>
      </c>
      <c r="G62" s="45" t="str">
        <f t="shared" si="16"/>
        <v xml:space="preserve"> 1007</v>
      </c>
      <c r="H62" s="46">
        <v>57</v>
      </c>
      <c r="I62" s="45">
        <f t="shared" si="4"/>
        <v>133</v>
      </c>
      <c r="J62" s="47" t="str">
        <f t="shared" si="18"/>
        <v>epg56</v>
      </c>
      <c r="K62" s="48" t="str">
        <f t="shared" si="5"/>
        <v>0009000207E5</v>
      </c>
      <c r="L62" s="48" t="str">
        <f t="shared" si="6"/>
        <v>http://www.telecafe.ru/</v>
      </c>
      <c r="M62" s="48" t="str">
        <f t="shared" si="7"/>
        <v>Русский</v>
      </c>
      <c r="N62" s="48" t="str">
        <f t="shared" si="8"/>
        <v>Круглосуточно</v>
      </c>
      <c r="O62" s="49" t="str">
        <f t="shared" si="9"/>
        <v/>
      </c>
      <c r="P62" s="48" t="str">
        <f t="shared" si="10"/>
        <v>Базовый</v>
      </c>
      <c r="Q62" s="44" t="str">
        <f t="shared" si="17"/>
        <v>Да</v>
      </c>
      <c r="R62" s="44"/>
      <c r="S62" s="44" t="str">
        <f t="shared" si="11"/>
        <v>Да</v>
      </c>
      <c r="T62" s="44" t="str">
        <f t="shared" si="12"/>
        <v>Да</v>
      </c>
      <c r="U62" s="44" t="str">
        <f t="shared" si="13"/>
        <v/>
      </c>
      <c r="V62" s="27" t="str">
        <f t="shared" si="14"/>
        <v/>
      </c>
    </row>
    <row r="63" spans="1:22" x14ac:dyDescent="0.2">
      <c r="A63" s="44">
        <f t="shared" si="15"/>
        <v>61</v>
      </c>
      <c r="B63" s="27" t="str">
        <f t="shared" si="19"/>
        <v>АМС</v>
      </c>
      <c r="C63" s="27" t="str">
        <f t="shared" si="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1"/>
        <v>Иностранное кино</v>
      </c>
      <c r="E63" s="45" t="str">
        <f t="shared" si="2"/>
        <v>SD</v>
      </c>
      <c r="F63" s="45" t="str">
        <f t="shared" si="3"/>
        <v>DVB-4</v>
      </c>
      <c r="G63" s="45" t="str">
        <f t="shared" si="16"/>
        <v xml:space="preserve"> 1007</v>
      </c>
      <c r="H63" s="46">
        <v>78</v>
      </c>
      <c r="I63" s="45">
        <f t="shared" si="4"/>
        <v>67</v>
      </c>
      <c r="J63" s="47" t="str">
        <f t="shared" si="18"/>
        <v>epg74</v>
      </c>
      <c r="K63" s="48" t="str">
        <f t="shared" si="5"/>
        <v>0009000207D1</v>
      </c>
      <c r="L63" s="48" t="str">
        <f t="shared" si="6"/>
        <v>http://www.mgm.com/</v>
      </c>
      <c r="M63" s="48" t="str">
        <f t="shared" si="7"/>
        <v>Русский</v>
      </c>
      <c r="N63" s="48" t="str">
        <f t="shared" si="8"/>
        <v>Круглосуточно</v>
      </c>
      <c r="O63" s="49" t="str">
        <f t="shared" si="9"/>
        <v/>
      </c>
      <c r="P63" s="48" t="str">
        <f t="shared" si="10"/>
        <v>Базовый</v>
      </c>
      <c r="Q63" s="44" t="str">
        <f t="shared" si="17"/>
        <v>Да</v>
      </c>
      <c r="R63" s="44"/>
      <c r="S63" s="44" t="str">
        <f t="shared" si="11"/>
        <v>Да</v>
      </c>
      <c r="T63" s="44" t="str">
        <f t="shared" si="12"/>
        <v>Да</v>
      </c>
      <c r="U63" s="44" t="str">
        <f t="shared" si="13"/>
        <v/>
      </c>
      <c r="V63" s="27" t="str">
        <f t="shared" si="14"/>
        <v/>
      </c>
    </row>
    <row r="64" spans="1:22" x14ac:dyDescent="0.2">
      <c r="A64" s="44">
        <f t="shared" si="15"/>
        <v>62</v>
      </c>
      <c r="B64" s="51" t="str">
        <f t="shared" si="19"/>
        <v>Discovery ID Xtra HD</v>
      </c>
      <c r="C64" s="27" t="str">
        <f t="shared" si="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1"/>
        <v>Познавательные</v>
      </c>
      <c r="E64" s="45" t="str">
        <f t="shared" si="2"/>
        <v>HD</v>
      </c>
      <c r="F64" s="45" t="str">
        <f t="shared" si="3"/>
        <v>DVB-4</v>
      </c>
      <c r="G64" s="45" t="str">
        <f t="shared" si="16"/>
        <v xml:space="preserve"> 1007</v>
      </c>
      <c r="H64" s="46">
        <v>227</v>
      </c>
      <c r="I64" s="45">
        <f t="shared" si="4"/>
        <v>614</v>
      </c>
      <c r="J64" s="47" t="str">
        <f t="shared" si="18"/>
        <v>epg539</v>
      </c>
      <c r="K64" s="48" t="str">
        <f t="shared" si="5"/>
        <v>0009000207E3</v>
      </c>
      <c r="L64" s="48" t="str">
        <f t="shared" si="6"/>
        <v>http://www.idxtra.ru/</v>
      </c>
      <c r="M64" s="48" t="str">
        <f t="shared" si="7"/>
        <v>Русский, Английский</v>
      </c>
      <c r="N64" s="48" t="str">
        <f t="shared" si="8"/>
        <v>Круглосуточно</v>
      </c>
      <c r="O64" s="49" t="str">
        <f t="shared" si="9"/>
        <v/>
      </c>
      <c r="P64" s="48" t="str">
        <f t="shared" si="10"/>
        <v>Базовый</v>
      </c>
      <c r="Q64" s="44" t="str">
        <f t="shared" si="17"/>
        <v/>
      </c>
      <c r="R64" s="44"/>
      <c r="S64" s="44" t="str">
        <f t="shared" si="11"/>
        <v>Да</v>
      </c>
      <c r="T64" s="44" t="str">
        <f t="shared" si="12"/>
        <v>Да</v>
      </c>
      <c r="U64" s="44" t="str">
        <f t="shared" si="13"/>
        <v/>
      </c>
      <c r="V64" s="27" t="str">
        <f t="shared" si="14"/>
        <v/>
      </c>
    </row>
    <row r="65" spans="1:22" x14ac:dyDescent="0.2">
      <c r="A65" s="44">
        <f t="shared" si="15"/>
        <v>63</v>
      </c>
      <c r="B65" s="27" t="str">
        <f t="shared" si="19"/>
        <v>Первый HD</v>
      </c>
      <c r="C65" s="27" t="str">
        <f t="shared" si="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1"/>
        <v>Федеральные каналы</v>
      </c>
      <c r="E65" s="45" t="str">
        <f t="shared" si="2"/>
        <v>HD</v>
      </c>
      <c r="F65" s="45" t="str">
        <f t="shared" si="3"/>
        <v>DVB-10</v>
      </c>
      <c r="G65" s="45" t="str">
        <f t="shared" si="16"/>
        <v xml:space="preserve"> 1007</v>
      </c>
      <c r="H65" s="46">
        <v>139</v>
      </c>
      <c r="I65" s="45">
        <f t="shared" si="4"/>
        <v>600</v>
      </c>
      <c r="J65" s="47" t="str">
        <f t="shared" si="18"/>
        <v>epg268</v>
      </c>
      <c r="K65" s="48" t="str">
        <f t="shared" ref="K65:K123" si="20">IFERROR(IF($U$1=1,VLOOKUP($H65,TChannels,13,FALSE),IF($U$1=2,VLOOKUP($H65,TChannels,20,FALSE),IF($U$1=3,VLOOKUP($H65,TChannels,10,FALSE),IF($U$1=4,VLOOKUP($H65,TChannels,17,FALSE),"Не определен")))),"-")</f>
        <v>0009000207E3</v>
      </c>
      <c r="L65" s="48" t="str">
        <f t="shared" si="6"/>
        <v>http://1tv.ru</v>
      </c>
      <c r="M65" s="48" t="str">
        <f t="shared" si="7"/>
        <v>Русский</v>
      </c>
      <c r="N65" s="48" t="str">
        <f t="shared" si="8"/>
        <v>Круглосуточно</v>
      </c>
      <c r="O65" s="49" t="str">
        <f t="shared" si="9"/>
        <v/>
      </c>
      <c r="P65" s="48" t="str">
        <f t="shared" ref="P65:P123" si="21">IFERROR(IF(OR($U$1=1,$U$1=3),VLOOKUP($H65,TChannels,7,FALSE),IF(OR($U$1=2,$U$1=4),VLOOKUP($H65,TChannels,14,FALSE),"Не определен")),"-")</f>
        <v>Базовый</v>
      </c>
      <c r="Q65" s="44" t="str">
        <f t="shared" si="17"/>
        <v/>
      </c>
      <c r="R65" s="44"/>
      <c r="S65" s="44" t="str">
        <f t="shared" si="11"/>
        <v>Да</v>
      </c>
      <c r="T65" s="44" t="str">
        <f t="shared" si="12"/>
        <v>Да</v>
      </c>
      <c r="U65" s="44" t="str">
        <f t="shared" si="13"/>
        <v/>
      </c>
      <c r="V65" s="27" t="str">
        <f t="shared" si="14"/>
        <v/>
      </c>
    </row>
    <row r="66" spans="1:22" x14ac:dyDescent="0.2">
      <c r="A66" s="44">
        <f t="shared" si="15"/>
        <v>64</v>
      </c>
      <c r="B66" s="27" t="str">
        <f t="shared" si="19"/>
        <v>Кино ТВ</v>
      </c>
      <c r="C66" s="27" t="str">
        <f t="shared" ref="C66:C125" si="22">IFERROR(VLOOKUP($H66,TChannels,30,FALSE),"-")</f>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ref="D66:D125" si="23">IFERROR(VLOOKUP($H66,TChannels,21,FALSE),"-")</f>
        <v>Иностранное кино</v>
      </c>
      <c r="E66" s="45" t="str">
        <f t="shared" ref="E66:E125" si="24">IFERROR(VLOOKUP($H66,TChannels,4,FALSE),"-")</f>
        <v>SD</v>
      </c>
      <c r="F66" s="45" t="str">
        <f t="shared" ref="F66:F125" si="25">IFERROR(VLOOKUP($H66,TChannels,2,FALSE),"-")</f>
        <v>DVB-10</v>
      </c>
      <c r="G66" s="45" t="str">
        <f t="shared" si="16"/>
        <v xml:space="preserve"> 1007</v>
      </c>
      <c r="H66" s="46">
        <v>308</v>
      </c>
      <c r="I66" s="45">
        <f t="shared" ref="I66:I125" si="26">IFERROR(VLOOKUP($H66,TChannels,5,FALSE),"-")</f>
        <v>66</v>
      </c>
      <c r="J66" s="47" t="str">
        <f t="shared" si="18"/>
        <v>epg504</v>
      </c>
      <c r="K66" s="48" t="str">
        <f t="shared" si="20"/>
        <v>0009000207D1</v>
      </c>
      <c r="L66" s="48" t="str">
        <f t="shared" ref="L66:L125" si="27">IFERROR(VLOOKUP($H66,TChannels,23,FALSE),"-")</f>
        <v>http://kinochannel.ru/</v>
      </c>
      <c r="M66" s="48" t="str">
        <f t="shared" ref="M66:M125" si="28">IFERROR(VLOOKUP($H66,TChannels,24,FALSE),"-")</f>
        <v>Русский</v>
      </c>
      <c r="N66" s="48" t="str">
        <f t="shared" ref="N66:N125" si="29">IFERROR(VLOOKUP($H66,TChannels,25,FALSE),"-")</f>
        <v>Круглосуточно</v>
      </c>
      <c r="O66" s="49" t="str">
        <f t="shared" ref="O66:O125" si="30">IF(VLOOKUP($H66,TChannels,26,FALSE)=0,"",VLOOKUP($H66,TChannels,26,FALSE))</f>
        <v/>
      </c>
      <c r="P66" s="48" t="str">
        <f t="shared" si="21"/>
        <v>Базовый</v>
      </c>
      <c r="Q66" s="44" t="str">
        <f t="shared" si="17"/>
        <v/>
      </c>
      <c r="R66" s="44"/>
      <c r="S66" s="44" t="str">
        <f t="shared" ref="S66:S125" si="31">IFERROR(VLOOKUP($H66,TChannels,27,FALSE),"-")</f>
        <v>Да</v>
      </c>
      <c r="T66" s="44" t="str">
        <f t="shared" ref="T66:T125" si="32">IFERROR(VLOOKUP($H66,TChannels,28,FALSE),"-")</f>
        <v>Да</v>
      </c>
      <c r="U66" s="44" t="str">
        <f t="shared" ref="U66:U125" si="33">IF(VLOOKUP($H66,TChannels,29,FALSE)=0,"",VLOOKUP($H66,TChannels,29,FALSE))</f>
        <v/>
      </c>
      <c r="V66" s="27" t="str">
        <f t="shared" ref="V66:V125" si="34">IF(VLOOKUP($H66,TChannels,31,FALSE)=0,"",VLOOKUP($H66,TChannels,31,FALSE))</f>
        <v/>
      </c>
    </row>
    <row r="67" spans="1:22" x14ac:dyDescent="0.2">
      <c r="A67" s="44">
        <f t="shared" ref="A67:A126" si="35">ROW()-2</f>
        <v>65</v>
      </c>
      <c r="B67" s="27" t="str">
        <f t="shared" si="19"/>
        <v>TV 1000 Action</v>
      </c>
      <c r="C67" s="27" t="str">
        <f t="shared" si="22"/>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23"/>
        <v>Иностранное кино</v>
      </c>
      <c r="E67" s="45" t="str">
        <f t="shared" si="24"/>
        <v>SD</v>
      </c>
      <c r="F67" s="45" t="str">
        <f t="shared" si="25"/>
        <v>DVB-10</v>
      </c>
      <c r="G67" s="45" t="str">
        <f t="shared" ref="G67:G126" si="36">IFERROR(MID($A$1,SEARCH("=",$A$1,9)+1,SEARCH(")",$A$1)-SEARCH("=",$A$1,9)-1),"Н/Д")</f>
        <v xml:space="preserve"> 1007</v>
      </c>
      <c r="H67" s="46">
        <v>98</v>
      </c>
      <c r="I67" s="45">
        <f t="shared" si="26"/>
        <v>65</v>
      </c>
      <c r="J67" s="47" t="str">
        <f t="shared" si="18"/>
        <v>epg94</v>
      </c>
      <c r="K67" s="48" t="str">
        <f t="shared" si="20"/>
        <v>0009000207D1</v>
      </c>
      <c r="L67" s="48" t="str">
        <f t="shared" si="27"/>
        <v>http://www.viasat-channels.tv/</v>
      </c>
      <c r="M67" s="48" t="str">
        <f t="shared" si="28"/>
        <v>Русский, Английский</v>
      </c>
      <c r="N67" s="48" t="str">
        <f t="shared" si="29"/>
        <v>Круглосуточно</v>
      </c>
      <c r="O67" s="49" t="str">
        <f t="shared" si="30"/>
        <v/>
      </c>
      <c r="P67" s="48" t="str">
        <f t="shared" si="21"/>
        <v>Базовый</v>
      </c>
      <c r="Q67" s="44" t="str">
        <f t="shared" ref="Q67:Q126" si="37">IF(VLOOKUP($H67,TChannels,6,FALSE)=0,"",VLOOKUP($H67,TChannels,6,FALSE))</f>
        <v>Да</v>
      </c>
      <c r="R67" s="44"/>
      <c r="S67" s="44" t="str">
        <f t="shared" si="31"/>
        <v>Да</v>
      </c>
      <c r="T67" s="44" t="str">
        <f t="shared" si="32"/>
        <v>Да</v>
      </c>
      <c r="U67" s="44" t="str">
        <f t="shared" si="33"/>
        <v/>
      </c>
      <c r="V67" s="27" t="str">
        <f t="shared" si="34"/>
        <v/>
      </c>
    </row>
    <row r="68" spans="1:22" s="63" customFormat="1" x14ac:dyDescent="0.2">
      <c r="A68" s="44">
        <f t="shared" si="35"/>
        <v>66</v>
      </c>
      <c r="B68" s="27" t="str">
        <f t="shared" si="19"/>
        <v>TLC</v>
      </c>
      <c r="C68" s="27" t="str">
        <f t="shared" si="22"/>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23"/>
        <v>Вокруг света</v>
      </c>
      <c r="E68" s="45" t="str">
        <f t="shared" si="24"/>
        <v>SD</v>
      </c>
      <c r="F68" s="45" t="str">
        <f t="shared" si="25"/>
        <v>DVB-10</v>
      </c>
      <c r="G68" s="45" t="str">
        <f t="shared" si="36"/>
        <v xml:space="preserve"> 1007</v>
      </c>
      <c r="H68" s="46">
        <v>62</v>
      </c>
      <c r="I68" s="45">
        <f t="shared" si="26"/>
        <v>106</v>
      </c>
      <c r="J68" s="47" t="str">
        <f t="shared" ref="J68:J123" si="38">IFERROR(VLOOKUP($H68,TChannels,22,FALSE),"-")</f>
        <v>epg61</v>
      </c>
      <c r="K68" s="48" t="str">
        <f t="shared" si="20"/>
        <v>0009000207E3</v>
      </c>
      <c r="L68" s="48" t="str">
        <f t="shared" si="27"/>
        <v>http://www.tlc-tv.ru/</v>
      </c>
      <c r="M68" s="48" t="str">
        <f t="shared" si="28"/>
        <v>Русский, Английский</v>
      </c>
      <c r="N68" s="48" t="str">
        <f t="shared" si="29"/>
        <v>Круглосуточно</v>
      </c>
      <c r="O68" s="49" t="str">
        <f t="shared" si="30"/>
        <v/>
      </c>
      <c r="P68" s="48" t="str">
        <f t="shared" si="21"/>
        <v>Базовый</v>
      </c>
      <c r="Q68" s="44" t="str">
        <f t="shared" si="37"/>
        <v/>
      </c>
      <c r="R68" s="44"/>
      <c r="S68" s="44" t="str">
        <f t="shared" si="31"/>
        <v>Да</v>
      </c>
      <c r="T68" s="44" t="str">
        <f t="shared" si="32"/>
        <v>Да</v>
      </c>
      <c r="U68" s="44" t="str">
        <f t="shared" si="33"/>
        <v/>
      </c>
      <c r="V68" s="27" t="str">
        <f t="shared" si="34"/>
        <v/>
      </c>
    </row>
    <row r="69" spans="1:22" x14ac:dyDescent="0.2">
      <c r="A69" s="48">
        <f t="shared" si="35"/>
        <v>67</v>
      </c>
      <c r="B69" s="53" t="str">
        <f t="shared" ref="B69:B128" si="39">IFERROR(VLOOKUP($H69,TChannels,3,FALSE),"-")</f>
        <v>Спас</v>
      </c>
      <c r="C69" s="27" t="str">
        <f t="shared" si="22"/>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23"/>
        <v>Федеральные каналы</v>
      </c>
      <c r="E69" s="54" t="str">
        <f t="shared" si="24"/>
        <v>SD</v>
      </c>
      <c r="F69" s="54" t="str">
        <f t="shared" si="25"/>
        <v>DVB-2</v>
      </c>
      <c r="G69" s="45" t="str">
        <f t="shared" si="36"/>
        <v xml:space="preserve"> 1007</v>
      </c>
      <c r="H69" s="54">
        <v>313</v>
      </c>
      <c r="I69" s="54">
        <f t="shared" si="26"/>
        <v>12</v>
      </c>
      <c r="J69" s="47" t="str">
        <f t="shared" si="38"/>
        <v>epg391</v>
      </c>
      <c r="K69" s="48" t="str">
        <f t="shared" si="20"/>
        <v>0009000207E2</v>
      </c>
      <c r="L69" s="48" t="str">
        <f t="shared" si="27"/>
        <v>http://spastv.ru</v>
      </c>
      <c r="M69" s="48" t="str">
        <f t="shared" si="28"/>
        <v>Русский</v>
      </c>
      <c r="N69" s="48" t="str">
        <f t="shared" si="29"/>
        <v>Круглосуточно</v>
      </c>
      <c r="O69" s="49" t="str">
        <f t="shared" si="30"/>
        <v/>
      </c>
      <c r="P69" s="48" t="str">
        <f t="shared" si="21"/>
        <v>Федеральный</v>
      </c>
      <c r="Q69" s="48" t="str">
        <f t="shared" si="37"/>
        <v/>
      </c>
      <c r="R69" s="48"/>
      <c r="S69" s="44" t="str">
        <f t="shared" si="31"/>
        <v>Да</v>
      </c>
      <c r="T69" s="44" t="str">
        <f t="shared" si="32"/>
        <v>Да</v>
      </c>
      <c r="U69" s="44" t="str">
        <f t="shared" si="33"/>
        <v/>
      </c>
      <c r="V69" s="27" t="str">
        <f t="shared" si="34"/>
        <v/>
      </c>
    </row>
    <row r="70" spans="1:22" x14ac:dyDescent="0.2">
      <c r="A70" s="44">
        <f t="shared" si="35"/>
        <v>68</v>
      </c>
      <c r="B70" s="27" t="str">
        <f t="shared" si="39"/>
        <v>Shopping live</v>
      </c>
      <c r="C70" s="27" t="str">
        <f t="shared" si="22"/>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23"/>
        <v>Телемагазины</v>
      </c>
      <c r="E70" s="45" t="str">
        <f t="shared" si="24"/>
        <v>SD</v>
      </c>
      <c r="F70" s="45" t="str">
        <f t="shared" si="25"/>
        <v>DVB-11</v>
      </c>
      <c r="G70" s="45" t="str">
        <f t="shared" si="36"/>
        <v xml:space="preserve"> 1007</v>
      </c>
      <c r="H70" s="46">
        <v>24</v>
      </c>
      <c r="I70" s="45">
        <f t="shared" si="26"/>
        <v>22</v>
      </c>
      <c r="J70" s="47" t="str">
        <f t="shared" si="38"/>
        <v>epg23</v>
      </c>
      <c r="K70" s="48" t="str">
        <f t="shared" si="20"/>
        <v>0009000207E3</v>
      </c>
      <c r="L70" s="48" t="str">
        <f t="shared" si="27"/>
        <v>http://www.shoppinglive.ru/</v>
      </c>
      <c r="M70" s="48" t="str">
        <f t="shared" si="28"/>
        <v>Русский</v>
      </c>
      <c r="N70" s="48" t="str">
        <f t="shared" si="29"/>
        <v>Круглосуточно</v>
      </c>
      <c r="O70" s="49" t="str">
        <f t="shared" si="30"/>
        <v/>
      </c>
      <c r="P70" s="48" t="str">
        <f t="shared" si="21"/>
        <v>Базовый</v>
      </c>
      <c r="Q70" s="44" t="str">
        <f t="shared" si="37"/>
        <v/>
      </c>
      <c r="R70" s="44"/>
      <c r="S70" s="44" t="str">
        <f t="shared" si="31"/>
        <v>Да</v>
      </c>
      <c r="T70" s="44" t="str">
        <f t="shared" si="32"/>
        <v>Да</v>
      </c>
      <c r="U70" s="44" t="str">
        <f t="shared" si="33"/>
        <v/>
      </c>
      <c r="V70" s="27" t="str">
        <f t="shared" si="34"/>
        <v/>
      </c>
    </row>
    <row r="71" spans="1:22" x14ac:dyDescent="0.2">
      <c r="A71" s="44">
        <f t="shared" si="35"/>
        <v>69</v>
      </c>
      <c r="B71" s="27" t="str">
        <f t="shared" si="39"/>
        <v>Россия 1 HD</v>
      </c>
      <c r="C71" s="27" t="str">
        <f t="shared" si="22"/>
        <v>Это динамично развивающаяся телекомпания, занимающая ведущие позиции в российском вещании.</v>
      </c>
      <c r="D71" s="27" t="str">
        <f t="shared" si="23"/>
        <v>Федеральные каналы</v>
      </c>
      <c r="E71" s="45" t="str">
        <f t="shared" si="24"/>
        <v>HD</v>
      </c>
      <c r="F71" s="45" t="str">
        <f t="shared" si="25"/>
        <v>DVB-11</v>
      </c>
      <c r="G71" s="45" t="str">
        <f t="shared" si="36"/>
        <v xml:space="preserve"> 1007</v>
      </c>
      <c r="H71" s="46">
        <v>138</v>
      </c>
      <c r="I71" s="45">
        <f t="shared" si="26"/>
        <v>601</v>
      </c>
      <c r="J71" s="47" t="str">
        <f t="shared" si="38"/>
        <v>epg388</v>
      </c>
      <c r="K71" s="48" t="str">
        <f t="shared" si="20"/>
        <v>0009000207E3</v>
      </c>
      <c r="L71" s="48" t="str">
        <f t="shared" si="27"/>
        <v>http://russia.tv</v>
      </c>
      <c r="M71" s="48" t="str">
        <f t="shared" si="28"/>
        <v>Русский</v>
      </c>
      <c r="N71" s="48" t="str">
        <f t="shared" si="29"/>
        <v>Круглосуточно</v>
      </c>
      <c r="O71" s="49" t="str">
        <f t="shared" si="30"/>
        <v/>
      </c>
      <c r="P71" s="48" t="str">
        <f t="shared" si="21"/>
        <v>Базовый</v>
      </c>
      <c r="Q71" s="44" t="str">
        <f t="shared" si="37"/>
        <v/>
      </c>
      <c r="R71" s="44"/>
      <c r="S71" s="44" t="str">
        <f t="shared" si="31"/>
        <v>Да</v>
      </c>
      <c r="T71" s="44" t="str">
        <f t="shared" si="32"/>
        <v>Да</v>
      </c>
      <c r="U71" s="44" t="str">
        <f t="shared" si="33"/>
        <v/>
      </c>
      <c r="V71" s="27" t="str">
        <f t="shared" si="34"/>
        <v/>
      </c>
    </row>
    <row r="72" spans="1:22" x14ac:dyDescent="0.2">
      <c r="A72" s="48">
        <f t="shared" si="35"/>
        <v>70</v>
      </c>
      <c r="B72" s="53" t="str">
        <f t="shared" si="39"/>
        <v>ТНТ4</v>
      </c>
      <c r="C72" s="27" t="str">
        <f t="shared" si="22"/>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23"/>
        <v>Развлекательные</v>
      </c>
      <c r="E72" s="54" t="str">
        <f t="shared" si="24"/>
        <v>SD</v>
      </c>
      <c r="F72" s="54" t="str">
        <f t="shared" si="25"/>
        <v>DVB-11</v>
      </c>
      <c r="G72" s="45" t="str">
        <f t="shared" si="36"/>
        <v xml:space="preserve"> 1007</v>
      </c>
      <c r="H72" s="54">
        <v>315</v>
      </c>
      <c r="I72" s="54">
        <f t="shared" si="26"/>
        <v>206</v>
      </c>
      <c r="J72" s="47" t="str">
        <f t="shared" si="38"/>
        <v>epg622</v>
      </c>
      <c r="K72" s="48" t="str">
        <f t="shared" si="20"/>
        <v>0009000207E3</v>
      </c>
      <c r="L72" s="48" t="str">
        <f t="shared" si="27"/>
        <v>http://tnt-online.ru/</v>
      </c>
      <c r="M72" s="48" t="str">
        <f t="shared" si="28"/>
        <v>Русский</v>
      </c>
      <c r="N72" s="48" t="str">
        <f t="shared" si="29"/>
        <v>Круглосуточно</v>
      </c>
      <c r="O72" s="49" t="str">
        <f t="shared" si="30"/>
        <v/>
      </c>
      <c r="P72" s="48" t="str">
        <f t="shared" si="21"/>
        <v>Базовый</v>
      </c>
      <c r="Q72" s="48" t="str">
        <f t="shared" si="37"/>
        <v>Да</v>
      </c>
      <c r="R72" s="48"/>
      <c r="S72" s="44" t="str">
        <f t="shared" si="31"/>
        <v>Да</v>
      </c>
      <c r="T72" s="44" t="str">
        <f t="shared" si="32"/>
        <v>Да</v>
      </c>
      <c r="U72" s="44" t="str">
        <f t="shared" si="33"/>
        <v/>
      </c>
      <c r="V72" s="27" t="str">
        <f t="shared" si="34"/>
        <v/>
      </c>
    </row>
    <row r="73" spans="1:22" x14ac:dyDescent="0.2">
      <c r="A73" s="44">
        <f t="shared" si="35"/>
        <v>71</v>
      </c>
      <c r="B73" s="27" t="str">
        <f t="shared" si="39"/>
        <v>Eurosport 1 HD</v>
      </c>
      <c r="C73" s="27" t="str">
        <f t="shared" si="22"/>
        <v>Канал предоставляет самую полную информацию о текущих событиях в мире спорта. Вещание в формате высокой четкости.</v>
      </c>
      <c r="D73" s="27" t="str">
        <f t="shared" si="23"/>
        <v>Спортивные</v>
      </c>
      <c r="E73" s="45" t="str">
        <f t="shared" si="24"/>
        <v>HD</v>
      </c>
      <c r="F73" s="45" t="str">
        <f t="shared" si="25"/>
        <v>DVB-11</v>
      </c>
      <c r="G73" s="45" t="str">
        <f t="shared" si="36"/>
        <v xml:space="preserve"> 1007</v>
      </c>
      <c r="H73" s="46">
        <v>122</v>
      </c>
      <c r="I73" s="45">
        <f t="shared" si="26"/>
        <v>619</v>
      </c>
      <c r="J73" s="47" t="str">
        <f t="shared" si="38"/>
        <v>epg308</v>
      </c>
      <c r="K73" s="48" t="str">
        <f t="shared" si="20"/>
        <v>0009000207D1</v>
      </c>
      <c r="L73" s="48" t="str">
        <f t="shared" si="27"/>
        <v>http://www.eurosport.ru/</v>
      </c>
      <c r="M73" s="48" t="str">
        <f t="shared" si="28"/>
        <v>Английский</v>
      </c>
      <c r="N73" s="48" t="str">
        <f t="shared" si="29"/>
        <v>Круглосуточно</v>
      </c>
      <c r="O73" s="49" t="str">
        <f t="shared" si="30"/>
        <v/>
      </c>
      <c r="P73" s="48" t="str">
        <f t="shared" si="21"/>
        <v>Базовый</v>
      </c>
      <c r="Q73" s="44" t="str">
        <f t="shared" si="37"/>
        <v/>
      </c>
      <c r="R73" s="44"/>
      <c r="S73" s="44" t="str">
        <f t="shared" si="31"/>
        <v>Да</v>
      </c>
      <c r="T73" s="44" t="str">
        <f t="shared" si="32"/>
        <v>Да</v>
      </c>
      <c r="U73" s="44" t="str">
        <f t="shared" si="33"/>
        <v/>
      </c>
      <c r="V73" s="27" t="str">
        <f t="shared" si="34"/>
        <v/>
      </c>
    </row>
    <row r="74" spans="1:22" x14ac:dyDescent="0.2">
      <c r="A74" s="44">
        <f t="shared" si="35"/>
        <v>72</v>
      </c>
      <c r="B74" s="27" t="str">
        <f t="shared" si="39"/>
        <v>Fox HD</v>
      </c>
      <c r="C74" s="27" t="str">
        <f t="shared" si="22"/>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23"/>
        <v>Кино и сериалы</v>
      </c>
      <c r="E74" s="45" t="str">
        <f t="shared" si="24"/>
        <v>HD</v>
      </c>
      <c r="F74" s="45" t="str">
        <f t="shared" si="25"/>
        <v>DVB-9</v>
      </c>
      <c r="G74" s="45" t="str">
        <f t="shared" si="36"/>
        <v xml:space="preserve"> 1007</v>
      </c>
      <c r="H74" s="46">
        <v>131</v>
      </c>
      <c r="I74" s="45">
        <f t="shared" si="26"/>
        <v>607</v>
      </c>
      <c r="J74" s="47" t="str">
        <f t="shared" si="38"/>
        <v>epg316</v>
      </c>
      <c r="K74" s="48" t="str">
        <f t="shared" si="20"/>
        <v>0009000207D1</v>
      </c>
      <c r="L74" s="48" t="str">
        <f t="shared" si="27"/>
        <v>http://www.fox.com/</v>
      </c>
      <c r="M74" s="48" t="str">
        <f t="shared" si="28"/>
        <v>Русский</v>
      </c>
      <c r="N74" s="48" t="str">
        <f t="shared" si="29"/>
        <v>Круглосуточно</v>
      </c>
      <c r="O74" s="49" t="str">
        <f t="shared" si="30"/>
        <v/>
      </c>
      <c r="P74" s="48" t="str">
        <f t="shared" si="21"/>
        <v>Базовый</v>
      </c>
      <c r="Q74" s="44" t="str">
        <f t="shared" si="37"/>
        <v/>
      </c>
      <c r="R74" s="44"/>
      <c r="S74" s="44" t="str">
        <f t="shared" si="31"/>
        <v>Да</v>
      </c>
      <c r="T74" s="44" t="str">
        <f t="shared" si="32"/>
        <v>Да</v>
      </c>
      <c r="U74" s="44" t="str">
        <f t="shared" si="33"/>
        <v/>
      </c>
      <c r="V74" s="27" t="str">
        <f t="shared" si="34"/>
        <v/>
      </c>
    </row>
    <row r="75" spans="1:22" x14ac:dyDescent="0.2">
      <c r="A75" s="44">
        <f t="shared" si="35"/>
        <v>73</v>
      </c>
      <c r="B75" s="53" t="str">
        <f t="shared" si="39"/>
        <v>Матч! Арена HD</v>
      </c>
      <c r="C75" s="53"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23"/>
        <v>Спортивные</v>
      </c>
      <c r="E75" s="54" t="str">
        <f t="shared" si="24"/>
        <v>HD</v>
      </c>
      <c r="F75" s="54" t="str">
        <f t="shared" si="25"/>
        <v>DVB-14</v>
      </c>
      <c r="G75" s="45" t="str">
        <f t="shared" si="36"/>
        <v xml:space="preserve"> 1007</v>
      </c>
      <c r="H75" s="55">
        <v>123</v>
      </c>
      <c r="I75" s="54">
        <f t="shared" si="26"/>
        <v>621</v>
      </c>
      <c r="J75" s="47" t="str">
        <f t="shared" si="38"/>
        <v>epg628</v>
      </c>
      <c r="K75" s="48" t="str">
        <f t="shared" si="20"/>
        <v>0009000207E3</v>
      </c>
      <c r="L75" s="48" t="str">
        <f t="shared" si="27"/>
        <v>http://matchtv.ru/</v>
      </c>
      <c r="M75" s="48" t="str">
        <f t="shared" si="28"/>
        <v>Русский</v>
      </c>
      <c r="N75" s="48" t="str">
        <f t="shared" si="29"/>
        <v>Круглосуточно</v>
      </c>
      <c r="O75" s="49" t="str">
        <f t="shared" si="30"/>
        <v/>
      </c>
      <c r="P75" s="48" t="str">
        <f t="shared" si="21"/>
        <v>Базовый</v>
      </c>
      <c r="Q75" s="44" t="str">
        <f t="shared" si="37"/>
        <v/>
      </c>
      <c r="R75" s="44"/>
      <c r="S75" s="44" t="str">
        <f t="shared" si="31"/>
        <v>Да</v>
      </c>
      <c r="T75" s="44" t="str">
        <f t="shared" si="32"/>
        <v>Да</v>
      </c>
      <c r="U75" s="44" t="str">
        <f t="shared" si="33"/>
        <v/>
      </c>
      <c r="V75" s="27" t="str">
        <f t="shared" si="34"/>
        <v/>
      </c>
    </row>
    <row r="76" spans="1:22" x14ac:dyDescent="0.2">
      <c r="A76" s="44">
        <f t="shared" si="35"/>
        <v>74</v>
      </c>
      <c r="B76" s="27" t="str">
        <f t="shared" si="39"/>
        <v>Tiji</v>
      </c>
      <c r="C76" s="27" t="str">
        <f t="shared" si="22"/>
        <v>Детский телеканал для дошкольников. Анимационные сериалы, развивающие передачи, кукольные шоу, музыкальные клипы.</v>
      </c>
      <c r="D76" s="27" t="str">
        <f t="shared" si="23"/>
        <v>Детские</v>
      </c>
      <c r="E76" s="45" t="str">
        <f t="shared" si="24"/>
        <v>SD</v>
      </c>
      <c r="F76" s="45" t="str">
        <f t="shared" si="25"/>
        <v>DVB-13</v>
      </c>
      <c r="G76" s="45" t="str">
        <f t="shared" si="36"/>
        <v xml:space="preserve"> 1007</v>
      </c>
      <c r="H76" s="46">
        <v>113</v>
      </c>
      <c r="I76" s="45">
        <f t="shared" si="26"/>
        <v>85</v>
      </c>
      <c r="J76" s="47" t="str">
        <f t="shared" si="38"/>
        <v>epg109</v>
      </c>
      <c r="K76" s="48" t="str">
        <f t="shared" si="20"/>
        <v>0009000207D1</v>
      </c>
      <c r="L76" s="48" t="str">
        <f t="shared" si="27"/>
        <v>http://www.tiji.fr/</v>
      </c>
      <c r="M76" s="48" t="str">
        <f t="shared" si="28"/>
        <v>Русский</v>
      </c>
      <c r="N76" s="48" t="str">
        <f t="shared" si="29"/>
        <v>Круглосуточно</v>
      </c>
      <c r="O76" s="49" t="str">
        <f t="shared" si="30"/>
        <v/>
      </c>
      <c r="P76" s="48" t="str">
        <f t="shared" si="21"/>
        <v>Базовый</v>
      </c>
      <c r="Q76" s="44" t="str">
        <f t="shared" si="37"/>
        <v/>
      </c>
      <c r="R76" s="44"/>
      <c r="S76" s="44" t="str">
        <f t="shared" si="31"/>
        <v>Да</v>
      </c>
      <c r="T76" s="44" t="str">
        <f t="shared" si="32"/>
        <v>Да</v>
      </c>
      <c r="U76" s="44" t="str">
        <f t="shared" si="33"/>
        <v/>
      </c>
      <c r="V76" s="27" t="str">
        <f t="shared" si="34"/>
        <v/>
      </c>
    </row>
    <row r="77" spans="1:22" x14ac:dyDescent="0.2">
      <c r="A77" s="44">
        <f t="shared" si="35"/>
        <v>75</v>
      </c>
      <c r="B77" s="51" t="str">
        <f t="shared" si="39"/>
        <v>Шалун SD</v>
      </c>
      <c r="C77"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23"/>
        <v>Эротика</v>
      </c>
      <c r="E77" s="68" t="str">
        <f t="shared" si="24"/>
        <v>SD</v>
      </c>
      <c r="F77" s="68" t="str">
        <f t="shared" si="25"/>
        <v>DVB-13</v>
      </c>
      <c r="G77" s="68" t="str">
        <f t="shared" si="36"/>
        <v xml:space="preserve"> 1007</v>
      </c>
      <c r="H77" s="68">
        <v>196</v>
      </c>
      <c r="I77" s="68">
        <f t="shared" si="26"/>
        <v>925</v>
      </c>
      <c r="J77" s="153" t="str">
        <f t="shared" si="38"/>
        <v>epg654</v>
      </c>
      <c r="K77" s="67" t="str">
        <f t="shared" si="20"/>
        <v>0009000207E3</v>
      </c>
      <c r="L77" s="67" t="str">
        <f t="shared" si="27"/>
        <v>http://www.goodtime.media/</v>
      </c>
      <c r="M77" s="48" t="str">
        <f t="shared" si="28"/>
        <v>Русский</v>
      </c>
      <c r="N77" s="48" t="str">
        <f t="shared" si="29"/>
        <v>Круглосуточно</v>
      </c>
      <c r="O77" s="49" t="str">
        <f t="shared" si="30"/>
        <v/>
      </c>
      <c r="P77" s="48" t="str">
        <f t="shared" si="21"/>
        <v>Базовый</v>
      </c>
      <c r="Q77" s="44" t="str">
        <f t="shared" si="37"/>
        <v/>
      </c>
      <c r="R77" s="44"/>
      <c r="S77" s="44" t="str">
        <f t="shared" si="31"/>
        <v>Да</v>
      </c>
      <c r="T77" s="44" t="str">
        <f t="shared" si="32"/>
        <v>Да</v>
      </c>
      <c r="U77" s="44" t="str">
        <f t="shared" si="33"/>
        <v>Да</v>
      </c>
      <c r="V77" s="27" t="str">
        <f t="shared" si="34"/>
        <v/>
      </c>
    </row>
    <row r="78" spans="1:22" x14ac:dyDescent="0.2">
      <c r="A78" s="44">
        <f t="shared" si="35"/>
        <v>76</v>
      </c>
      <c r="B78" s="27" t="str">
        <f t="shared" si="39"/>
        <v>Ретро</v>
      </c>
      <c r="C78" s="27" t="str">
        <f t="shared" si="22"/>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27" t="str">
        <f t="shared" si="23"/>
        <v>Развлекательные</v>
      </c>
      <c r="E78" s="45" t="str">
        <f t="shared" si="24"/>
        <v>SD</v>
      </c>
      <c r="F78" s="45" t="str">
        <f t="shared" si="25"/>
        <v>DVB-13</v>
      </c>
      <c r="G78" s="45" t="str">
        <f t="shared" si="36"/>
        <v xml:space="preserve"> 1007</v>
      </c>
      <c r="H78" s="46">
        <v>40</v>
      </c>
      <c r="I78" s="45">
        <f t="shared" si="26"/>
        <v>204</v>
      </c>
      <c r="J78" s="47" t="str">
        <f t="shared" si="38"/>
        <v>epg39</v>
      </c>
      <c r="K78" s="48" t="str">
        <f t="shared" si="20"/>
        <v>0009000207D1</v>
      </c>
      <c r="L78" s="48" t="str">
        <f t="shared" si="27"/>
        <v>http://www.tv-stream.ru/</v>
      </c>
      <c r="M78" s="48" t="str">
        <f t="shared" si="28"/>
        <v>Русский</v>
      </c>
      <c r="N78" s="48" t="str">
        <f t="shared" si="29"/>
        <v>Круглосуточно</v>
      </c>
      <c r="O78" s="49" t="str">
        <f t="shared" si="30"/>
        <v/>
      </c>
      <c r="P78" s="48" t="str">
        <f t="shared" si="21"/>
        <v>Базовый</v>
      </c>
      <c r="Q78" s="44" t="str">
        <f t="shared" si="37"/>
        <v>Да</v>
      </c>
      <c r="R78" s="44"/>
      <c r="S78" s="44" t="str">
        <f t="shared" si="31"/>
        <v>Да</v>
      </c>
      <c r="T78" s="44" t="str">
        <f t="shared" si="32"/>
        <v>Да</v>
      </c>
      <c r="U78" s="44" t="str">
        <f t="shared" si="33"/>
        <v/>
      </c>
      <c r="V78" s="27" t="str">
        <f t="shared" si="34"/>
        <v/>
      </c>
    </row>
    <row r="79" spans="1:22" x14ac:dyDescent="0.2">
      <c r="A79" s="44">
        <f t="shared" si="35"/>
        <v>77</v>
      </c>
      <c r="B79" s="27" t="str">
        <f t="shared" si="39"/>
        <v>National Geographic HD</v>
      </c>
      <c r="C79"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v>
      </c>
      <c r="D79" s="27" t="str">
        <f t="shared" si="23"/>
        <v>Вокруг света</v>
      </c>
      <c r="E79" s="45" t="str">
        <f t="shared" si="24"/>
        <v>HD</v>
      </c>
      <c r="F79" s="45" t="str">
        <f t="shared" si="25"/>
        <v>DVB-13</v>
      </c>
      <c r="G79" s="45" t="str">
        <f t="shared" si="36"/>
        <v xml:space="preserve"> 1007</v>
      </c>
      <c r="H79" s="46">
        <v>134</v>
      </c>
      <c r="I79" s="45">
        <f t="shared" si="26"/>
        <v>610</v>
      </c>
      <c r="J79" s="47" t="str">
        <f t="shared" si="38"/>
        <v>epg319</v>
      </c>
      <c r="K79" s="48" t="str">
        <f t="shared" si="20"/>
        <v>0009000207D1</v>
      </c>
      <c r="L79" s="48" t="str">
        <f t="shared" si="27"/>
        <v>http://natgeotv.com/ru</v>
      </c>
      <c r="M79" s="48" t="str">
        <f t="shared" si="28"/>
        <v>Русский, Английский</v>
      </c>
      <c r="N79" s="48" t="str">
        <f t="shared" si="29"/>
        <v>Круглосуточно</v>
      </c>
      <c r="O79" s="49" t="str">
        <f t="shared" si="30"/>
        <v/>
      </c>
      <c r="P79" s="48" t="str">
        <f t="shared" si="21"/>
        <v>Базовый</v>
      </c>
      <c r="Q79" s="44" t="str">
        <f t="shared" si="37"/>
        <v/>
      </c>
      <c r="R79" s="44"/>
      <c r="S79" s="44" t="str">
        <f t="shared" si="31"/>
        <v>Да</v>
      </c>
      <c r="T79" s="44" t="str">
        <f t="shared" si="32"/>
        <v>Да</v>
      </c>
      <c r="U79" s="44" t="str">
        <f t="shared" si="33"/>
        <v/>
      </c>
      <c r="V79" s="27" t="str">
        <f t="shared" si="34"/>
        <v/>
      </c>
    </row>
    <row r="80" spans="1:22" x14ac:dyDescent="0.2">
      <c r="A80" s="44">
        <f t="shared" si="35"/>
        <v>78</v>
      </c>
      <c r="B80" s="27" t="str">
        <f t="shared" si="39"/>
        <v>Food Network</v>
      </c>
      <c r="C8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27" t="str">
        <f t="shared" si="23"/>
        <v>Семья и здоровье</v>
      </c>
      <c r="E80" s="45" t="str">
        <f t="shared" si="24"/>
        <v>SD</v>
      </c>
      <c r="F80" s="45" t="str">
        <f t="shared" si="25"/>
        <v>DVB-13</v>
      </c>
      <c r="G80" s="45" t="str">
        <f t="shared" si="36"/>
        <v xml:space="preserve"> 1007</v>
      </c>
      <c r="H80" s="46">
        <v>304</v>
      </c>
      <c r="I80" s="45">
        <f t="shared" si="26"/>
        <v>134</v>
      </c>
      <c r="J80" s="47" t="str">
        <f t="shared" si="38"/>
        <v>epg589</v>
      </c>
      <c r="K80" s="48" t="str">
        <f t="shared" si="20"/>
        <v>0009000207D1</v>
      </c>
      <c r="L80" s="48" t="str">
        <f t="shared" si="27"/>
        <v>http://foodnetwork.com</v>
      </c>
      <c r="M80" s="48" t="str">
        <f t="shared" si="28"/>
        <v>Русский, Английский</v>
      </c>
      <c r="N80" s="48" t="str">
        <f t="shared" si="29"/>
        <v>Круглосуточно</v>
      </c>
      <c r="O80" s="49" t="str">
        <f t="shared" si="30"/>
        <v/>
      </c>
      <c r="P80" s="48" t="str">
        <f t="shared" si="21"/>
        <v>Базовый</v>
      </c>
      <c r="Q80" s="44" t="str">
        <f t="shared" si="37"/>
        <v>Да</v>
      </c>
      <c r="R80" s="44"/>
      <c r="S80" s="44" t="str">
        <f t="shared" si="31"/>
        <v>Да</v>
      </c>
      <c r="T80" s="44" t="str">
        <f t="shared" si="32"/>
        <v>Да</v>
      </c>
      <c r="U80" s="44" t="str">
        <f t="shared" si="33"/>
        <v/>
      </c>
      <c r="V80" s="27" t="str">
        <f t="shared" si="34"/>
        <v/>
      </c>
    </row>
    <row r="81" spans="1:22" x14ac:dyDescent="0.2">
      <c r="A81" s="44">
        <f t="shared" si="35"/>
        <v>79</v>
      </c>
      <c r="B81" s="27" t="str">
        <f t="shared" si="39"/>
        <v>Ностальгия</v>
      </c>
      <c r="C81" s="27" t="str">
        <f t="shared" si="22"/>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27" t="str">
        <f t="shared" si="23"/>
        <v>Развлекательные</v>
      </c>
      <c r="E81" s="45" t="str">
        <f t="shared" si="24"/>
        <v>SD</v>
      </c>
      <c r="F81" s="45" t="str">
        <f t="shared" si="25"/>
        <v>DVB-13</v>
      </c>
      <c r="G81" s="45" t="str">
        <f t="shared" si="36"/>
        <v xml:space="preserve"> 1007</v>
      </c>
      <c r="H81" s="46">
        <v>140</v>
      </c>
      <c r="I81" s="45">
        <f t="shared" si="26"/>
        <v>203</v>
      </c>
      <c r="J81" s="47" t="str">
        <f t="shared" si="38"/>
        <v>epg325</v>
      </c>
      <c r="K81" s="48" t="str">
        <f t="shared" si="20"/>
        <v>0009000207D1</v>
      </c>
      <c r="L81" s="48" t="str">
        <f t="shared" si="27"/>
        <v>http://www.nostalgiatv.ru/</v>
      </c>
      <c r="M81" s="48" t="str">
        <f t="shared" si="28"/>
        <v>Русский</v>
      </c>
      <c r="N81" s="48" t="str">
        <f t="shared" si="29"/>
        <v>Круглосуточно</v>
      </c>
      <c r="O81" s="49" t="str">
        <f t="shared" si="30"/>
        <v/>
      </c>
      <c r="P81" s="48" t="str">
        <f t="shared" si="21"/>
        <v>Базовый</v>
      </c>
      <c r="Q81" s="44" t="str">
        <f t="shared" si="37"/>
        <v>Да</v>
      </c>
      <c r="R81" s="44"/>
      <c r="S81" s="44" t="str">
        <f t="shared" si="31"/>
        <v>Да</v>
      </c>
      <c r="T81" s="44" t="str">
        <f t="shared" si="32"/>
        <v>Да</v>
      </c>
      <c r="U81" s="44" t="str">
        <f t="shared" si="33"/>
        <v/>
      </c>
      <c r="V81" s="27" t="str">
        <f t="shared" si="34"/>
        <v/>
      </c>
    </row>
    <row r="82" spans="1:22" x14ac:dyDescent="0.2">
      <c r="A82" s="44">
        <f t="shared" si="35"/>
        <v>80</v>
      </c>
      <c r="B82" s="27" t="str">
        <f t="shared" si="39"/>
        <v>Eurosport 2</v>
      </c>
      <c r="C82" s="27" t="str">
        <f t="shared" si="22"/>
        <v>Канал предоставляет самую полную информацию о текущих событиях в мире спорта. Вещание в формате высокой четкости.</v>
      </c>
      <c r="D82" s="27" t="str">
        <f t="shared" si="23"/>
        <v>Спортивные</v>
      </c>
      <c r="E82" s="45" t="str">
        <f t="shared" si="24"/>
        <v>SD</v>
      </c>
      <c r="F82" s="45" t="str">
        <f t="shared" si="25"/>
        <v>DVB-13</v>
      </c>
      <c r="G82" s="45" t="str">
        <f t="shared" si="36"/>
        <v xml:space="preserve"> 1007</v>
      </c>
      <c r="H82" s="46">
        <v>111</v>
      </c>
      <c r="I82" s="45">
        <f t="shared" si="26"/>
        <v>301</v>
      </c>
      <c r="J82" s="47" t="str">
        <f t="shared" si="38"/>
        <v>epg107</v>
      </c>
      <c r="K82" s="48" t="str">
        <f t="shared" si="20"/>
        <v>0009000207D1</v>
      </c>
      <c r="L82" s="48" t="str">
        <f t="shared" si="27"/>
        <v>http://www.eurosport.ru/</v>
      </c>
      <c r="M82" s="48" t="str">
        <f t="shared" si="28"/>
        <v>Русский, Английский</v>
      </c>
      <c r="N82" s="48" t="str">
        <f t="shared" si="29"/>
        <v>Круглосуточно</v>
      </c>
      <c r="O82" s="49" t="str">
        <f t="shared" si="30"/>
        <v/>
      </c>
      <c r="P82" s="48" t="str">
        <f t="shared" si="21"/>
        <v>Базовый</v>
      </c>
      <c r="Q82" s="44" t="str">
        <f t="shared" si="37"/>
        <v/>
      </c>
      <c r="R82" s="44"/>
      <c r="S82" s="44" t="str">
        <f t="shared" si="31"/>
        <v>Да</v>
      </c>
      <c r="T82" s="44" t="str">
        <f t="shared" si="32"/>
        <v>Да</v>
      </c>
      <c r="U82" s="44" t="str">
        <f t="shared" si="33"/>
        <v/>
      </c>
      <c r="V82" s="27" t="str">
        <f t="shared" si="34"/>
        <v/>
      </c>
    </row>
    <row r="83" spans="1:22" x14ac:dyDescent="0.2">
      <c r="A83" s="44">
        <f t="shared" si="35"/>
        <v>81</v>
      </c>
      <c r="B83" s="27" t="str">
        <f t="shared" si="39"/>
        <v>National Geographic Wild HD</v>
      </c>
      <c r="C83"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27" t="str">
        <f t="shared" si="23"/>
        <v>Вокруг света</v>
      </c>
      <c r="E83" s="45" t="str">
        <f t="shared" si="24"/>
        <v>HD</v>
      </c>
      <c r="F83" s="45" t="str">
        <f t="shared" si="25"/>
        <v>DVB-14</v>
      </c>
      <c r="G83" s="45" t="str">
        <f t="shared" si="36"/>
        <v xml:space="preserve"> 1007</v>
      </c>
      <c r="H83" s="46">
        <v>135</v>
      </c>
      <c r="I83" s="45">
        <f t="shared" si="26"/>
        <v>611</v>
      </c>
      <c r="J83" s="47" t="str">
        <f t="shared" si="38"/>
        <v>epg320</v>
      </c>
      <c r="K83" s="48" t="str">
        <f t="shared" si="20"/>
        <v>0009000207D1</v>
      </c>
      <c r="L83" s="48" t="str">
        <f t="shared" si="27"/>
        <v>http://natgeotv.com</v>
      </c>
      <c r="M83" s="48" t="str">
        <f t="shared" si="28"/>
        <v>Русский</v>
      </c>
      <c r="N83" s="48" t="str">
        <f t="shared" si="29"/>
        <v>Круглосуточно</v>
      </c>
      <c r="O83" s="49" t="str">
        <f t="shared" si="30"/>
        <v/>
      </c>
      <c r="P83" s="48" t="str">
        <f t="shared" si="21"/>
        <v>Базовый</v>
      </c>
      <c r="Q83" s="44" t="str">
        <f t="shared" si="37"/>
        <v/>
      </c>
      <c r="R83" s="44"/>
      <c r="S83" s="44" t="str">
        <f t="shared" si="31"/>
        <v>Да</v>
      </c>
      <c r="T83" s="44" t="str">
        <f t="shared" si="32"/>
        <v>Да</v>
      </c>
      <c r="U83" s="44" t="str">
        <f t="shared" si="33"/>
        <v/>
      </c>
      <c r="V83" s="27" t="str">
        <f t="shared" si="34"/>
        <v/>
      </c>
    </row>
    <row r="84" spans="1:22" x14ac:dyDescent="0.2">
      <c r="A84" s="44">
        <f t="shared" si="35"/>
        <v>82</v>
      </c>
      <c r="B84" s="27" t="str">
        <f t="shared" si="39"/>
        <v>СТС Love</v>
      </c>
      <c r="C84" s="27" t="str">
        <f t="shared" si="22"/>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27" t="str">
        <f t="shared" si="23"/>
        <v>Кино и сериалы</v>
      </c>
      <c r="E84" s="45" t="str">
        <f t="shared" si="24"/>
        <v>SD</v>
      </c>
      <c r="F84" s="45" t="str">
        <f t="shared" si="25"/>
        <v>DVB-15</v>
      </c>
      <c r="G84" s="45" t="str">
        <f t="shared" si="36"/>
        <v xml:space="preserve"> 1007</v>
      </c>
      <c r="H84" s="46">
        <v>145</v>
      </c>
      <c r="I84" s="45">
        <f t="shared" si="26"/>
        <v>75</v>
      </c>
      <c r="J84" s="47" t="str">
        <f t="shared" si="38"/>
        <v>epg512</v>
      </c>
      <c r="K84" s="48" t="str">
        <f t="shared" si="20"/>
        <v>0009000207E3</v>
      </c>
      <c r="L84" s="48" t="str">
        <f t="shared" si="27"/>
        <v>http://love.ctc.ru/</v>
      </c>
      <c r="M84" s="48" t="str">
        <f t="shared" si="28"/>
        <v>Русский</v>
      </c>
      <c r="N84" s="48" t="str">
        <f t="shared" si="29"/>
        <v>Круглосуточно</v>
      </c>
      <c r="O84" s="49" t="str">
        <f t="shared" si="30"/>
        <v/>
      </c>
      <c r="P84" s="48" t="str">
        <f t="shared" si="21"/>
        <v>Базовый</v>
      </c>
      <c r="Q84" s="44" t="str">
        <f t="shared" si="37"/>
        <v>Да</v>
      </c>
      <c r="R84" s="44"/>
      <c r="S84" s="44" t="str">
        <f t="shared" si="31"/>
        <v>Да</v>
      </c>
      <c r="T84" s="44" t="str">
        <f t="shared" si="32"/>
        <v>Да</v>
      </c>
      <c r="U84" s="44" t="str">
        <f t="shared" si="33"/>
        <v/>
      </c>
      <c r="V84" s="27" t="str">
        <f t="shared" si="34"/>
        <v/>
      </c>
    </row>
    <row r="85" spans="1:22" x14ac:dyDescent="0.2">
      <c r="A85" s="44">
        <f t="shared" si="35"/>
        <v>83</v>
      </c>
      <c r="B85" s="27" t="str">
        <f t="shared" si="39"/>
        <v>МТС-ИНФО</v>
      </c>
      <c r="C85" s="27" t="str">
        <f t="shared" si="22"/>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27" t="str">
        <f t="shared" si="23"/>
        <v>Новости и публицистика</v>
      </c>
      <c r="E85" s="45" t="str">
        <f t="shared" si="24"/>
        <v>SD</v>
      </c>
      <c r="F85" s="45" t="str">
        <f t="shared" si="25"/>
        <v>DVB-14</v>
      </c>
      <c r="G85" s="45" t="str">
        <f t="shared" si="36"/>
        <v xml:space="preserve"> 1007</v>
      </c>
      <c r="H85" s="46">
        <v>999</v>
      </c>
      <c r="I85" s="45">
        <f t="shared" si="26"/>
        <v>30</v>
      </c>
      <c r="J85" s="47" t="str">
        <f t="shared" si="38"/>
        <v>epg114</v>
      </c>
      <c r="K85" s="48" t="str">
        <f t="shared" si="20"/>
        <v>-</v>
      </c>
      <c r="L85" s="48" t="str">
        <f t="shared" si="27"/>
        <v>http://dom.mts.ru</v>
      </c>
      <c r="M85" s="48" t="str">
        <f t="shared" si="28"/>
        <v>Русский</v>
      </c>
      <c r="N85" s="48" t="str">
        <f t="shared" si="29"/>
        <v>Круглосуточно</v>
      </c>
      <c r="O85" s="49" t="str">
        <f t="shared" si="30"/>
        <v/>
      </c>
      <c r="P85" s="48" t="str">
        <f t="shared" si="21"/>
        <v>Базовый</v>
      </c>
      <c r="Q85" s="44" t="str">
        <f t="shared" si="37"/>
        <v/>
      </c>
      <c r="R85" s="44"/>
      <c r="S85" s="44" t="str">
        <f t="shared" si="31"/>
        <v>Да</v>
      </c>
      <c r="T85" s="44" t="str">
        <f t="shared" si="32"/>
        <v>Да</v>
      </c>
      <c r="U85" s="44" t="str">
        <f t="shared" si="33"/>
        <v/>
      </c>
      <c r="V85" s="27" t="str">
        <f t="shared" si="34"/>
        <v/>
      </c>
    </row>
    <row r="86" spans="1:22" x14ac:dyDescent="0.2">
      <c r="A86" s="44">
        <f t="shared" si="35"/>
        <v>84</v>
      </c>
      <c r="B86" s="51" t="str">
        <f t="shared" si="39"/>
        <v>Gulli Girl</v>
      </c>
      <c r="C86" s="51" t="str">
        <f t="shared" si="22"/>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27" t="str">
        <f t="shared" si="23"/>
        <v>Детские</v>
      </c>
      <c r="E86" s="45" t="str">
        <f t="shared" si="24"/>
        <v>SD</v>
      </c>
      <c r="F86" s="45" t="str">
        <f t="shared" si="25"/>
        <v>DVB-14</v>
      </c>
      <c r="G86" s="45" t="str">
        <f t="shared" si="36"/>
        <v xml:space="preserve"> 1007</v>
      </c>
      <c r="H86" s="46">
        <v>80</v>
      </c>
      <c r="I86" s="45">
        <f t="shared" si="26"/>
        <v>87</v>
      </c>
      <c r="J86" s="47" t="str">
        <f t="shared" si="38"/>
        <v>epg76</v>
      </c>
      <c r="K86" s="48" t="str">
        <f t="shared" si="20"/>
        <v>0009000207D1</v>
      </c>
      <c r="L86" s="48" t="str">
        <f t="shared" si="27"/>
        <v>http://www.gulli.ru/</v>
      </c>
      <c r="M86" s="48" t="str">
        <f t="shared" si="28"/>
        <v>Русский</v>
      </c>
      <c r="N86" s="48" t="str">
        <f t="shared" si="29"/>
        <v>Круглосуточно</v>
      </c>
      <c r="O86" s="49" t="str">
        <f t="shared" si="30"/>
        <v/>
      </c>
      <c r="P86" s="48" t="str">
        <f t="shared" si="21"/>
        <v>Базовый</v>
      </c>
      <c r="Q86" s="44" t="str">
        <f t="shared" si="37"/>
        <v/>
      </c>
      <c r="R86" s="44"/>
      <c r="S86" s="44" t="str">
        <f t="shared" si="31"/>
        <v>Да</v>
      </c>
      <c r="T86" s="44" t="str">
        <f t="shared" si="32"/>
        <v>Да</v>
      </c>
      <c r="U86" s="44" t="str">
        <f t="shared" si="33"/>
        <v/>
      </c>
      <c r="V86" s="27" t="str">
        <f t="shared" si="34"/>
        <v/>
      </c>
    </row>
    <row r="87" spans="1:22" x14ac:dyDescent="0.2">
      <c r="A87" s="44">
        <f t="shared" si="35"/>
        <v>85</v>
      </c>
      <c r="B87" s="27" t="str">
        <f t="shared" si="39"/>
        <v>Детский</v>
      </c>
      <c r="C87" s="27" t="str">
        <f t="shared" si="22"/>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27" t="str">
        <f t="shared" si="23"/>
        <v>Детские</v>
      </c>
      <c r="E87" s="45" t="str">
        <f t="shared" si="24"/>
        <v>SD</v>
      </c>
      <c r="F87" s="45" t="str">
        <f t="shared" si="25"/>
        <v>DVB-14</v>
      </c>
      <c r="G87" s="45" t="str">
        <f t="shared" si="36"/>
        <v xml:space="preserve"> 1007</v>
      </c>
      <c r="H87" s="46">
        <v>83</v>
      </c>
      <c r="I87" s="45">
        <f t="shared" si="26"/>
        <v>88</v>
      </c>
      <c r="J87" s="47" t="str">
        <f t="shared" si="38"/>
        <v>epg79</v>
      </c>
      <c r="K87" s="48" t="str">
        <f t="shared" si="20"/>
        <v>0009000207D1</v>
      </c>
      <c r="L87" s="48" t="str">
        <f t="shared" si="27"/>
        <v>http://telekanaldetskiy.ru/</v>
      </c>
      <c r="M87" s="48" t="str">
        <f t="shared" si="28"/>
        <v>Русский</v>
      </c>
      <c r="N87" s="48" t="str">
        <f t="shared" si="29"/>
        <v>Круглосуточно</v>
      </c>
      <c r="O87" s="49" t="str">
        <f t="shared" si="30"/>
        <v/>
      </c>
      <c r="P87" s="48" t="str">
        <f t="shared" si="21"/>
        <v>Базовый</v>
      </c>
      <c r="Q87" s="44" t="str">
        <f t="shared" si="37"/>
        <v>Да</v>
      </c>
      <c r="R87" s="44"/>
      <c r="S87" s="44" t="str">
        <f t="shared" si="31"/>
        <v>Да</v>
      </c>
      <c r="T87" s="44" t="str">
        <f t="shared" si="32"/>
        <v>Да</v>
      </c>
      <c r="U87" s="44" t="str">
        <f t="shared" si="33"/>
        <v/>
      </c>
      <c r="V87" s="27" t="str">
        <f t="shared" si="34"/>
        <v/>
      </c>
    </row>
    <row r="88" spans="1:22" x14ac:dyDescent="0.2">
      <c r="A88" s="44">
        <f t="shared" si="35"/>
        <v>86</v>
      </c>
      <c r="B88" s="27" t="str">
        <f t="shared" si="39"/>
        <v>Discovery Channel HD</v>
      </c>
      <c r="C88" s="27" t="str">
        <f t="shared" si="22"/>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27" t="str">
        <f t="shared" si="23"/>
        <v>Вокруг света</v>
      </c>
      <c r="E88" s="45" t="str">
        <f t="shared" si="24"/>
        <v>HD</v>
      </c>
      <c r="F88" s="45" t="str">
        <f t="shared" si="25"/>
        <v>DVB-15</v>
      </c>
      <c r="G88" s="45" t="str">
        <f t="shared" si="36"/>
        <v xml:space="preserve"> 1007</v>
      </c>
      <c r="H88" s="46">
        <v>118</v>
      </c>
      <c r="I88" s="45">
        <f t="shared" si="26"/>
        <v>609</v>
      </c>
      <c r="J88" s="47" t="str">
        <f t="shared" si="38"/>
        <v>epg509</v>
      </c>
      <c r="K88" s="48" t="str">
        <f t="shared" si="20"/>
        <v>0009000207D1</v>
      </c>
      <c r="L88" s="48" t="str">
        <f t="shared" si="27"/>
        <v>http://www.discoverychannel.ru/</v>
      </c>
      <c r="M88" s="48" t="str">
        <f t="shared" si="28"/>
        <v>Русский, Английский</v>
      </c>
      <c r="N88" s="48" t="str">
        <f t="shared" si="29"/>
        <v>Круглосуточно</v>
      </c>
      <c r="O88" s="49" t="str">
        <f t="shared" si="30"/>
        <v/>
      </c>
      <c r="P88" s="48" t="str">
        <f t="shared" si="21"/>
        <v>Базовый</v>
      </c>
      <c r="Q88" s="44" t="str">
        <f t="shared" si="37"/>
        <v/>
      </c>
      <c r="R88" s="44"/>
      <c r="S88" s="44" t="str">
        <f t="shared" si="31"/>
        <v>Да</v>
      </c>
      <c r="T88" s="44" t="str">
        <f t="shared" si="32"/>
        <v>Да</v>
      </c>
      <c r="U88" s="44" t="str">
        <f t="shared" si="33"/>
        <v/>
      </c>
      <c r="V88" s="27" t="str">
        <f t="shared" si="34"/>
        <v/>
      </c>
    </row>
    <row r="89" spans="1:22" x14ac:dyDescent="0.2">
      <c r="A89" s="44">
        <f t="shared" si="35"/>
        <v>87</v>
      </c>
      <c r="B89" s="27" t="str">
        <f t="shared" si="39"/>
        <v>TV1000 Comedy HD</v>
      </c>
      <c r="C89" s="27" t="str">
        <f t="shared" si="22"/>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27" t="str">
        <f t="shared" si="23"/>
        <v>Кино и сериалы</v>
      </c>
      <c r="E89" s="45" t="str">
        <f t="shared" si="24"/>
        <v>HD</v>
      </c>
      <c r="F89" s="45" t="str">
        <f t="shared" si="25"/>
        <v>DVB-15</v>
      </c>
      <c r="G89" s="45" t="str">
        <f t="shared" si="36"/>
        <v xml:space="preserve"> 1007</v>
      </c>
      <c r="H89" s="46">
        <v>162</v>
      </c>
      <c r="I89" s="45">
        <f t="shared" si="26"/>
        <v>805</v>
      </c>
      <c r="J89" s="47" t="str">
        <f t="shared" si="38"/>
        <v>epg377</v>
      </c>
      <c r="K89" s="48" t="str">
        <f t="shared" si="20"/>
        <v>0009000207E0</v>
      </c>
      <c r="L89" s="48" t="str">
        <f t="shared" si="27"/>
        <v>http://www.viasatpremium.ru/</v>
      </c>
      <c r="M89" s="48" t="str">
        <f t="shared" si="28"/>
        <v>Русский</v>
      </c>
      <c r="N89" s="48" t="str">
        <f t="shared" si="29"/>
        <v>Круглосуточно</v>
      </c>
      <c r="O89" s="49" t="str">
        <f t="shared" si="30"/>
        <v/>
      </c>
      <c r="P89" s="48" t="str">
        <f t="shared" si="21"/>
        <v>VIASAT премиум HD</v>
      </c>
      <c r="Q89" s="44" t="str">
        <f t="shared" si="37"/>
        <v/>
      </c>
      <c r="R89" s="44"/>
      <c r="S89" s="44" t="str">
        <f t="shared" si="31"/>
        <v>Да</v>
      </c>
      <c r="T89" s="44" t="str">
        <f t="shared" si="32"/>
        <v>Да</v>
      </c>
      <c r="U89" s="44" t="str">
        <f t="shared" si="33"/>
        <v/>
      </c>
      <c r="V89" s="27" t="str">
        <f t="shared" si="34"/>
        <v/>
      </c>
    </row>
    <row r="90" spans="1:22" x14ac:dyDescent="0.2">
      <c r="A90" s="44">
        <f t="shared" si="35"/>
        <v>88</v>
      </c>
      <c r="B90" s="27" t="str">
        <f t="shared" si="39"/>
        <v>Канал Disney</v>
      </c>
      <c r="C90" s="27" t="str">
        <f t="shared" si="22"/>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27" t="str">
        <f t="shared" si="23"/>
        <v>Детские</v>
      </c>
      <c r="E90" s="45" t="str">
        <f t="shared" si="24"/>
        <v>SD</v>
      </c>
      <c r="F90" s="45" t="str">
        <f t="shared" si="25"/>
        <v>DVB-16</v>
      </c>
      <c r="G90" s="45" t="str">
        <f t="shared" si="36"/>
        <v xml:space="preserve"> 1007</v>
      </c>
      <c r="H90" s="46">
        <v>13</v>
      </c>
      <c r="I90" s="68">
        <f t="shared" si="26"/>
        <v>23</v>
      </c>
      <c r="J90" s="153" t="s">
        <v>151</v>
      </c>
      <c r="K90" s="67" t="str">
        <f t="shared" si="20"/>
        <v>0009000207E3</v>
      </c>
      <c r="L90" s="67" t="str">
        <f t="shared" si="27"/>
        <v>http://www.disney.ru/</v>
      </c>
      <c r="M90" s="67" t="str">
        <f t="shared" si="28"/>
        <v>Русский</v>
      </c>
      <c r="N90" s="67" t="str">
        <f t="shared" si="29"/>
        <v>Круглосуточно</v>
      </c>
      <c r="O90" s="154" t="str">
        <f t="shared" si="30"/>
        <v/>
      </c>
      <c r="P90" s="67" t="str">
        <f t="shared" si="21"/>
        <v>Базовый</v>
      </c>
      <c r="Q90" s="44" t="str">
        <f t="shared" si="37"/>
        <v>Да</v>
      </c>
      <c r="R90" s="44"/>
      <c r="S90" s="44" t="str">
        <f t="shared" si="31"/>
        <v>Да</v>
      </c>
      <c r="T90" s="44" t="str">
        <f t="shared" si="32"/>
        <v>Да</v>
      </c>
      <c r="U90" s="44" t="str">
        <f t="shared" si="33"/>
        <v/>
      </c>
      <c r="V90" s="27" t="str">
        <f t="shared" si="34"/>
        <v/>
      </c>
    </row>
    <row r="91" spans="1:22" x14ac:dyDescent="0.2">
      <c r="A91" s="44">
        <f t="shared" si="35"/>
        <v>89</v>
      </c>
      <c r="B91" s="27" t="str">
        <f t="shared" si="39"/>
        <v>Boomerang</v>
      </c>
      <c r="C91" s="27" t="str">
        <f t="shared" si="22"/>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27" t="str">
        <f t="shared" si="23"/>
        <v>Детские</v>
      </c>
      <c r="E91" s="45" t="str">
        <f t="shared" si="24"/>
        <v>SD</v>
      </c>
      <c r="F91" s="45" t="str">
        <f t="shared" si="25"/>
        <v>DVB-16</v>
      </c>
      <c r="G91" s="45" t="str">
        <f t="shared" si="36"/>
        <v xml:space="preserve"> 1007</v>
      </c>
      <c r="H91" s="46">
        <v>180</v>
      </c>
      <c r="I91" s="68">
        <f t="shared" si="26"/>
        <v>86</v>
      </c>
      <c r="J91" s="153" t="str">
        <f t="shared" si="38"/>
        <v>epg374</v>
      </c>
      <c r="K91" s="67" t="str">
        <f t="shared" si="20"/>
        <v>0009000207D1</v>
      </c>
      <c r="L91" s="67" t="str">
        <f t="shared" si="27"/>
        <v>http://www.boomerangtv.co.uk</v>
      </c>
      <c r="M91" s="67" t="str">
        <f t="shared" si="28"/>
        <v>Русский</v>
      </c>
      <c r="N91" s="67" t="str">
        <f t="shared" si="29"/>
        <v>Круглосуточно</v>
      </c>
      <c r="O91" s="154" t="str">
        <f t="shared" si="30"/>
        <v/>
      </c>
      <c r="P91" s="67" t="str">
        <f t="shared" si="21"/>
        <v>Базовый</v>
      </c>
      <c r="Q91" s="44" t="str">
        <f t="shared" si="37"/>
        <v/>
      </c>
      <c r="R91" s="44"/>
      <c r="S91" s="44" t="str">
        <f t="shared" si="31"/>
        <v>Да</v>
      </c>
      <c r="T91" s="44" t="str">
        <f t="shared" si="32"/>
        <v>Да</v>
      </c>
      <c r="U91" s="44" t="str">
        <f t="shared" si="33"/>
        <v/>
      </c>
      <c r="V91" s="27" t="str">
        <f t="shared" si="34"/>
        <v/>
      </c>
    </row>
    <row r="92" spans="1:22" x14ac:dyDescent="0.2">
      <c r="A92" s="44">
        <f t="shared" si="35"/>
        <v>90</v>
      </c>
      <c r="B92" s="27" t="str">
        <f t="shared" si="39"/>
        <v>Eurosport 2 HD</v>
      </c>
      <c r="C92" s="27" t="str">
        <f t="shared" si="22"/>
        <v>Канал предоставляет самую полную информацию о текущих событиях в мире спорта. Вещание в формате высокой четкости.</v>
      </c>
      <c r="D92" s="27" t="str">
        <f t="shared" si="23"/>
        <v>Спортивные</v>
      </c>
      <c r="E92" s="45" t="str">
        <f t="shared" si="24"/>
        <v>HD</v>
      </c>
      <c r="F92" s="45" t="str">
        <f t="shared" si="25"/>
        <v>DVB-16</v>
      </c>
      <c r="G92" s="45" t="str">
        <f t="shared" si="36"/>
        <v xml:space="preserve"> 1007</v>
      </c>
      <c r="H92" s="46">
        <v>171</v>
      </c>
      <c r="I92" s="68">
        <f t="shared" si="26"/>
        <v>620</v>
      </c>
      <c r="J92" s="153" t="str">
        <f t="shared" si="38"/>
        <v>epg383</v>
      </c>
      <c r="K92" s="67" t="str">
        <f t="shared" si="20"/>
        <v>0009000207D1</v>
      </c>
      <c r="L92" s="67" t="str">
        <f t="shared" si="27"/>
        <v>http://www.eurosport.ru/</v>
      </c>
      <c r="M92" s="67" t="str">
        <f t="shared" si="28"/>
        <v>Английский</v>
      </c>
      <c r="N92" s="67" t="str">
        <f t="shared" si="29"/>
        <v>Круглосуточно</v>
      </c>
      <c r="O92" s="154" t="str">
        <f t="shared" si="30"/>
        <v/>
      </c>
      <c r="P92" s="67" t="str">
        <f t="shared" si="21"/>
        <v>Базовый</v>
      </c>
      <c r="Q92" s="44" t="str">
        <f t="shared" si="37"/>
        <v/>
      </c>
      <c r="R92" s="44"/>
      <c r="S92" s="44" t="str">
        <f t="shared" si="31"/>
        <v>Да</v>
      </c>
      <c r="T92" s="44" t="str">
        <f t="shared" si="32"/>
        <v>Да</v>
      </c>
      <c r="U92" s="44" t="str">
        <f t="shared" si="33"/>
        <v/>
      </c>
      <c r="V92" s="27" t="str">
        <f t="shared" si="34"/>
        <v/>
      </c>
    </row>
    <row r="93" spans="1:22" x14ac:dyDescent="0.2">
      <c r="A93" s="44">
        <f t="shared" si="35"/>
        <v>91</v>
      </c>
      <c r="B93" s="27" t="str">
        <f t="shared" si="39"/>
        <v>Discovery Science</v>
      </c>
      <c r="C93" s="27" t="str">
        <f t="shared" si="22"/>
        <v>Discovery Science – научный круглосуточный канал. Discovery Science транслирует научные и технические исследования, открытия и изобретения.</v>
      </c>
      <c r="D93" s="27" t="str">
        <f t="shared" si="23"/>
        <v>Познавательные</v>
      </c>
      <c r="E93" s="45" t="str">
        <f t="shared" si="24"/>
        <v>SD</v>
      </c>
      <c r="F93" s="45" t="str">
        <f t="shared" si="25"/>
        <v>DVB-17</v>
      </c>
      <c r="G93" s="45" t="str">
        <f t="shared" si="36"/>
        <v xml:space="preserve"> 1007</v>
      </c>
      <c r="H93" s="46">
        <v>85</v>
      </c>
      <c r="I93" s="68">
        <f t="shared" si="26"/>
        <v>111</v>
      </c>
      <c r="J93" s="153" t="str">
        <f t="shared" si="38"/>
        <v>epg81</v>
      </c>
      <c r="K93" s="67" t="str">
        <f t="shared" si="20"/>
        <v>0009000207E3</v>
      </c>
      <c r="L93" s="67" t="str">
        <f t="shared" si="27"/>
        <v>http://science.discovery.com/</v>
      </c>
      <c r="M93" s="67" t="str">
        <f t="shared" si="28"/>
        <v>Русский, Английский</v>
      </c>
      <c r="N93" s="67" t="str">
        <f t="shared" si="29"/>
        <v>Круглосуточно</v>
      </c>
      <c r="O93" s="154" t="str">
        <f t="shared" si="30"/>
        <v/>
      </c>
      <c r="P93" s="67" t="str">
        <f t="shared" si="21"/>
        <v>Базовый</v>
      </c>
      <c r="Q93" s="44" t="str">
        <f t="shared" si="37"/>
        <v/>
      </c>
      <c r="R93" s="44"/>
      <c r="S93" s="44" t="str">
        <f t="shared" si="31"/>
        <v>Да</v>
      </c>
      <c r="T93" s="44" t="str">
        <f t="shared" si="32"/>
        <v>Да</v>
      </c>
      <c r="U93" s="44" t="str">
        <f t="shared" si="33"/>
        <v/>
      </c>
      <c r="V93" s="27" t="str">
        <f t="shared" si="34"/>
        <v/>
      </c>
    </row>
    <row r="94" spans="1:22" x14ac:dyDescent="0.2">
      <c r="A94" s="44">
        <f t="shared" si="35"/>
        <v>92</v>
      </c>
      <c r="B94" s="27" t="str">
        <f t="shared" si="39"/>
        <v>КХЛ HD</v>
      </c>
      <c r="C94"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23"/>
        <v>Спортивные</v>
      </c>
      <c r="E94" s="54" t="str">
        <f t="shared" si="24"/>
        <v>HD</v>
      </c>
      <c r="F94" s="54" t="str">
        <f t="shared" si="25"/>
        <v>DVB-17</v>
      </c>
      <c r="G94" s="45" t="str">
        <f t="shared" si="36"/>
        <v xml:space="preserve"> 1007</v>
      </c>
      <c r="H94" s="55">
        <v>170</v>
      </c>
      <c r="I94" s="68">
        <f t="shared" si="26"/>
        <v>830</v>
      </c>
      <c r="J94" s="153" t="str">
        <f t="shared" si="38"/>
        <v>epg382</v>
      </c>
      <c r="K94" s="67" t="str">
        <f t="shared" si="20"/>
        <v>0009000207DC</v>
      </c>
      <c r="L94" s="67" t="str">
        <f t="shared" si="27"/>
        <v>http://tv.khl.ru/</v>
      </c>
      <c r="M94" s="67" t="str">
        <f t="shared" si="28"/>
        <v>Русский</v>
      </c>
      <c r="N94" s="67" t="str">
        <f t="shared" si="29"/>
        <v>Круглосуточно</v>
      </c>
      <c r="O94" s="154" t="str">
        <f t="shared" si="30"/>
        <v/>
      </c>
      <c r="P94" s="67" t="str">
        <f t="shared" si="21"/>
        <v>КХЛ HD</v>
      </c>
      <c r="Q94" s="44" t="str">
        <f t="shared" si="37"/>
        <v/>
      </c>
      <c r="R94" s="44"/>
      <c r="S94" s="44" t="str">
        <f t="shared" si="31"/>
        <v>Да</v>
      </c>
      <c r="T94" s="44" t="str">
        <f t="shared" si="32"/>
        <v>Да</v>
      </c>
      <c r="U94" s="44" t="str">
        <f t="shared" si="33"/>
        <v/>
      </c>
      <c r="V94" s="27" t="str">
        <f t="shared" si="34"/>
        <v/>
      </c>
    </row>
    <row r="95" spans="1:22" x14ac:dyDescent="0.2">
      <c r="A95" s="44">
        <f t="shared" si="35"/>
        <v>93</v>
      </c>
      <c r="B95" s="27" t="str">
        <f t="shared" si="39"/>
        <v>History</v>
      </c>
      <c r="C95"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27" t="str">
        <f t="shared" si="23"/>
        <v>Развлекательные</v>
      </c>
      <c r="E95" s="45" t="str">
        <f t="shared" si="24"/>
        <v>SD</v>
      </c>
      <c r="F95" s="45" t="str">
        <f t="shared" si="25"/>
        <v>DVB-17</v>
      </c>
      <c r="G95" s="45" t="str">
        <f t="shared" si="36"/>
        <v xml:space="preserve"> 1007</v>
      </c>
      <c r="H95" s="46">
        <v>233</v>
      </c>
      <c r="I95" s="68">
        <f t="shared" si="26"/>
        <v>201</v>
      </c>
      <c r="J95" s="153" t="str">
        <f t="shared" si="38"/>
        <v>epg503</v>
      </c>
      <c r="K95" s="67" t="str">
        <f t="shared" si="20"/>
        <v>0009000207D1</v>
      </c>
      <c r="L95" s="67" t="str">
        <f t="shared" si="27"/>
        <v>http://www.history.com/</v>
      </c>
      <c r="M95" s="67" t="str">
        <f t="shared" si="28"/>
        <v>Русский, Английский</v>
      </c>
      <c r="N95" s="67" t="str">
        <f t="shared" si="29"/>
        <v>Круглосуточно</v>
      </c>
      <c r="O95" s="154" t="str">
        <f t="shared" si="30"/>
        <v/>
      </c>
      <c r="P95" s="67" t="str">
        <f t="shared" si="21"/>
        <v>Базовый</v>
      </c>
      <c r="Q95" s="44" t="str">
        <f t="shared" si="37"/>
        <v>Да</v>
      </c>
      <c r="R95" s="44"/>
      <c r="S95" s="44" t="str">
        <f t="shared" si="31"/>
        <v>Да</v>
      </c>
      <c r="T95" s="44" t="str">
        <f t="shared" si="32"/>
        <v>Да</v>
      </c>
      <c r="U95" s="44" t="str">
        <f t="shared" si="33"/>
        <v/>
      </c>
      <c r="V95" s="27" t="str">
        <f t="shared" si="34"/>
        <v/>
      </c>
    </row>
    <row r="96" spans="1:22" s="63" customFormat="1" x14ac:dyDescent="0.2">
      <c r="A96" s="44">
        <f t="shared" si="35"/>
        <v>94</v>
      </c>
      <c r="B96" s="27" t="str">
        <f t="shared" si="39"/>
        <v>LifeNews</v>
      </c>
      <c r="C96"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96" s="27" t="str">
        <f t="shared" si="23"/>
        <v>Новости и публицистика</v>
      </c>
      <c r="E96" s="45" t="str">
        <f t="shared" si="24"/>
        <v>SD</v>
      </c>
      <c r="F96" s="45" t="str">
        <f t="shared" si="25"/>
        <v>DVB-18</v>
      </c>
      <c r="G96" s="45" t="str">
        <f t="shared" si="36"/>
        <v xml:space="preserve"> 1007</v>
      </c>
      <c r="H96" s="46">
        <v>69</v>
      </c>
      <c r="I96" s="68">
        <f t="shared" si="26"/>
        <v>34</v>
      </c>
      <c r="J96" s="153" t="str">
        <f t="shared" si="38"/>
        <v>epg273</v>
      </c>
      <c r="K96" s="67" t="str">
        <f t="shared" si="20"/>
        <v>0009000207E3</v>
      </c>
      <c r="L96" s="67" t="str">
        <f t="shared" si="27"/>
        <v>http://lifenews.ru/</v>
      </c>
      <c r="M96" s="67" t="str">
        <f t="shared" si="28"/>
        <v>Русский</v>
      </c>
      <c r="N96" s="67" t="str">
        <f t="shared" si="29"/>
        <v>Круглосуточно</v>
      </c>
      <c r="O96" s="154" t="str">
        <f t="shared" si="30"/>
        <v/>
      </c>
      <c r="P96" s="67" t="str">
        <f t="shared" si="21"/>
        <v>Базовый</v>
      </c>
      <c r="Q96" s="44" t="str">
        <f t="shared" si="37"/>
        <v>Да</v>
      </c>
      <c r="R96" s="44"/>
      <c r="S96" s="44" t="str">
        <f t="shared" si="31"/>
        <v>Да</v>
      </c>
      <c r="T96" s="44" t="str">
        <f t="shared" si="32"/>
        <v>Да</v>
      </c>
      <c r="U96" s="44" t="str">
        <f t="shared" si="33"/>
        <v/>
      </c>
      <c r="V96" s="27" t="str">
        <f t="shared" si="34"/>
        <v/>
      </c>
    </row>
    <row r="97" spans="1:22" x14ac:dyDescent="0.2">
      <c r="A97" s="48">
        <f t="shared" si="35"/>
        <v>95</v>
      </c>
      <c r="B97" s="53" t="str">
        <f t="shared" si="39"/>
        <v>Бобёр</v>
      </c>
      <c r="C97" s="27" t="str">
        <f t="shared" si="22"/>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23"/>
        <v>Познавательные</v>
      </c>
      <c r="E97" s="54" t="str">
        <f t="shared" si="24"/>
        <v>SD</v>
      </c>
      <c r="F97" s="54" t="str">
        <f t="shared" si="25"/>
        <v>DVB-18</v>
      </c>
      <c r="G97" s="45" t="str">
        <f t="shared" si="36"/>
        <v xml:space="preserve"> 1007</v>
      </c>
      <c r="H97" s="54">
        <v>312</v>
      </c>
      <c r="I97" s="68">
        <f t="shared" si="26"/>
        <v>112</v>
      </c>
      <c r="J97" s="153" t="str">
        <f t="shared" si="38"/>
        <v>epg603</v>
      </c>
      <c r="K97" s="67" t="str">
        <f t="shared" si="20"/>
        <v>0009000207E5</v>
      </c>
      <c r="L97" s="67" t="str">
        <f t="shared" si="27"/>
        <v>http://www.bober-tv.ru</v>
      </c>
      <c r="M97" s="67" t="str">
        <f t="shared" si="28"/>
        <v>Русский</v>
      </c>
      <c r="N97" s="67" t="str">
        <f t="shared" si="29"/>
        <v>Круглосуточно</v>
      </c>
      <c r="O97" s="154" t="str">
        <f t="shared" si="30"/>
        <v/>
      </c>
      <c r="P97" s="67" t="str">
        <f t="shared" si="21"/>
        <v>Базовый</v>
      </c>
      <c r="Q97" s="48" t="str">
        <f t="shared" si="37"/>
        <v/>
      </c>
      <c r="R97" s="48"/>
      <c r="S97" s="44" t="str">
        <f t="shared" si="31"/>
        <v>Да</v>
      </c>
      <c r="T97" s="44" t="str">
        <f t="shared" si="32"/>
        <v>Да</v>
      </c>
      <c r="U97" s="44" t="str">
        <f t="shared" si="33"/>
        <v/>
      </c>
      <c r="V97" s="27" t="str">
        <f t="shared" si="34"/>
        <v/>
      </c>
    </row>
    <row r="98" spans="1:22" x14ac:dyDescent="0.2">
      <c r="A98" s="44">
        <f t="shared" si="35"/>
        <v>96</v>
      </c>
      <c r="B98" s="27" t="str">
        <f t="shared" si="39"/>
        <v>Fox Life HD</v>
      </c>
      <c r="C98" s="27" t="str">
        <f t="shared" si="22"/>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27" t="str">
        <f t="shared" si="23"/>
        <v>Кино и сериалы</v>
      </c>
      <c r="E98" s="45" t="str">
        <f t="shared" si="24"/>
        <v>HD</v>
      </c>
      <c r="F98" s="45" t="str">
        <f t="shared" si="25"/>
        <v>DVB-21</v>
      </c>
      <c r="G98" s="45" t="str">
        <f t="shared" si="36"/>
        <v xml:space="preserve"> 1007</v>
      </c>
      <c r="H98" s="46">
        <v>130</v>
      </c>
      <c r="I98" s="68">
        <f t="shared" si="26"/>
        <v>606</v>
      </c>
      <c r="J98" s="153" t="str">
        <f t="shared" si="38"/>
        <v>epg315</v>
      </c>
      <c r="K98" s="67" t="str">
        <f t="shared" si="20"/>
        <v>0009000207D1</v>
      </c>
      <c r="L98" s="67" t="str">
        <f t="shared" si="27"/>
        <v>http://www.foxlifetv.ru/</v>
      </c>
      <c r="M98" s="67" t="str">
        <f t="shared" si="28"/>
        <v>Русский</v>
      </c>
      <c r="N98" s="67" t="str">
        <f t="shared" si="29"/>
        <v>Круглосуточно</v>
      </c>
      <c r="O98" s="154" t="str">
        <f t="shared" si="30"/>
        <v/>
      </c>
      <c r="P98" s="67" t="str">
        <f t="shared" si="21"/>
        <v>Базовый</v>
      </c>
      <c r="Q98" s="44" t="str">
        <f t="shared" si="37"/>
        <v/>
      </c>
      <c r="R98" s="44"/>
      <c r="S98" s="44" t="str">
        <f t="shared" si="31"/>
        <v>Да</v>
      </c>
      <c r="T98" s="44" t="str">
        <f t="shared" si="32"/>
        <v>Да</v>
      </c>
      <c r="U98" s="44" t="str">
        <f t="shared" si="33"/>
        <v/>
      </c>
      <c r="V98" s="27" t="str">
        <f t="shared" si="34"/>
        <v/>
      </c>
    </row>
    <row r="99" spans="1:22" x14ac:dyDescent="0.2">
      <c r="A99" s="44">
        <f t="shared" si="35"/>
        <v>97</v>
      </c>
      <c r="B99" s="27" t="str">
        <f t="shared" si="39"/>
        <v>Mezzo Live HD</v>
      </c>
      <c r="C99" s="27" t="str">
        <f t="shared" si="22"/>
        <v>Самые прекрасные мгновения классической музыки, оперы, танца, джаза и всей музыки мира. В прямом эфире.</v>
      </c>
      <c r="D99" s="27" t="str">
        <f t="shared" si="23"/>
        <v>Музыкальные</v>
      </c>
      <c r="E99" s="45" t="str">
        <f t="shared" si="24"/>
        <v>HD</v>
      </c>
      <c r="F99" s="45" t="str">
        <f t="shared" si="25"/>
        <v>DVB-23</v>
      </c>
      <c r="G99" s="45" t="str">
        <f t="shared" si="36"/>
        <v xml:space="preserve"> 1007</v>
      </c>
      <c r="H99" s="46">
        <v>146</v>
      </c>
      <c r="I99" s="68">
        <f t="shared" si="26"/>
        <v>623</v>
      </c>
      <c r="J99" s="153" t="str">
        <f t="shared" si="38"/>
        <v>epg329</v>
      </c>
      <c r="K99" s="67" t="str">
        <f t="shared" si="20"/>
        <v>0009000207D1</v>
      </c>
      <c r="L99" s="67" t="str">
        <f t="shared" si="27"/>
        <v>http://www.mezzo.tv/</v>
      </c>
      <c r="M99" s="67" t="str">
        <f t="shared" si="28"/>
        <v>Французский</v>
      </c>
      <c r="N99" s="67" t="str">
        <f t="shared" si="29"/>
        <v>Круглосуточно</v>
      </c>
      <c r="O99" s="154" t="str">
        <f t="shared" si="30"/>
        <v/>
      </c>
      <c r="P99" s="67" t="str">
        <f t="shared" si="21"/>
        <v>Базовый</v>
      </c>
      <c r="Q99" s="44" t="str">
        <f t="shared" si="37"/>
        <v/>
      </c>
      <c r="R99" s="44"/>
      <c r="S99" s="44" t="str">
        <f t="shared" si="31"/>
        <v>Да</v>
      </c>
      <c r="T99" s="44" t="str">
        <f t="shared" si="32"/>
        <v>Да</v>
      </c>
      <c r="U99" s="44" t="str">
        <f t="shared" si="33"/>
        <v/>
      </c>
      <c r="V99" s="27" t="str">
        <f t="shared" si="34"/>
        <v/>
      </c>
    </row>
    <row r="100" spans="1:22" x14ac:dyDescent="0.2">
      <c r="A100" s="44">
        <f t="shared" si="35"/>
        <v>98</v>
      </c>
      <c r="B100" s="27" t="str">
        <f t="shared" si="39"/>
        <v>Viasat History</v>
      </c>
      <c r="C100" s="27" t="str">
        <f t="shared" si="22"/>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27" t="str">
        <f t="shared" si="23"/>
        <v>Познавательные</v>
      </c>
      <c r="E100" s="45" t="str">
        <f t="shared" si="24"/>
        <v>SD</v>
      </c>
      <c r="F100" s="45" t="str">
        <f t="shared" si="25"/>
        <v>DVB-22</v>
      </c>
      <c r="G100" s="45" t="str">
        <f t="shared" si="36"/>
        <v xml:space="preserve"> 1007</v>
      </c>
      <c r="H100" s="46">
        <v>91</v>
      </c>
      <c r="I100" s="68">
        <f t="shared" si="26"/>
        <v>113</v>
      </c>
      <c r="J100" s="153" t="str">
        <f t="shared" si="38"/>
        <v>epg87</v>
      </c>
      <c r="K100" s="67" t="str">
        <f t="shared" si="20"/>
        <v>0009000207D1</v>
      </c>
      <c r="L100" s="67" t="str">
        <f t="shared" si="27"/>
        <v>http://www.viasat-channels.tv</v>
      </c>
      <c r="M100" s="67" t="str">
        <f t="shared" si="28"/>
        <v>Русский, Английский</v>
      </c>
      <c r="N100" s="67" t="str">
        <f t="shared" si="29"/>
        <v>Круглосуточно</v>
      </c>
      <c r="O100" s="154" t="str">
        <f t="shared" si="30"/>
        <v/>
      </c>
      <c r="P100" s="67" t="str">
        <f t="shared" si="21"/>
        <v>Базовый</v>
      </c>
      <c r="Q100" s="44" t="str">
        <f t="shared" si="37"/>
        <v>Да</v>
      </c>
      <c r="R100" s="44"/>
      <c r="S100" s="44" t="str">
        <f t="shared" si="31"/>
        <v>Да</v>
      </c>
      <c r="T100" s="44" t="str">
        <f t="shared" si="32"/>
        <v>Да</v>
      </c>
      <c r="U100" s="44" t="str">
        <f t="shared" si="33"/>
        <v/>
      </c>
      <c r="V100" s="27" t="str">
        <f t="shared" si="34"/>
        <v/>
      </c>
    </row>
    <row r="101" spans="1:22" x14ac:dyDescent="0.2">
      <c r="A101" s="44">
        <f t="shared" si="35"/>
        <v>99</v>
      </c>
      <c r="B101" s="27" t="str">
        <f t="shared" si="39"/>
        <v>LifeNews HD</v>
      </c>
      <c r="C101"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1" s="27" t="str">
        <f t="shared" si="23"/>
        <v>Новости и публицистика</v>
      </c>
      <c r="E101" s="45" t="str">
        <f t="shared" si="24"/>
        <v>HD</v>
      </c>
      <c r="F101" s="45" t="str">
        <f t="shared" si="25"/>
        <v>DVB-19</v>
      </c>
      <c r="G101" s="45" t="str">
        <f t="shared" si="36"/>
        <v xml:space="preserve"> 1007</v>
      </c>
      <c r="H101" s="46">
        <v>182</v>
      </c>
      <c r="I101" s="68">
        <f t="shared" si="26"/>
        <v>624</v>
      </c>
      <c r="J101" s="153" t="str">
        <f t="shared" si="38"/>
        <v>epg480</v>
      </c>
      <c r="K101" s="67" t="str">
        <f t="shared" si="20"/>
        <v>0009000207D1</v>
      </c>
      <c r="L101" s="67" t="str">
        <f t="shared" si="27"/>
        <v>http://lifenews.ru/</v>
      </c>
      <c r="M101" s="67" t="str">
        <f t="shared" si="28"/>
        <v>Русский</v>
      </c>
      <c r="N101" s="67" t="str">
        <f t="shared" si="29"/>
        <v>Круглосуточно</v>
      </c>
      <c r="O101" s="154" t="str">
        <f t="shared" si="30"/>
        <v/>
      </c>
      <c r="P101" s="67" t="str">
        <f t="shared" si="21"/>
        <v>Базовый</v>
      </c>
      <c r="Q101" s="44" t="str">
        <f t="shared" si="37"/>
        <v/>
      </c>
      <c r="R101" s="44"/>
      <c r="S101" s="44" t="str">
        <f t="shared" si="31"/>
        <v>Да</v>
      </c>
      <c r="T101" s="44" t="str">
        <f t="shared" si="32"/>
        <v>Да</v>
      </c>
      <c r="U101" s="44" t="str">
        <f t="shared" si="33"/>
        <v/>
      </c>
      <c r="V101" s="27" t="str">
        <f t="shared" si="34"/>
        <v/>
      </c>
    </row>
    <row r="102" spans="1:22" x14ac:dyDescent="0.2">
      <c r="A102" s="44">
        <f t="shared" si="35"/>
        <v>100</v>
      </c>
      <c r="B102" s="53" t="str">
        <f t="shared" si="39"/>
        <v>Матч! Арена</v>
      </c>
      <c r="C102" s="27"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27" t="str">
        <f t="shared" si="23"/>
        <v>Спортивные</v>
      </c>
      <c r="E102" s="45" t="str">
        <f t="shared" si="24"/>
        <v>SD</v>
      </c>
      <c r="F102" s="45" t="str">
        <f t="shared" si="25"/>
        <v>DVB-19</v>
      </c>
      <c r="G102" s="45" t="str">
        <f t="shared" si="36"/>
        <v xml:space="preserve"> 1007</v>
      </c>
      <c r="H102" s="46">
        <v>50</v>
      </c>
      <c r="I102" s="68">
        <f t="shared" si="26"/>
        <v>302</v>
      </c>
      <c r="J102" s="153" t="str">
        <f t="shared" si="38"/>
        <v>epg627</v>
      </c>
      <c r="K102" s="67" t="str">
        <f t="shared" si="20"/>
        <v>0009000207E3</v>
      </c>
      <c r="L102" s="67" t="str">
        <f t="shared" si="27"/>
        <v>http://matchtv.ru/</v>
      </c>
      <c r="M102" s="67" t="str">
        <f t="shared" si="28"/>
        <v>Русский</v>
      </c>
      <c r="N102" s="67" t="str">
        <f t="shared" si="29"/>
        <v>Круглосуточно</v>
      </c>
      <c r="O102" s="154" t="str">
        <f t="shared" si="30"/>
        <v/>
      </c>
      <c r="P102" s="67" t="str">
        <f t="shared" si="21"/>
        <v>Базовый</v>
      </c>
      <c r="Q102" s="44" t="str">
        <f t="shared" si="37"/>
        <v>Да</v>
      </c>
      <c r="R102" s="44"/>
      <c r="S102" s="44" t="str">
        <f t="shared" si="31"/>
        <v>Да</v>
      </c>
      <c r="T102" s="44" t="str">
        <f t="shared" si="32"/>
        <v>Да</v>
      </c>
      <c r="U102" s="44" t="str">
        <f t="shared" si="33"/>
        <v/>
      </c>
      <c r="V102" s="27" t="str">
        <f t="shared" si="34"/>
        <v/>
      </c>
    </row>
    <row r="103" spans="1:22" x14ac:dyDescent="0.2">
      <c r="A103" s="44">
        <f t="shared" si="35"/>
        <v>101</v>
      </c>
      <c r="B103" s="27" t="str">
        <f t="shared" si="39"/>
        <v>Extreme Sports</v>
      </c>
      <c r="C103" s="27" t="str">
        <f t="shared" si="22"/>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23"/>
        <v>Спортивные</v>
      </c>
      <c r="E103" s="45" t="str">
        <f t="shared" si="24"/>
        <v>SD</v>
      </c>
      <c r="F103" s="45" t="str">
        <f t="shared" si="25"/>
        <v>DVB-31</v>
      </c>
      <c r="G103" s="45" t="str">
        <f t="shared" si="36"/>
        <v xml:space="preserve"> 1007</v>
      </c>
      <c r="H103" s="45">
        <v>110</v>
      </c>
      <c r="I103" s="68">
        <f t="shared" si="26"/>
        <v>838</v>
      </c>
      <c r="J103" s="153" t="str">
        <f t="shared" si="38"/>
        <v>epg106</v>
      </c>
      <c r="K103" s="67" t="str">
        <f t="shared" si="20"/>
        <v>000900020803</v>
      </c>
      <c r="L103" s="67" t="str">
        <f t="shared" si="27"/>
        <v>http://extreme.com/</v>
      </c>
      <c r="M103" s="67" t="str">
        <f t="shared" si="28"/>
        <v>Русский</v>
      </c>
      <c r="N103" s="67" t="str">
        <f t="shared" si="29"/>
        <v>Круглосуточно</v>
      </c>
      <c r="O103" s="154" t="str">
        <f t="shared" si="30"/>
        <v/>
      </c>
      <c r="P103" s="67" t="str">
        <f t="shared" si="21"/>
        <v>Активный</v>
      </c>
      <c r="Q103" s="44" t="str">
        <f t="shared" si="37"/>
        <v/>
      </c>
      <c r="R103" s="44"/>
      <c r="S103" s="44" t="str">
        <f t="shared" si="31"/>
        <v>Да</v>
      </c>
      <c r="T103" s="44" t="str">
        <f t="shared" si="32"/>
        <v>Да</v>
      </c>
      <c r="U103" s="44" t="str">
        <f t="shared" si="33"/>
        <v/>
      </c>
      <c r="V103" s="27" t="str">
        <f t="shared" si="34"/>
        <v/>
      </c>
    </row>
    <row r="104" spans="1:22" x14ac:dyDescent="0.2">
      <c r="A104" s="44">
        <f t="shared" si="35"/>
        <v>102</v>
      </c>
      <c r="B104" s="27" t="str">
        <f t="shared" si="39"/>
        <v>Discovery Science HD</v>
      </c>
      <c r="C104" s="27" t="str">
        <f t="shared" si="22"/>
        <v>Discovery Science HD – научный круглосуточный канал. Discovery Science транслирует научные и технические исследования, открытия и изобретения.</v>
      </c>
      <c r="D104" s="27" t="str">
        <f t="shared" si="23"/>
        <v>Познавательные</v>
      </c>
      <c r="E104" s="45" t="str">
        <f t="shared" si="24"/>
        <v>HD</v>
      </c>
      <c r="F104" s="45" t="str">
        <f t="shared" si="25"/>
        <v>DVB-19</v>
      </c>
      <c r="G104" s="45" t="str">
        <f t="shared" si="36"/>
        <v xml:space="preserve"> 1007</v>
      </c>
      <c r="H104" s="46">
        <v>155</v>
      </c>
      <c r="I104" s="68">
        <f t="shared" si="26"/>
        <v>613</v>
      </c>
      <c r="J104" s="153" t="str">
        <f t="shared" si="38"/>
        <v>epg523</v>
      </c>
      <c r="K104" s="67" t="str">
        <f t="shared" si="20"/>
        <v>0009000207D1</v>
      </c>
      <c r="L104" s="67" t="str">
        <f t="shared" si="27"/>
        <v>http://science.discovery.com/</v>
      </c>
      <c r="M104" s="67" t="str">
        <f t="shared" si="28"/>
        <v>Русский, Английский</v>
      </c>
      <c r="N104" s="67" t="str">
        <f t="shared" si="29"/>
        <v>Круглосуточно</v>
      </c>
      <c r="O104" s="154" t="str">
        <f t="shared" si="30"/>
        <v/>
      </c>
      <c r="P104" s="67" t="str">
        <f t="shared" si="21"/>
        <v>Базовый</v>
      </c>
      <c r="Q104" s="44" t="str">
        <f t="shared" si="37"/>
        <v/>
      </c>
      <c r="R104" s="44"/>
      <c r="S104" s="44" t="str">
        <f t="shared" si="31"/>
        <v>Да</v>
      </c>
      <c r="T104" s="44" t="str">
        <f t="shared" si="32"/>
        <v>Да</v>
      </c>
      <c r="U104" s="44" t="str">
        <f t="shared" si="33"/>
        <v/>
      </c>
      <c r="V104" s="27" t="str">
        <f t="shared" si="34"/>
        <v/>
      </c>
    </row>
    <row r="105" spans="1:22" x14ac:dyDescent="0.2">
      <c r="A105" s="44">
        <f t="shared" si="35"/>
        <v>103</v>
      </c>
      <c r="B105" s="27" t="str">
        <f t="shared" si="39"/>
        <v>AMEDIA HIT HD</v>
      </c>
      <c r="C105" s="27"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23"/>
        <v>Кино и сериалы</v>
      </c>
      <c r="E105" s="45" t="str">
        <f t="shared" si="24"/>
        <v>HD</v>
      </c>
      <c r="F105" s="45" t="str">
        <f t="shared" si="25"/>
        <v>DVB-20</v>
      </c>
      <c r="G105" s="45" t="str">
        <f t="shared" si="36"/>
        <v xml:space="preserve"> 1007</v>
      </c>
      <c r="H105" s="46">
        <v>303</v>
      </c>
      <c r="I105" s="68">
        <f t="shared" si="26"/>
        <v>826</v>
      </c>
      <c r="J105" s="153" t="str">
        <f t="shared" si="38"/>
        <v>epg585</v>
      </c>
      <c r="K105" s="67" t="str">
        <f t="shared" si="20"/>
        <v>0009000207EF</v>
      </c>
      <c r="L105" s="67" t="str">
        <f t="shared" si="27"/>
        <v>http://amediahit.ru/</v>
      </c>
      <c r="M105" s="67" t="str">
        <f t="shared" si="28"/>
        <v>Русский, Английский</v>
      </c>
      <c r="N105" s="67" t="str">
        <f t="shared" si="29"/>
        <v>Круглосуточно</v>
      </c>
      <c r="O105" s="154" t="str">
        <f t="shared" si="30"/>
        <v/>
      </c>
      <c r="P105" s="67" t="str">
        <f t="shared" si="21"/>
        <v>AMEDIA Premium HD</v>
      </c>
      <c r="Q105" s="44" t="str">
        <f t="shared" si="37"/>
        <v/>
      </c>
      <c r="R105" s="44"/>
      <c r="S105" s="44" t="str">
        <f t="shared" si="31"/>
        <v>Да</v>
      </c>
      <c r="T105" s="44" t="str">
        <f t="shared" si="32"/>
        <v>Да</v>
      </c>
      <c r="U105" s="44" t="str">
        <f t="shared" si="33"/>
        <v/>
      </c>
      <c r="V105" s="27" t="str">
        <f t="shared" si="34"/>
        <v/>
      </c>
    </row>
    <row r="106" spans="1:22" x14ac:dyDescent="0.2">
      <c r="A106" s="44">
        <f t="shared" si="35"/>
        <v>104</v>
      </c>
      <c r="B106" s="51" t="str">
        <f t="shared" si="39"/>
        <v>A1</v>
      </c>
      <c r="C10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23"/>
        <v>Кино и сериалы</v>
      </c>
      <c r="E106" s="68" t="str">
        <f t="shared" si="24"/>
        <v>SD</v>
      </c>
      <c r="F106" s="68" t="str">
        <f t="shared" si="25"/>
        <v>DVB-20</v>
      </c>
      <c r="G106" s="68" t="str">
        <f t="shared" si="36"/>
        <v xml:space="preserve"> 1007</v>
      </c>
      <c r="H106" s="152">
        <v>79</v>
      </c>
      <c r="I106" s="68">
        <f t="shared" si="26"/>
        <v>829</v>
      </c>
      <c r="J106" s="153" t="str">
        <f t="shared" si="38"/>
        <v>epg265</v>
      </c>
      <c r="K106" s="67" t="str">
        <f t="shared" si="20"/>
        <v>0009000207EF</v>
      </c>
      <c r="L106" s="67" t="str">
        <f t="shared" si="27"/>
        <v>http://amedia1.ru/</v>
      </c>
      <c r="M106" s="67" t="str">
        <f t="shared" si="28"/>
        <v>Русский, Английский</v>
      </c>
      <c r="N106" s="67" t="str">
        <f t="shared" si="29"/>
        <v>Круглосуточно</v>
      </c>
      <c r="O106" s="154" t="str">
        <f t="shared" si="30"/>
        <v/>
      </c>
      <c r="P106" s="67" t="str">
        <f t="shared" si="21"/>
        <v>AMEDIA Premium HD</v>
      </c>
      <c r="Q106" s="44" t="str">
        <f t="shared" si="37"/>
        <v/>
      </c>
      <c r="R106" s="44"/>
      <c r="S106" s="44" t="str">
        <f t="shared" si="31"/>
        <v>Да</v>
      </c>
      <c r="T106" s="44" t="str">
        <f t="shared" si="32"/>
        <v>Да</v>
      </c>
      <c r="U106" s="44" t="str">
        <f t="shared" si="33"/>
        <v/>
      </c>
      <c r="V106" s="27" t="str">
        <f t="shared" si="34"/>
        <v/>
      </c>
    </row>
    <row r="107" spans="1:22" x14ac:dyDescent="0.2">
      <c r="A107" s="44">
        <f t="shared" si="35"/>
        <v>105</v>
      </c>
      <c r="B107" s="51" t="str">
        <f t="shared" si="39"/>
        <v>AMEDIA HIT SD</v>
      </c>
      <c r="C107" s="51"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23"/>
        <v>Кино и сериалы</v>
      </c>
      <c r="E107" s="68" t="str">
        <f t="shared" si="24"/>
        <v>SD</v>
      </c>
      <c r="F107" s="68" t="str">
        <f t="shared" si="25"/>
        <v>DVB-20</v>
      </c>
      <c r="G107" s="68" t="str">
        <f t="shared" si="36"/>
        <v xml:space="preserve"> 1007</v>
      </c>
      <c r="H107" s="152">
        <v>302</v>
      </c>
      <c r="I107" s="68">
        <f t="shared" si="26"/>
        <v>827</v>
      </c>
      <c r="J107" s="153" t="str">
        <f t="shared" si="38"/>
        <v>epg575</v>
      </c>
      <c r="K107" s="67" t="str">
        <f t="shared" si="20"/>
        <v>0009000207EF</v>
      </c>
      <c r="L107" s="67" t="str">
        <f t="shared" si="27"/>
        <v>http://amediahit.ru/</v>
      </c>
      <c r="M107" s="67" t="str">
        <f t="shared" si="28"/>
        <v>Русский, Английский</v>
      </c>
      <c r="N107" s="67" t="str">
        <f t="shared" si="29"/>
        <v>Круглосуточно</v>
      </c>
      <c r="O107" s="154" t="str">
        <f t="shared" si="30"/>
        <v/>
      </c>
      <c r="P107" s="67" t="str">
        <f t="shared" si="21"/>
        <v>AMEDIA Premium HD</v>
      </c>
      <c r="Q107" s="44" t="str">
        <f t="shared" si="37"/>
        <v/>
      </c>
      <c r="R107" s="44"/>
      <c r="S107" s="44" t="str">
        <f t="shared" si="31"/>
        <v>Да</v>
      </c>
      <c r="T107" s="44" t="str">
        <f t="shared" si="32"/>
        <v>Да</v>
      </c>
      <c r="U107" s="44" t="str">
        <f t="shared" si="33"/>
        <v/>
      </c>
      <c r="V107" s="27" t="str">
        <f t="shared" si="34"/>
        <v/>
      </c>
    </row>
    <row r="108" spans="1:22" x14ac:dyDescent="0.2">
      <c r="A108" s="44">
        <f t="shared" si="35"/>
        <v>106</v>
      </c>
      <c r="B108" s="51" t="str">
        <f t="shared" si="39"/>
        <v>AMEDIA Premium HD</v>
      </c>
      <c r="C108" s="51" t="str">
        <f t="shared" si="22"/>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23"/>
        <v>Кино и сериалы</v>
      </c>
      <c r="E108" s="68" t="str">
        <f t="shared" si="24"/>
        <v>HD</v>
      </c>
      <c r="F108" s="68" t="str">
        <f t="shared" si="25"/>
        <v>DVB-20</v>
      </c>
      <c r="G108" s="68" t="str">
        <f t="shared" si="36"/>
        <v xml:space="preserve"> 1007</v>
      </c>
      <c r="H108" s="152">
        <v>220</v>
      </c>
      <c r="I108" s="68">
        <f t="shared" si="26"/>
        <v>823</v>
      </c>
      <c r="J108" s="153" t="str">
        <f t="shared" si="38"/>
        <v>epg267</v>
      </c>
      <c r="K108" s="67" t="str">
        <f t="shared" si="20"/>
        <v>0009000207EF</v>
      </c>
      <c r="L108" s="67" t="str">
        <f t="shared" si="27"/>
        <v>http://amediahd.ru/</v>
      </c>
      <c r="M108" s="67" t="str">
        <f t="shared" si="28"/>
        <v>Русский, Английский</v>
      </c>
      <c r="N108" s="67" t="str">
        <f t="shared" si="29"/>
        <v>Круглосуточно</v>
      </c>
      <c r="O108" s="154" t="str">
        <f t="shared" si="30"/>
        <v/>
      </c>
      <c r="P108" s="67" t="str">
        <f t="shared" si="21"/>
        <v>AMEDIA Premium HD</v>
      </c>
      <c r="Q108" s="44" t="str">
        <f t="shared" si="37"/>
        <v/>
      </c>
      <c r="R108" s="44"/>
      <c r="S108" s="44" t="str">
        <f t="shared" si="31"/>
        <v>Да</v>
      </c>
      <c r="T108" s="44" t="str">
        <f t="shared" si="32"/>
        <v>Да</v>
      </c>
      <c r="U108" s="44" t="str">
        <f t="shared" si="33"/>
        <v/>
      </c>
      <c r="V108" s="27" t="str">
        <f t="shared" si="34"/>
        <v/>
      </c>
    </row>
    <row r="109" spans="1:22" x14ac:dyDescent="0.2">
      <c r="A109" s="44">
        <f t="shared" si="35"/>
        <v>107</v>
      </c>
      <c r="B109" s="51" t="str">
        <f t="shared" si="39"/>
        <v>Fox Life</v>
      </c>
      <c r="C109" s="51" t="str">
        <f t="shared" si="22"/>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23"/>
        <v>Кино и сериалы</v>
      </c>
      <c r="E109" s="68" t="str">
        <f t="shared" si="24"/>
        <v>SD</v>
      </c>
      <c r="F109" s="68" t="str">
        <f t="shared" si="25"/>
        <v>DVB-21</v>
      </c>
      <c r="G109" s="68" t="str">
        <f t="shared" si="36"/>
        <v xml:space="preserve"> 1007</v>
      </c>
      <c r="H109" s="152">
        <v>90</v>
      </c>
      <c r="I109" s="68">
        <f t="shared" si="26"/>
        <v>69</v>
      </c>
      <c r="J109" s="153" t="str">
        <f t="shared" si="38"/>
        <v>epg86</v>
      </c>
      <c r="K109" s="67" t="str">
        <f t="shared" si="20"/>
        <v>0009000207D1</v>
      </c>
      <c r="L109" s="67" t="str">
        <f t="shared" si="27"/>
        <v>http://www.foxlifetv.ru/</v>
      </c>
      <c r="M109" s="67" t="str">
        <f t="shared" si="28"/>
        <v>Русский, Английский</v>
      </c>
      <c r="N109" s="67" t="str">
        <f t="shared" si="29"/>
        <v>Круглосуточно</v>
      </c>
      <c r="O109" s="154" t="str">
        <f t="shared" si="30"/>
        <v/>
      </c>
      <c r="P109" s="67" t="str">
        <f t="shared" si="21"/>
        <v>Базовый</v>
      </c>
      <c r="Q109" s="44" t="str">
        <f t="shared" si="37"/>
        <v/>
      </c>
      <c r="R109" s="44"/>
      <c r="S109" s="44" t="str">
        <f t="shared" si="31"/>
        <v>Да</v>
      </c>
      <c r="T109" s="44" t="str">
        <f t="shared" si="32"/>
        <v>Да</v>
      </c>
      <c r="U109" s="44" t="str">
        <f t="shared" si="33"/>
        <v/>
      </c>
      <c r="V109" s="27" t="str">
        <f t="shared" si="34"/>
        <v/>
      </c>
    </row>
    <row r="110" spans="1:22" x14ac:dyDescent="0.2">
      <c r="A110" s="44">
        <f t="shared" si="35"/>
        <v>108</v>
      </c>
      <c r="B110" s="51" t="str">
        <f t="shared" si="39"/>
        <v>Viasat History HD/Viasat Nature HD</v>
      </c>
      <c r="C110" s="51" t="str">
        <f t="shared" si="22"/>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23"/>
        <v>Познавательные</v>
      </c>
      <c r="E110" s="68" t="str">
        <f t="shared" si="24"/>
        <v>HD</v>
      </c>
      <c r="F110" s="68" t="str">
        <f t="shared" si="25"/>
        <v>DVB-21</v>
      </c>
      <c r="G110" s="68" t="str">
        <f t="shared" si="36"/>
        <v xml:space="preserve"> 1007</v>
      </c>
      <c r="H110" s="152">
        <v>163</v>
      </c>
      <c r="I110" s="68">
        <f t="shared" si="26"/>
        <v>807</v>
      </c>
      <c r="J110" s="153" t="str">
        <f t="shared" si="38"/>
        <v>epg378</v>
      </c>
      <c r="K110" s="67" t="str">
        <f t="shared" si="20"/>
        <v>0009000207E0</v>
      </c>
      <c r="L110" s="67" t="str">
        <f t="shared" si="27"/>
        <v>http://www.viasatpremium.ru/</v>
      </c>
      <c r="M110" s="67" t="str">
        <f t="shared" si="28"/>
        <v>Русский</v>
      </c>
      <c r="N110" s="67" t="str">
        <f t="shared" si="29"/>
        <v>Круглосуточно</v>
      </c>
      <c r="O110" s="154" t="str">
        <f t="shared" si="30"/>
        <v/>
      </c>
      <c r="P110" s="67" t="str">
        <f t="shared" si="21"/>
        <v>VIASAT премиум HD</v>
      </c>
      <c r="Q110" s="44" t="str">
        <f t="shared" si="37"/>
        <v/>
      </c>
      <c r="R110" s="44"/>
      <c r="S110" s="44" t="str">
        <f t="shared" si="31"/>
        <v>Да</v>
      </c>
      <c r="T110" s="44" t="str">
        <f t="shared" si="32"/>
        <v>Да</v>
      </c>
      <c r="U110" s="44" t="str">
        <f t="shared" si="33"/>
        <v/>
      </c>
      <c r="V110" s="27" t="str">
        <f t="shared" si="34"/>
        <v/>
      </c>
    </row>
    <row r="111" spans="1:22" x14ac:dyDescent="0.2">
      <c r="A111" s="44">
        <f t="shared" si="35"/>
        <v>109</v>
      </c>
      <c r="B111" s="51" t="str">
        <f t="shared" si="39"/>
        <v>TV1000 Megahit HD</v>
      </c>
      <c r="C111" s="51" t="str">
        <f t="shared" si="22"/>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23"/>
        <v>Кино и сериалы</v>
      </c>
      <c r="E111" s="68" t="str">
        <f t="shared" si="24"/>
        <v>HD</v>
      </c>
      <c r="F111" s="68" t="str">
        <f t="shared" si="25"/>
        <v>DVB-21</v>
      </c>
      <c r="G111" s="68" t="str">
        <f t="shared" si="36"/>
        <v xml:space="preserve"> 1007</v>
      </c>
      <c r="H111" s="152">
        <v>161</v>
      </c>
      <c r="I111" s="68">
        <f t="shared" si="26"/>
        <v>803</v>
      </c>
      <c r="J111" s="153" t="str">
        <f t="shared" si="38"/>
        <v>epg376</v>
      </c>
      <c r="K111" s="67" t="str">
        <f t="shared" si="20"/>
        <v>0009000207E0</v>
      </c>
      <c r="L111" s="67" t="str">
        <f t="shared" si="27"/>
        <v>http://www.viasatpremium.ru/</v>
      </c>
      <c r="M111" s="67" t="str">
        <f t="shared" si="28"/>
        <v>Русский</v>
      </c>
      <c r="N111" s="67" t="str">
        <f t="shared" si="29"/>
        <v>Круглосуточно</v>
      </c>
      <c r="O111" s="154" t="str">
        <f t="shared" si="30"/>
        <v/>
      </c>
      <c r="P111" s="67" t="str">
        <f t="shared" si="21"/>
        <v>VIASAT премиум HD</v>
      </c>
      <c r="Q111" s="44" t="str">
        <f t="shared" si="37"/>
        <v/>
      </c>
      <c r="R111" s="44"/>
      <c r="S111" s="44" t="str">
        <f t="shared" si="31"/>
        <v>Да</v>
      </c>
      <c r="T111" s="44" t="str">
        <f t="shared" si="32"/>
        <v>Да</v>
      </c>
      <c r="U111" s="44" t="str">
        <f t="shared" si="33"/>
        <v/>
      </c>
      <c r="V111" s="27" t="str">
        <f t="shared" si="34"/>
        <v/>
      </c>
    </row>
    <row r="112" spans="1:22" x14ac:dyDescent="0.2">
      <c r="A112" s="44">
        <f t="shared" si="35"/>
        <v>110</v>
      </c>
      <c r="B112" s="51" t="str">
        <f t="shared" si="39"/>
        <v>Travel+Adventure SD</v>
      </c>
      <c r="C112"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23"/>
        <v>Вокруг света</v>
      </c>
      <c r="E112" s="68" t="str">
        <f t="shared" si="24"/>
        <v>SD</v>
      </c>
      <c r="F112" s="68" t="str">
        <f t="shared" si="25"/>
        <v>DVB-22</v>
      </c>
      <c r="G112" s="68" t="str">
        <f t="shared" si="36"/>
        <v xml:space="preserve"> 1007</v>
      </c>
      <c r="H112" s="152">
        <v>218</v>
      </c>
      <c r="I112" s="68">
        <f t="shared" si="26"/>
        <v>107</v>
      </c>
      <c r="J112" s="153" t="str">
        <f t="shared" si="38"/>
        <v>epg274</v>
      </c>
      <c r="K112" s="67" t="str">
        <f t="shared" si="20"/>
        <v>0009000207D1</v>
      </c>
      <c r="L112" s="67" t="str">
        <f t="shared" si="27"/>
        <v>http://travelplusadventure.ru/</v>
      </c>
      <c r="M112" s="67" t="str">
        <f t="shared" si="28"/>
        <v>Русский</v>
      </c>
      <c r="N112" s="67" t="str">
        <f t="shared" si="29"/>
        <v>Круглосуточно</v>
      </c>
      <c r="O112" s="154" t="str">
        <f t="shared" si="30"/>
        <v/>
      </c>
      <c r="P112" s="67" t="str">
        <f t="shared" si="21"/>
        <v>Базовый</v>
      </c>
      <c r="Q112" s="44" t="str">
        <f t="shared" si="37"/>
        <v>Да</v>
      </c>
      <c r="R112" s="44"/>
      <c r="S112" s="44" t="str">
        <f t="shared" si="31"/>
        <v>Да</v>
      </c>
      <c r="T112" s="44" t="str">
        <f t="shared" si="32"/>
        <v>Да</v>
      </c>
      <c r="U112" s="44" t="str">
        <f t="shared" si="33"/>
        <v/>
      </c>
      <c r="V112" s="27" t="str">
        <f t="shared" si="34"/>
        <v/>
      </c>
    </row>
    <row r="113" spans="1:22" x14ac:dyDescent="0.2">
      <c r="A113" s="44">
        <f t="shared" si="35"/>
        <v>111</v>
      </c>
      <c r="B113" s="51" t="str">
        <f t="shared" si="39"/>
        <v>Travel+Adventure HD</v>
      </c>
      <c r="C113"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23"/>
        <v>Вокруг света</v>
      </c>
      <c r="E113" s="68" t="str">
        <f t="shared" si="24"/>
        <v>HD</v>
      </c>
      <c r="F113" s="68" t="str">
        <f t="shared" si="25"/>
        <v>DVB-22</v>
      </c>
      <c r="G113" s="68" t="str">
        <f t="shared" si="36"/>
        <v xml:space="preserve"> 1007</v>
      </c>
      <c r="H113" s="152">
        <v>219</v>
      </c>
      <c r="I113" s="68">
        <f t="shared" si="26"/>
        <v>612</v>
      </c>
      <c r="J113" s="153" t="str">
        <f t="shared" si="38"/>
        <v>epg275</v>
      </c>
      <c r="K113" s="67" t="str">
        <f t="shared" si="20"/>
        <v>0009000207D1</v>
      </c>
      <c r="L113" s="67" t="str">
        <f t="shared" si="27"/>
        <v>http://travelplusadventure.ru/</v>
      </c>
      <c r="M113" s="67" t="str">
        <f t="shared" si="28"/>
        <v>Русский</v>
      </c>
      <c r="N113" s="67" t="str">
        <f t="shared" si="29"/>
        <v>Круглосуточно</v>
      </c>
      <c r="O113" s="154" t="str">
        <f t="shared" si="30"/>
        <v/>
      </c>
      <c r="P113" s="67" t="str">
        <f t="shared" si="21"/>
        <v>Базовый</v>
      </c>
      <c r="Q113" s="44" t="str">
        <f t="shared" si="37"/>
        <v/>
      </c>
      <c r="R113" s="44"/>
      <c r="S113" s="44" t="str">
        <f t="shared" si="31"/>
        <v>Да</v>
      </c>
      <c r="T113" s="44" t="str">
        <f t="shared" si="32"/>
        <v>Да</v>
      </c>
      <c r="U113" s="44" t="str">
        <f t="shared" si="33"/>
        <v/>
      </c>
      <c r="V113" s="27" t="str">
        <f t="shared" si="34"/>
        <v/>
      </c>
    </row>
    <row r="114" spans="1:22" x14ac:dyDescent="0.2">
      <c r="A114" s="44">
        <f t="shared" si="35"/>
        <v>112</v>
      </c>
      <c r="B114" s="51" t="str">
        <f t="shared" si="39"/>
        <v>8 канал</v>
      </c>
      <c r="C114" s="51" t="str">
        <f t="shared" si="22"/>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23"/>
        <v>Развлекательные</v>
      </c>
      <c r="E114" s="68" t="str">
        <f t="shared" si="24"/>
        <v>SD</v>
      </c>
      <c r="F114" s="68" t="str">
        <f t="shared" si="25"/>
        <v>DVB-22</v>
      </c>
      <c r="G114" s="68" t="str">
        <f t="shared" si="36"/>
        <v xml:space="preserve"> 1007</v>
      </c>
      <c r="H114" s="152">
        <v>176</v>
      </c>
      <c r="I114" s="68">
        <f t="shared" si="26"/>
        <v>205</v>
      </c>
      <c r="J114" s="153" t="str">
        <f t="shared" si="38"/>
        <v>epg522</v>
      </c>
      <c r="K114" s="67" t="str">
        <f t="shared" si="20"/>
        <v>0009000207E3</v>
      </c>
      <c r="L114" s="67" t="str">
        <f t="shared" si="27"/>
        <v>http://www.8tv.ru/</v>
      </c>
      <c r="M114" s="67" t="str">
        <f t="shared" si="28"/>
        <v>Русский</v>
      </c>
      <c r="N114" s="67" t="str">
        <f t="shared" si="29"/>
        <v>Круглосуточно</v>
      </c>
      <c r="O114" s="154" t="str">
        <f t="shared" si="30"/>
        <v/>
      </c>
      <c r="P114" s="67" t="str">
        <f t="shared" si="21"/>
        <v>Базовый</v>
      </c>
      <c r="Q114" s="44" t="str">
        <f t="shared" si="37"/>
        <v/>
      </c>
      <c r="R114" s="44"/>
      <c r="S114" s="44" t="str">
        <f t="shared" si="31"/>
        <v>Да</v>
      </c>
      <c r="T114" s="44" t="str">
        <f t="shared" si="32"/>
        <v>Да</v>
      </c>
      <c r="U114" s="44" t="str">
        <f t="shared" si="33"/>
        <v/>
      </c>
      <c r="V114" s="27" t="str">
        <f t="shared" si="34"/>
        <v/>
      </c>
    </row>
    <row r="115" spans="1:22" x14ac:dyDescent="0.2">
      <c r="A115" s="44">
        <f t="shared" si="35"/>
        <v>113</v>
      </c>
      <c r="B115" s="51" t="str">
        <f t="shared" si="39"/>
        <v>AMEDIA Premium SD</v>
      </c>
      <c r="C115" s="51" t="str">
        <f t="shared" si="22"/>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23"/>
        <v>Кино и сериалы</v>
      </c>
      <c r="E115" s="68" t="str">
        <f t="shared" si="24"/>
        <v>SD</v>
      </c>
      <c r="F115" s="68" t="str">
        <f t="shared" si="25"/>
        <v>DVB-22</v>
      </c>
      <c r="G115" s="68" t="str">
        <f t="shared" si="36"/>
        <v xml:space="preserve"> 1007</v>
      </c>
      <c r="H115" s="152">
        <v>221</v>
      </c>
      <c r="I115" s="68">
        <f t="shared" si="26"/>
        <v>824</v>
      </c>
      <c r="J115" s="153" t="str">
        <f t="shared" si="38"/>
        <v>epg277</v>
      </c>
      <c r="K115" s="67" t="str">
        <f t="shared" si="20"/>
        <v>0009000207EF</v>
      </c>
      <c r="L115" s="67" t="str">
        <f t="shared" si="27"/>
        <v>http://amediahd.ru/</v>
      </c>
      <c r="M115" s="67" t="str">
        <f t="shared" si="28"/>
        <v>Русский, Английский</v>
      </c>
      <c r="N115" s="67" t="str">
        <f t="shared" si="29"/>
        <v>Круглосуточно</v>
      </c>
      <c r="O115" s="154" t="str">
        <f t="shared" si="30"/>
        <v/>
      </c>
      <c r="P115" s="67" t="str">
        <f t="shared" si="21"/>
        <v>AMEDIA Premium HD</v>
      </c>
      <c r="Q115" s="44" t="str">
        <f t="shared" si="37"/>
        <v/>
      </c>
      <c r="R115" s="44"/>
      <c r="S115" s="44" t="str">
        <f t="shared" si="31"/>
        <v>Да</v>
      </c>
      <c r="T115" s="44" t="str">
        <f t="shared" si="32"/>
        <v>Да</v>
      </c>
      <c r="U115" s="44" t="str">
        <f t="shared" si="33"/>
        <v/>
      </c>
      <c r="V115" s="27" t="str">
        <f t="shared" si="34"/>
        <v/>
      </c>
    </row>
    <row r="116" spans="1:22" x14ac:dyDescent="0.2">
      <c r="A116" s="44">
        <f t="shared" si="35"/>
        <v>114</v>
      </c>
      <c r="B116" s="51" t="str">
        <f t="shared" si="39"/>
        <v>A1 HD</v>
      </c>
      <c r="C11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23"/>
        <v>Кино и сериалы</v>
      </c>
      <c r="E116" s="68" t="str">
        <f t="shared" si="24"/>
        <v>HD</v>
      </c>
      <c r="F116" s="68" t="str">
        <f t="shared" si="25"/>
        <v>DVB-22</v>
      </c>
      <c r="G116" s="68" t="str">
        <f t="shared" si="36"/>
        <v xml:space="preserve"> 1007</v>
      </c>
      <c r="H116" s="152">
        <v>222</v>
      </c>
      <c r="I116" s="68">
        <f t="shared" si="26"/>
        <v>828</v>
      </c>
      <c r="J116" s="153" t="str">
        <f t="shared" si="38"/>
        <v>epg598</v>
      </c>
      <c r="K116" s="67" t="str">
        <f t="shared" si="20"/>
        <v>0009000207EF</v>
      </c>
      <c r="L116" s="67" t="str">
        <f t="shared" si="27"/>
        <v>http://amedia1.ru/</v>
      </c>
      <c r="M116" s="67" t="str">
        <f t="shared" si="28"/>
        <v>Русский</v>
      </c>
      <c r="N116" s="67" t="str">
        <f t="shared" si="29"/>
        <v>Круглосуточно</v>
      </c>
      <c r="O116" s="154" t="str">
        <f t="shared" si="30"/>
        <v/>
      </c>
      <c r="P116" s="67" t="str">
        <f t="shared" si="21"/>
        <v>AMEDIA Premium HD</v>
      </c>
      <c r="Q116" s="44" t="str">
        <f t="shared" si="37"/>
        <v/>
      </c>
      <c r="R116" s="44"/>
      <c r="S116" s="44" t="str">
        <f t="shared" si="31"/>
        <v>Да</v>
      </c>
      <c r="T116" s="44" t="str">
        <f t="shared" si="32"/>
        <v>Да</v>
      </c>
      <c r="U116" s="44" t="str">
        <f t="shared" si="33"/>
        <v/>
      </c>
      <c r="V116" s="27" t="str">
        <f t="shared" si="34"/>
        <v/>
      </c>
    </row>
    <row r="117" spans="1:22" x14ac:dyDescent="0.2">
      <c r="A117" s="44">
        <f t="shared" si="35"/>
        <v>115</v>
      </c>
      <c r="B117" s="27" t="str">
        <f t="shared" si="39"/>
        <v>History HD</v>
      </c>
      <c r="C117"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23"/>
        <v>Развлекательные</v>
      </c>
      <c r="E117" s="45" t="str">
        <f t="shared" si="24"/>
        <v>HD</v>
      </c>
      <c r="F117" s="45" t="str">
        <f t="shared" si="25"/>
        <v>DVB-23</v>
      </c>
      <c r="G117" s="45" t="str">
        <f t="shared" si="36"/>
        <v xml:space="preserve"> 1007</v>
      </c>
      <c r="H117" s="46">
        <v>239</v>
      </c>
      <c r="I117" s="68">
        <f t="shared" si="26"/>
        <v>617</v>
      </c>
      <c r="J117" s="153" t="str">
        <f t="shared" si="38"/>
        <v>epg599</v>
      </c>
      <c r="K117" s="67" t="str">
        <f t="shared" si="20"/>
        <v>0009000207D1</v>
      </c>
      <c r="L117" s="67" t="str">
        <f t="shared" si="27"/>
        <v>http://www.history.com/</v>
      </c>
      <c r="M117" s="67" t="str">
        <f t="shared" si="28"/>
        <v>Русский</v>
      </c>
      <c r="N117" s="67" t="str">
        <f t="shared" si="29"/>
        <v>Круглосуточно</v>
      </c>
      <c r="O117" s="154" t="str">
        <f t="shared" si="30"/>
        <v/>
      </c>
      <c r="P117" s="67" t="str">
        <f t="shared" si="21"/>
        <v>Базовый</v>
      </c>
      <c r="Q117" s="44" t="str">
        <f t="shared" si="37"/>
        <v/>
      </c>
      <c r="R117" s="44"/>
      <c r="S117" s="44" t="str">
        <f t="shared" si="31"/>
        <v>Да</v>
      </c>
      <c r="T117" s="44" t="str">
        <f t="shared" si="32"/>
        <v>Да</v>
      </c>
      <c r="U117" s="44" t="str">
        <f t="shared" si="33"/>
        <v/>
      </c>
      <c r="V117" s="27" t="str">
        <f t="shared" si="34"/>
        <v/>
      </c>
    </row>
    <row r="118" spans="1:22" x14ac:dyDescent="0.2">
      <c r="A118" s="44">
        <f t="shared" si="35"/>
        <v>116</v>
      </c>
      <c r="B118" s="27" t="str">
        <f t="shared" si="39"/>
        <v>Музыка первого</v>
      </c>
      <c r="C118" s="27" t="str">
        <f t="shared" si="22"/>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23"/>
        <v>Музыкальные</v>
      </c>
      <c r="E118" s="45" t="str">
        <f t="shared" si="24"/>
        <v>SD</v>
      </c>
      <c r="F118" s="45" t="str">
        <f t="shared" si="25"/>
        <v>DVB-25</v>
      </c>
      <c r="G118" s="45" t="str">
        <f t="shared" si="36"/>
        <v xml:space="preserve"> 1007</v>
      </c>
      <c r="H118" s="46">
        <v>99</v>
      </c>
      <c r="I118" s="68">
        <f t="shared" si="26"/>
        <v>502</v>
      </c>
      <c r="J118" s="153" t="str">
        <f t="shared" si="38"/>
        <v>epg95</v>
      </c>
      <c r="K118" s="67" t="str">
        <f t="shared" si="20"/>
        <v>0009000207E3</v>
      </c>
      <c r="L118" s="67" t="str">
        <f t="shared" si="27"/>
        <v>http://www.muz1.tv/</v>
      </c>
      <c r="M118" s="67" t="str">
        <f t="shared" si="28"/>
        <v>Русский</v>
      </c>
      <c r="N118" s="67" t="str">
        <f t="shared" si="29"/>
        <v>Круглосуточно</v>
      </c>
      <c r="O118" s="154" t="str">
        <f t="shared" si="30"/>
        <v/>
      </c>
      <c r="P118" s="67" t="str">
        <f t="shared" si="21"/>
        <v>Базовый</v>
      </c>
      <c r="Q118" s="44" t="str">
        <f t="shared" si="37"/>
        <v>Да</v>
      </c>
      <c r="R118" s="44"/>
      <c r="S118" s="44" t="str">
        <f t="shared" si="31"/>
        <v>Да</v>
      </c>
      <c r="T118" s="44" t="str">
        <f t="shared" si="32"/>
        <v>Да</v>
      </c>
      <c r="U118" s="44" t="str">
        <f t="shared" si="33"/>
        <v/>
      </c>
      <c r="V118" s="27" t="str">
        <f t="shared" si="34"/>
        <v/>
      </c>
    </row>
    <row r="119" spans="1:22" x14ac:dyDescent="0.2">
      <c r="A119" s="44">
        <f t="shared" si="35"/>
        <v>117</v>
      </c>
      <c r="B119" s="27" t="str">
        <f t="shared" si="39"/>
        <v>Europa Plus TV</v>
      </c>
      <c r="C119" s="27" t="str">
        <f t="shared" si="22"/>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23"/>
        <v>Музыкальные</v>
      </c>
      <c r="E119" s="45" t="str">
        <f t="shared" si="24"/>
        <v>SD</v>
      </c>
      <c r="F119" s="45" t="str">
        <f t="shared" si="25"/>
        <v>DVB-31</v>
      </c>
      <c r="G119" s="45" t="str">
        <f t="shared" si="36"/>
        <v xml:space="preserve"> 1007</v>
      </c>
      <c r="H119" s="46">
        <v>100</v>
      </c>
      <c r="I119" s="68">
        <f t="shared" si="26"/>
        <v>840</v>
      </c>
      <c r="J119" s="153" t="str">
        <f t="shared" si="38"/>
        <v>epg96</v>
      </c>
      <c r="K119" s="67" t="str">
        <f t="shared" si="20"/>
        <v>000900020803</v>
      </c>
      <c r="L119" s="67" t="str">
        <f t="shared" si="27"/>
        <v>http://www.europaplustv.com/</v>
      </c>
      <c r="M119" s="67" t="str">
        <f t="shared" si="28"/>
        <v>Русский</v>
      </c>
      <c r="N119" s="67" t="str">
        <f t="shared" si="29"/>
        <v>Круглосуточно</v>
      </c>
      <c r="O119" s="154" t="str">
        <f t="shared" si="30"/>
        <v/>
      </c>
      <c r="P119" s="67" t="str">
        <f t="shared" si="21"/>
        <v>Активный</v>
      </c>
      <c r="Q119" s="44" t="str">
        <f t="shared" si="37"/>
        <v>Да</v>
      </c>
      <c r="R119" s="44"/>
      <c r="S119" s="44" t="str">
        <f t="shared" si="31"/>
        <v>Да</v>
      </c>
      <c r="T119" s="44" t="str">
        <f t="shared" si="32"/>
        <v>Да</v>
      </c>
      <c r="U119" s="44" t="str">
        <f t="shared" si="33"/>
        <v/>
      </c>
      <c r="V119" s="27" t="str">
        <f t="shared" si="34"/>
        <v/>
      </c>
    </row>
    <row r="120" spans="1:22" x14ac:dyDescent="0.2">
      <c r="A120" s="44">
        <f t="shared" si="35"/>
        <v>118</v>
      </c>
      <c r="B120" s="27" t="str">
        <f t="shared" si="39"/>
        <v>Food Network HD</v>
      </c>
      <c r="C12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23"/>
        <v>Семья и здоровье</v>
      </c>
      <c r="E120" s="45" t="str">
        <f t="shared" si="24"/>
        <v>HD</v>
      </c>
      <c r="F120" s="45" t="str">
        <f t="shared" si="25"/>
        <v>DVB-23</v>
      </c>
      <c r="G120" s="45" t="str">
        <f t="shared" si="36"/>
        <v xml:space="preserve"> 1007</v>
      </c>
      <c r="H120" s="46">
        <v>306</v>
      </c>
      <c r="I120" s="45">
        <f t="shared" si="26"/>
        <v>603</v>
      </c>
      <c r="J120" s="47" t="str">
        <f t="shared" si="38"/>
        <v>epg541</v>
      </c>
      <c r="K120" s="48" t="str">
        <f t="shared" si="20"/>
        <v>0009000207D1</v>
      </c>
      <c r="L120" s="48" t="str">
        <f t="shared" si="27"/>
        <v>http://foodnetwork.com</v>
      </c>
      <c r="M120" s="48" t="str">
        <f t="shared" si="28"/>
        <v>Русский, Английский</v>
      </c>
      <c r="N120" s="48" t="str">
        <f t="shared" si="29"/>
        <v>Круглосуточно</v>
      </c>
      <c r="O120" s="49" t="str">
        <f t="shared" si="30"/>
        <v/>
      </c>
      <c r="P120" s="48" t="str">
        <f t="shared" si="21"/>
        <v>Базовый</v>
      </c>
      <c r="Q120" s="44" t="str">
        <f t="shared" si="37"/>
        <v/>
      </c>
      <c r="R120" s="44"/>
      <c r="S120" s="44" t="str">
        <f t="shared" si="31"/>
        <v>Да</v>
      </c>
      <c r="T120" s="44" t="str">
        <f t="shared" si="32"/>
        <v>Да</v>
      </c>
      <c r="U120" s="44" t="str">
        <f t="shared" si="33"/>
        <v/>
      </c>
      <c r="V120" s="27" t="str">
        <f t="shared" si="34"/>
        <v/>
      </c>
    </row>
    <row r="121" spans="1:22" x14ac:dyDescent="0.2">
      <c r="A121" s="44">
        <f t="shared" si="35"/>
        <v>119</v>
      </c>
      <c r="B121" s="27" t="str">
        <f t="shared" si="39"/>
        <v>Fox</v>
      </c>
      <c r="C121" s="27" t="str">
        <f t="shared" si="22"/>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23"/>
        <v>Кино и сериалы</v>
      </c>
      <c r="E121" s="45" t="str">
        <f t="shared" si="24"/>
        <v>SD</v>
      </c>
      <c r="F121" s="45" t="str">
        <f t="shared" si="25"/>
        <v>DVB-23</v>
      </c>
      <c r="G121" s="45" t="str">
        <f t="shared" si="36"/>
        <v xml:space="preserve"> 1007</v>
      </c>
      <c r="H121" s="46">
        <v>217</v>
      </c>
      <c r="I121" s="45">
        <f t="shared" si="26"/>
        <v>70</v>
      </c>
      <c r="J121" s="47" t="str">
        <f t="shared" si="38"/>
        <v>epg75</v>
      </c>
      <c r="K121" s="48" t="str">
        <f t="shared" si="20"/>
        <v>0009000207D1</v>
      </c>
      <c r="L121" s="48" t="str">
        <f t="shared" si="27"/>
        <v>http://www.foxtv.ru/</v>
      </c>
      <c r="M121" s="48" t="str">
        <f t="shared" si="28"/>
        <v>Русский</v>
      </c>
      <c r="N121" s="48" t="str">
        <f t="shared" si="29"/>
        <v>Круглосуточно</v>
      </c>
      <c r="O121" s="49" t="str">
        <f t="shared" si="30"/>
        <v/>
      </c>
      <c r="P121" s="48" t="str">
        <f t="shared" si="21"/>
        <v>Базовый</v>
      </c>
      <c r="Q121" s="44" t="str">
        <f t="shared" si="37"/>
        <v/>
      </c>
      <c r="R121" s="44"/>
      <c r="S121" s="44" t="str">
        <f t="shared" si="31"/>
        <v>Да</v>
      </c>
      <c r="T121" s="44" t="str">
        <f t="shared" si="32"/>
        <v>Да</v>
      </c>
      <c r="U121" s="44" t="str">
        <f t="shared" si="33"/>
        <v/>
      </c>
      <c r="V121" s="27" t="str">
        <f t="shared" si="34"/>
        <v/>
      </c>
    </row>
    <row r="122" spans="1:22" x14ac:dyDescent="0.2">
      <c r="A122" s="44">
        <f t="shared" si="35"/>
        <v>120</v>
      </c>
      <c r="B122" s="27" t="str">
        <f t="shared" si="39"/>
        <v>MGM HD</v>
      </c>
      <c r="C122" s="27" t="str">
        <f t="shared" si="2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23"/>
        <v>Кино и сериалы</v>
      </c>
      <c r="E122" s="45" t="str">
        <f t="shared" si="24"/>
        <v>HD</v>
      </c>
      <c r="F122" s="45" t="str">
        <f t="shared" si="25"/>
        <v>DVB-24</v>
      </c>
      <c r="G122" s="45" t="str">
        <f t="shared" si="36"/>
        <v xml:space="preserve"> 1007</v>
      </c>
      <c r="H122" s="46">
        <v>142</v>
      </c>
      <c r="I122" s="45">
        <f t="shared" si="26"/>
        <v>605</v>
      </c>
      <c r="J122" s="47" t="str">
        <f t="shared" si="38"/>
        <v>epg327</v>
      </c>
      <c r="K122" s="48" t="str">
        <f t="shared" si="20"/>
        <v>0009000207D1</v>
      </c>
      <c r="L122" s="48" t="str">
        <f t="shared" si="27"/>
        <v>http://www.mgmhd.com/</v>
      </c>
      <c r="M122" s="48" t="str">
        <f t="shared" si="28"/>
        <v>Русский, Английский</v>
      </c>
      <c r="N122" s="48" t="str">
        <f t="shared" si="29"/>
        <v>Круглосуточно</v>
      </c>
      <c r="O122" s="49" t="str">
        <f t="shared" si="30"/>
        <v/>
      </c>
      <c r="P122" s="48" t="str">
        <f t="shared" si="21"/>
        <v>Базовый</v>
      </c>
      <c r="Q122" s="44" t="str">
        <f t="shared" si="37"/>
        <v/>
      </c>
      <c r="R122" s="44"/>
      <c r="S122" s="44" t="str">
        <f t="shared" si="31"/>
        <v>Да</v>
      </c>
      <c r="T122" s="44" t="str">
        <f t="shared" si="32"/>
        <v>Да</v>
      </c>
      <c r="U122" s="44" t="str">
        <f t="shared" si="33"/>
        <v/>
      </c>
      <c r="V122" s="27" t="str">
        <f t="shared" si="34"/>
        <v/>
      </c>
    </row>
    <row r="123" spans="1:22" x14ac:dyDescent="0.2">
      <c r="A123" s="44">
        <f t="shared" si="35"/>
        <v>121</v>
      </c>
      <c r="B123" s="27" t="str">
        <f t="shared" si="39"/>
        <v>КХЛ</v>
      </c>
      <c r="C123"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23"/>
        <v>Спортивные</v>
      </c>
      <c r="E123" s="45" t="str">
        <f t="shared" si="24"/>
        <v>SD</v>
      </c>
      <c r="F123" s="45" t="str">
        <f t="shared" si="25"/>
        <v>DVB-24</v>
      </c>
      <c r="G123" s="45" t="str">
        <f t="shared" si="36"/>
        <v xml:space="preserve"> 1007</v>
      </c>
      <c r="H123" s="46">
        <v>109</v>
      </c>
      <c r="I123" s="45">
        <f t="shared" si="26"/>
        <v>307</v>
      </c>
      <c r="J123" s="47" t="str">
        <f t="shared" si="38"/>
        <v>epg105</v>
      </c>
      <c r="K123" s="48" t="str">
        <f t="shared" si="20"/>
        <v>0009000207E3</v>
      </c>
      <c r="L123" s="48" t="str">
        <f t="shared" si="27"/>
        <v>http://tv.khl.ru/</v>
      </c>
      <c r="M123" s="48" t="str">
        <f t="shared" si="28"/>
        <v>Русский</v>
      </c>
      <c r="N123" s="48" t="str">
        <f t="shared" si="29"/>
        <v>Круглосуточно</v>
      </c>
      <c r="O123" s="49" t="str">
        <f t="shared" si="30"/>
        <v/>
      </c>
      <c r="P123" s="48" t="str">
        <f t="shared" si="21"/>
        <v>Базовый</v>
      </c>
      <c r="Q123" s="44" t="str">
        <f t="shared" si="37"/>
        <v>Да</v>
      </c>
      <c r="R123" s="44"/>
      <c r="S123" s="44" t="str">
        <f t="shared" si="31"/>
        <v>Да</v>
      </c>
      <c r="T123" s="44" t="str">
        <f t="shared" si="32"/>
        <v>Да</v>
      </c>
      <c r="U123" s="44" t="str">
        <f t="shared" si="33"/>
        <v/>
      </c>
      <c r="V123" s="27" t="str">
        <f t="shared" si="34"/>
        <v/>
      </c>
    </row>
    <row r="124" spans="1:22" x14ac:dyDescent="0.2">
      <c r="A124" s="83">
        <f t="shared" si="35"/>
        <v>122</v>
      </c>
      <c r="B124" s="84" t="s">
        <v>899</v>
      </c>
      <c r="C124" s="84" t="s">
        <v>901</v>
      </c>
      <c r="D124" s="84" t="s">
        <v>590</v>
      </c>
      <c r="E124" s="85" t="s">
        <v>1</v>
      </c>
      <c r="F124" s="85" t="s">
        <v>472</v>
      </c>
      <c r="G124" s="85" t="s">
        <v>894</v>
      </c>
      <c r="H124" s="86" t="s">
        <v>900</v>
      </c>
      <c r="I124" s="85">
        <v>21</v>
      </c>
      <c r="J124" s="87" t="s">
        <v>902</v>
      </c>
      <c r="K124" s="249" t="s">
        <v>891</v>
      </c>
      <c r="L124" s="83" t="s">
        <v>903</v>
      </c>
      <c r="M124" s="83" t="s">
        <v>23</v>
      </c>
      <c r="N124" s="83" t="s">
        <v>25</v>
      </c>
      <c r="O124" s="88"/>
      <c r="P124" s="83" t="s">
        <v>460</v>
      </c>
      <c r="Q124" s="83"/>
      <c r="R124" s="83"/>
      <c r="S124" s="83" t="s">
        <v>14</v>
      </c>
      <c r="T124" s="83" t="s">
        <v>14</v>
      </c>
      <c r="U124" s="83"/>
      <c r="V124" s="84"/>
    </row>
    <row r="125" spans="1:22" x14ac:dyDescent="0.2">
      <c r="A125" s="44">
        <f t="shared" si="35"/>
        <v>123</v>
      </c>
      <c r="B125" s="51" t="str">
        <f t="shared" si="39"/>
        <v>Candy TV HD</v>
      </c>
      <c r="C125" s="51" t="str">
        <f t="shared" si="22"/>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23"/>
        <v>Эротика</v>
      </c>
      <c r="E125" s="68" t="str">
        <f t="shared" si="24"/>
        <v>HD</v>
      </c>
      <c r="F125" s="68" t="str">
        <f t="shared" si="25"/>
        <v>DVB-26</v>
      </c>
      <c r="G125" s="68" t="str">
        <f t="shared" si="36"/>
        <v xml:space="preserve"> 1007</v>
      </c>
      <c r="H125" s="68">
        <v>174</v>
      </c>
      <c r="I125" s="68">
        <f t="shared" si="26"/>
        <v>923</v>
      </c>
      <c r="J125" s="153" t="str">
        <f t="shared" ref="J125:J172" si="40">IFERROR(VLOOKUP($H125,TChannels,22,FALSE),"-")</f>
        <v>epg385</v>
      </c>
      <c r="K125" s="48" t="str">
        <f t="shared" ref="K125:K172" si="41">IFERROR(IF($U$1=1,VLOOKUP($H125,TChannels,13,FALSE),IF($U$1=2,VLOOKUP($H125,TChannels,20,FALSE),IF($U$1=3,VLOOKUP($H125,TChannels,10,FALSE),IF($U$1=4,VLOOKUP($H125,TChannels,17,FALSE),"Не определен")))),"-")</f>
        <v>0009000207DB</v>
      </c>
      <c r="L125" s="48" t="str">
        <f t="shared" si="27"/>
        <v>http://candytv.eu/</v>
      </c>
      <c r="M125" s="48" t="str">
        <f t="shared" si="28"/>
        <v>Русский</v>
      </c>
      <c r="N125" s="48" t="str">
        <f t="shared" si="29"/>
        <v>Круглосуточно</v>
      </c>
      <c r="O125" s="49" t="str">
        <f t="shared" si="30"/>
        <v/>
      </c>
      <c r="P125" s="48" t="str">
        <f t="shared" ref="P125:P172" si="42">IFERROR(IF(OR($U$1=1,$U$1=3),VLOOKUP($H125,TChannels,7,FALSE),IF(OR($U$1=2,$U$1=4),VLOOKUP($H125,TChannels,14,FALSE),"Не определен")),"-")</f>
        <v>Взрослый</v>
      </c>
      <c r="Q125" s="44" t="str">
        <f t="shared" si="37"/>
        <v/>
      </c>
      <c r="R125" s="44"/>
      <c r="S125" s="44" t="str">
        <f t="shared" si="31"/>
        <v>Да</v>
      </c>
      <c r="T125" s="44" t="str">
        <f t="shared" si="32"/>
        <v>Да</v>
      </c>
      <c r="U125" s="44" t="str">
        <f t="shared" si="33"/>
        <v>Да</v>
      </c>
      <c r="V125" s="27" t="str">
        <f t="shared" si="34"/>
        <v/>
      </c>
    </row>
    <row r="126" spans="1:22" x14ac:dyDescent="0.2">
      <c r="A126" s="44">
        <f t="shared" si="35"/>
        <v>124</v>
      </c>
      <c r="B126" s="27" t="str">
        <f t="shared" si="39"/>
        <v>Русский иллюзион</v>
      </c>
      <c r="C126" s="27" t="str">
        <f t="shared" ref="C126:C169" si="43">IFERROR(VLOOKUP($H126,TChannels,30,FALSE),"-")</f>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ref="D126:D172" si="44">IFERROR(VLOOKUP($H126,TChannels,21,FALSE),"-")</f>
        <v>Русское кино</v>
      </c>
      <c r="E126" s="45" t="str">
        <f t="shared" ref="E126:E172" si="45">IFERROR(VLOOKUP($H126,TChannels,4,FALSE),"-")</f>
        <v>SD</v>
      </c>
      <c r="F126" s="45" t="str">
        <f t="shared" ref="F126:F172" si="46">IFERROR(VLOOKUP($H126,TChannels,2,FALSE),"-")</f>
        <v>DVB-25</v>
      </c>
      <c r="G126" s="45" t="str">
        <f t="shared" si="36"/>
        <v xml:space="preserve"> 1007</v>
      </c>
      <c r="H126" s="46">
        <v>41</v>
      </c>
      <c r="I126" s="45">
        <f t="shared" ref="I126:I172" si="47">IFERROR(VLOOKUP($H126,TChannels,5,FALSE),"-")</f>
        <v>62</v>
      </c>
      <c r="J126" s="47" t="str">
        <f t="shared" si="40"/>
        <v>epg40</v>
      </c>
      <c r="K126" s="48" t="str">
        <f t="shared" si="41"/>
        <v>0009000207D1</v>
      </c>
      <c r="L126" s="48" t="str">
        <f t="shared" ref="L126:L172" si="48">IFERROR(VLOOKUP($H126,TChannels,23,FALSE),"-")</f>
        <v>http://russkiyillusion.ru/</v>
      </c>
      <c r="M126" s="48" t="str">
        <f t="shared" ref="M126:M172" si="49">IFERROR(VLOOKUP($H126,TChannels,24,FALSE),"-")</f>
        <v>Русский</v>
      </c>
      <c r="N126" s="48" t="str">
        <f t="shared" ref="N126:N172" si="50">IFERROR(VLOOKUP($H126,TChannels,25,FALSE),"-")</f>
        <v>Круглосуточно</v>
      </c>
      <c r="O126" s="49" t="str">
        <f t="shared" ref="O126:O172" si="51">IF(VLOOKUP($H126,TChannels,26,FALSE)=0,"",VLOOKUP($H126,TChannels,26,FALSE))</f>
        <v/>
      </c>
      <c r="P126" s="48" t="str">
        <f t="shared" si="42"/>
        <v>Базовый</v>
      </c>
      <c r="Q126" s="44" t="str">
        <f t="shared" si="37"/>
        <v>Да</v>
      </c>
      <c r="R126" s="44"/>
      <c r="S126" s="44" t="str">
        <f t="shared" ref="S126:S172" si="52">IFERROR(VLOOKUP($H126,TChannels,27,FALSE),"-")</f>
        <v>Да</v>
      </c>
      <c r="T126" s="44" t="str">
        <f t="shared" ref="T126:T172" si="53">IFERROR(VLOOKUP($H126,TChannels,28,FALSE),"-")</f>
        <v>Да</v>
      </c>
      <c r="U126" s="44" t="str">
        <f t="shared" ref="U126:U172" si="54">IF(VLOOKUP($H126,TChannels,29,FALSE)=0,"",VLOOKUP($H126,TChannels,29,FALSE))</f>
        <v/>
      </c>
      <c r="V126" s="27" t="str">
        <f t="shared" ref="V126:V172" si="55">IF(VLOOKUP($H126,TChannels,31,FALSE)=0,"",VLOOKUP($H126,TChannels,31,FALSE))</f>
        <v/>
      </c>
    </row>
    <row r="127" spans="1:22" x14ac:dyDescent="0.2">
      <c r="A127" s="44">
        <f t="shared" ref="A127:A172" si="56">ROW()-2</f>
        <v>125</v>
      </c>
      <c r="B127" s="27" t="str">
        <f t="shared" si="39"/>
        <v>Настоящее Страшное Телевидение</v>
      </c>
      <c r="C127" s="27" t="str">
        <f t="shared" si="43"/>
        <v>Все самое смешное в страшном и самое страшное в смешном.</v>
      </c>
      <c r="D127" s="27" t="str">
        <f t="shared" si="44"/>
        <v>Кино и сериалы</v>
      </c>
      <c r="E127" s="45" t="str">
        <f t="shared" si="45"/>
        <v>SD</v>
      </c>
      <c r="F127" s="45" t="str">
        <f t="shared" si="46"/>
        <v>DVB-25</v>
      </c>
      <c r="G127" s="45" t="str">
        <f t="shared" ref="G127:G172" si="57">IFERROR(MID($A$1,SEARCH("=",$A$1,9)+1,SEARCH(")",$A$1)-SEARCH("=",$A$1,9)-1),"Н/Д")</f>
        <v xml:space="preserve"> 1007</v>
      </c>
      <c r="H127" s="46">
        <v>159</v>
      </c>
      <c r="I127" s="45">
        <f t="shared" si="47"/>
        <v>73</v>
      </c>
      <c r="J127" s="47" t="str">
        <f t="shared" si="40"/>
        <v>epg352</v>
      </c>
      <c r="K127" s="48" t="str">
        <f t="shared" si="41"/>
        <v>0009000207D1</v>
      </c>
      <c r="L127" s="48" t="str">
        <f t="shared" si="48"/>
        <v>http://strashnoe.tv/</v>
      </c>
      <c r="M127" s="48" t="str">
        <f t="shared" si="49"/>
        <v>Русский</v>
      </c>
      <c r="N127" s="48" t="str">
        <f t="shared" si="50"/>
        <v>Круглосуточно</v>
      </c>
      <c r="O127" s="49" t="str">
        <f t="shared" si="51"/>
        <v/>
      </c>
      <c r="P127" s="48" t="str">
        <f t="shared" si="42"/>
        <v>Базовый</v>
      </c>
      <c r="Q127" s="44" t="str">
        <f t="shared" ref="Q127:Q172" si="58">IF(VLOOKUP($H127,TChannels,6,FALSE)=0,"",VLOOKUP($H127,TChannels,6,FALSE))</f>
        <v>Да</v>
      </c>
      <c r="R127" s="44"/>
      <c r="S127" s="44" t="str">
        <f t="shared" si="52"/>
        <v>Да</v>
      </c>
      <c r="T127" s="44" t="str">
        <f t="shared" si="53"/>
        <v>Да</v>
      </c>
      <c r="U127" s="44" t="str">
        <f t="shared" si="54"/>
        <v/>
      </c>
      <c r="V127" s="27" t="str">
        <f t="shared" si="55"/>
        <v/>
      </c>
    </row>
    <row r="128" spans="1:22" x14ac:dyDescent="0.2">
      <c r="A128" s="44">
        <f t="shared" si="56"/>
        <v>126</v>
      </c>
      <c r="B128" s="27" t="str">
        <f t="shared" si="39"/>
        <v>Наш футбол</v>
      </c>
      <c r="C128" s="27" t="str">
        <f t="shared" si="43"/>
        <v>Телеканал о российском футболе</v>
      </c>
      <c r="D128" s="27" t="str">
        <f t="shared" si="44"/>
        <v>Спортивные</v>
      </c>
      <c r="E128" s="45" t="str">
        <f t="shared" si="45"/>
        <v>SD</v>
      </c>
      <c r="F128" s="45" t="str">
        <f t="shared" si="46"/>
        <v>DVB-25</v>
      </c>
      <c r="G128" s="45" t="str">
        <f t="shared" si="57"/>
        <v xml:space="preserve"> 1007</v>
      </c>
      <c r="H128" s="46">
        <v>128</v>
      </c>
      <c r="I128" s="45">
        <f t="shared" si="47"/>
        <v>821</v>
      </c>
      <c r="J128" s="47" t="str">
        <f t="shared" si="40"/>
        <v>epg313</v>
      </c>
      <c r="K128" s="48" t="str">
        <f t="shared" si="41"/>
        <v>0009000207D6</v>
      </c>
      <c r="L128" s="48" t="str">
        <f t="shared" si="48"/>
        <v>http://www.rfpl.tv/</v>
      </c>
      <c r="M128" s="48" t="str">
        <f t="shared" si="49"/>
        <v>Русский</v>
      </c>
      <c r="N128" s="48" t="str">
        <f t="shared" si="50"/>
        <v>Круглосуточно</v>
      </c>
      <c r="O128" s="49" t="str">
        <f t="shared" si="51"/>
        <v/>
      </c>
      <c r="P128" s="48" t="str">
        <f t="shared" si="42"/>
        <v>Наш Футбол</v>
      </c>
      <c r="Q128" s="44" t="str">
        <f t="shared" si="58"/>
        <v/>
      </c>
      <c r="R128" s="44"/>
      <c r="S128" s="44" t="str">
        <f t="shared" si="52"/>
        <v>Да</v>
      </c>
      <c r="T128" s="44" t="str">
        <f t="shared" si="53"/>
        <v>Да</v>
      </c>
      <c r="U128" s="44" t="str">
        <f t="shared" si="54"/>
        <v/>
      </c>
      <c r="V128" s="27" t="str">
        <f t="shared" si="55"/>
        <v/>
      </c>
    </row>
    <row r="129" spans="1:22" x14ac:dyDescent="0.2">
      <c r="A129" s="44">
        <f t="shared" si="56"/>
        <v>127</v>
      </c>
      <c r="B129" s="27" t="str">
        <f t="shared" ref="B129:B172" si="59">IFERROR(VLOOKUP($H129,TChannels,3,FALSE),"-")</f>
        <v>Наш футбол HD</v>
      </c>
      <c r="C129" s="27" t="str">
        <f t="shared" si="43"/>
        <v>Телеканал о российском футболе</v>
      </c>
      <c r="D129" s="27" t="str">
        <f t="shared" si="44"/>
        <v>Спортивные</v>
      </c>
      <c r="E129" s="45" t="str">
        <f t="shared" si="45"/>
        <v>HD</v>
      </c>
      <c r="F129" s="45" t="str">
        <f t="shared" si="46"/>
        <v>DVB-25</v>
      </c>
      <c r="G129" s="45" t="str">
        <f t="shared" si="57"/>
        <v xml:space="preserve"> 1007</v>
      </c>
      <c r="H129" s="46">
        <v>223</v>
      </c>
      <c r="I129" s="45">
        <f t="shared" si="47"/>
        <v>822</v>
      </c>
      <c r="J129" s="47" t="str">
        <f t="shared" si="40"/>
        <v>epg272</v>
      </c>
      <c r="K129" s="48" t="str">
        <f t="shared" si="41"/>
        <v>0009000207D6</v>
      </c>
      <c r="L129" s="48" t="str">
        <f t="shared" si="48"/>
        <v>http://www.rfpl.tv/</v>
      </c>
      <c r="M129" s="48" t="str">
        <f t="shared" si="49"/>
        <v>Русский</v>
      </c>
      <c r="N129" s="48" t="str">
        <f t="shared" si="50"/>
        <v>Круглосуточно</v>
      </c>
      <c r="O129" s="49" t="str">
        <f t="shared" si="51"/>
        <v/>
      </c>
      <c r="P129" s="48" t="str">
        <f t="shared" si="42"/>
        <v>Наш Футбол</v>
      </c>
      <c r="Q129" s="44" t="str">
        <f t="shared" si="58"/>
        <v/>
      </c>
      <c r="R129" s="44"/>
      <c r="S129" s="44" t="str">
        <f t="shared" si="52"/>
        <v>Да</v>
      </c>
      <c r="T129" s="44" t="str">
        <f t="shared" si="53"/>
        <v>Да</v>
      </c>
      <c r="U129" s="44" t="str">
        <f t="shared" si="54"/>
        <v/>
      </c>
      <c r="V129" s="27" t="str">
        <f t="shared" si="55"/>
        <v/>
      </c>
    </row>
    <row r="130" spans="1:22" x14ac:dyDescent="0.2">
      <c r="A130" s="44">
        <f t="shared" si="56"/>
        <v>128</v>
      </c>
      <c r="B130" s="27" t="str">
        <f t="shared" si="59"/>
        <v>Иллюзион +</v>
      </c>
      <c r="C130" s="27" t="str">
        <f t="shared" si="43"/>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44"/>
        <v>Иностранное кино</v>
      </c>
      <c r="E130" s="45" t="str">
        <f t="shared" si="45"/>
        <v>SD</v>
      </c>
      <c r="F130" s="45" t="str">
        <f t="shared" si="46"/>
        <v>DVB-26</v>
      </c>
      <c r="G130" s="45" t="str">
        <f t="shared" si="57"/>
        <v xml:space="preserve"> 1007</v>
      </c>
      <c r="H130" s="46">
        <v>42</v>
      </c>
      <c r="I130" s="45">
        <f t="shared" si="47"/>
        <v>64</v>
      </c>
      <c r="J130" s="47" t="str">
        <f t="shared" si="40"/>
        <v>epg41</v>
      </c>
      <c r="K130" s="48" t="str">
        <f t="shared" si="41"/>
        <v>0009000207D1</v>
      </c>
      <c r="L130" s="48" t="str">
        <f t="shared" si="48"/>
        <v>http://www.klub100.ru/</v>
      </c>
      <c r="M130" s="48" t="str">
        <f t="shared" si="49"/>
        <v>Русский</v>
      </c>
      <c r="N130" s="48" t="str">
        <f t="shared" si="50"/>
        <v>Круглосуточно</v>
      </c>
      <c r="O130" s="49" t="str">
        <f t="shared" si="51"/>
        <v/>
      </c>
      <c r="P130" s="48" t="str">
        <f t="shared" si="42"/>
        <v>Базовый</v>
      </c>
      <c r="Q130" s="44" t="str">
        <f t="shared" si="58"/>
        <v>Да</v>
      </c>
      <c r="R130" s="44"/>
      <c r="S130" s="44" t="str">
        <f t="shared" si="52"/>
        <v>Да</v>
      </c>
      <c r="T130" s="44" t="str">
        <f t="shared" si="53"/>
        <v>Да</v>
      </c>
      <c r="U130" s="44" t="str">
        <f t="shared" si="54"/>
        <v/>
      </c>
      <c r="V130" s="27" t="str">
        <f t="shared" si="55"/>
        <v/>
      </c>
    </row>
    <row r="131" spans="1:22" x14ac:dyDescent="0.2">
      <c r="A131" s="44">
        <f t="shared" si="56"/>
        <v>129</v>
      </c>
      <c r="B131" s="27" t="str">
        <f t="shared" si="59"/>
        <v>Русская ночь</v>
      </c>
      <c r="C131" s="27" t="str">
        <f t="shared" si="43"/>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44"/>
        <v>Эротика</v>
      </c>
      <c r="E131" s="45" t="str">
        <f t="shared" si="45"/>
        <v>SD</v>
      </c>
      <c r="F131" s="45" t="str">
        <f t="shared" si="46"/>
        <v>DVB-26</v>
      </c>
      <c r="G131" s="45" t="str">
        <f t="shared" si="57"/>
        <v xml:space="preserve"> 1007</v>
      </c>
      <c r="H131" s="46">
        <v>149</v>
      </c>
      <c r="I131" s="45">
        <f t="shared" si="47"/>
        <v>922</v>
      </c>
      <c r="J131" s="47" t="str">
        <f t="shared" si="40"/>
        <v>epg331</v>
      </c>
      <c r="K131" s="48" t="str">
        <f t="shared" si="41"/>
        <v>0009000207DB</v>
      </c>
      <c r="L131" s="48" t="str">
        <f t="shared" si="48"/>
        <v>http://www.rusnight.ru/</v>
      </c>
      <c r="M131" s="48" t="str">
        <f t="shared" si="49"/>
        <v>Русский</v>
      </c>
      <c r="N131" s="48" t="str">
        <f t="shared" si="50"/>
        <v>Круглосуточно</v>
      </c>
      <c r="O131" s="49" t="str">
        <f t="shared" si="51"/>
        <v/>
      </c>
      <c r="P131" s="48" t="str">
        <f t="shared" si="42"/>
        <v>Взрослый</v>
      </c>
      <c r="Q131" s="44" t="str">
        <f t="shared" si="58"/>
        <v/>
      </c>
      <c r="R131" s="44"/>
      <c r="S131" s="44" t="str">
        <f t="shared" si="52"/>
        <v>Да</v>
      </c>
      <c r="T131" s="44" t="str">
        <f t="shared" si="53"/>
        <v>Да</v>
      </c>
      <c r="U131" s="44" t="str">
        <f t="shared" si="54"/>
        <v>Да</v>
      </c>
      <c r="V131" s="27" t="str">
        <f t="shared" si="55"/>
        <v/>
      </c>
    </row>
    <row r="132" spans="1:22" x14ac:dyDescent="0.2">
      <c r="A132" s="44">
        <f t="shared" si="56"/>
        <v>130</v>
      </c>
      <c r="B132" s="51" t="str">
        <f t="shared" si="59"/>
        <v>A2</v>
      </c>
      <c r="C132" s="27" t="str">
        <f t="shared" si="43"/>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44"/>
        <v>Кино и сериалы</v>
      </c>
      <c r="E132" s="45" t="str">
        <f t="shared" si="45"/>
        <v>SD</v>
      </c>
      <c r="F132" s="45" t="str">
        <f t="shared" si="46"/>
        <v>DVB-20</v>
      </c>
      <c r="G132" s="45" t="str">
        <f t="shared" si="57"/>
        <v xml:space="preserve"> 1007</v>
      </c>
      <c r="H132" s="46">
        <v>132</v>
      </c>
      <c r="I132" s="45">
        <f t="shared" si="47"/>
        <v>825</v>
      </c>
      <c r="J132" s="47" t="str">
        <f t="shared" si="40"/>
        <v>epg317</v>
      </c>
      <c r="K132" s="48" t="str">
        <f t="shared" si="41"/>
        <v>0009000207EF</v>
      </c>
      <c r="L132" s="48" t="str">
        <f t="shared" si="48"/>
        <v>http://www.amediafilm.com/</v>
      </c>
      <c r="M132" s="48" t="str">
        <f t="shared" si="49"/>
        <v>Русский, Английский</v>
      </c>
      <c r="N132" s="48" t="str">
        <f t="shared" si="50"/>
        <v>Круглосуточно</v>
      </c>
      <c r="O132" s="49" t="str">
        <f t="shared" si="51"/>
        <v/>
      </c>
      <c r="P132" s="48" t="str">
        <f t="shared" si="42"/>
        <v>AMEDIA Premium HD</v>
      </c>
      <c r="Q132" s="44" t="str">
        <f t="shared" si="58"/>
        <v/>
      </c>
      <c r="R132" s="44"/>
      <c r="S132" s="44" t="str">
        <f t="shared" si="52"/>
        <v>Да</v>
      </c>
      <c r="T132" s="44" t="str">
        <f t="shared" si="53"/>
        <v>Да</v>
      </c>
      <c r="U132" s="44" t="str">
        <f t="shared" si="54"/>
        <v/>
      </c>
      <c r="V132" s="27" t="str">
        <f t="shared" si="55"/>
        <v/>
      </c>
    </row>
    <row r="133" spans="1:22" x14ac:dyDescent="0.2">
      <c r="A133" s="44">
        <f t="shared" si="56"/>
        <v>131</v>
      </c>
      <c r="B133" s="27" t="str">
        <f t="shared" si="59"/>
        <v>French Lover TV</v>
      </c>
      <c r="C133" s="27" t="str">
        <f t="shared" si="43"/>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44"/>
        <v>Эротика</v>
      </c>
      <c r="E133" s="45" t="str">
        <f t="shared" si="45"/>
        <v>SD</v>
      </c>
      <c r="F133" s="45" t="str">
        <f t="shared" si="46"/>
        <v>DVB-26</v>
      </c>
      <c r="G133" s="45" t="str">
        <f t="shared" si="57"/>
        <v xml:space="preserve"> 1007</v>
      </c>
      <c r="H133" s="46">
        <v>133</v>
      </c>
      <c r="I133" s="45">
        <f t="shared" si="47"/>
        <v>921</v>
      </c>
      <c r="J133" s="47" t="str">
        <f t="shared" si="40"/>
        <v>epg318</v>
      </c>
      <c r="K133" s="48" t="str">
        <f t="shared" si="41"/>
        <v>0009000207DB</v>
      </c>
      <c r="L133" s="48" t="str">
        <f t="shared" si="48"/>
        <v>http://www.frenchlover.tv</v>
      </c>
      <c r="M133" s="48" t="str">
        <f t="shared" si="49"/>
        <v>Французский</v>
      </c>
      <c r="N133" s="48" t="str">
        <f t="shared" si="50"/>
        <v>Круглосуточно</v>
      </c>
      <c r="O133" s="49" t="str">
        <f t="shared" si="51"/>
        <v/>
      </c>
      <c r="P133" s="48" t="str">
        <f t="shared" si="42"/>
        <v>Взрослый</v>
      </c>
      <c r="Q133" s="44" t="str">
        <f t="shared" si="58"/>
        <v/>
      </c>
      <c r="R133" s="44"/>
      <c r="S133" s="44" t="str">
        <f t="shared" si="52"/>
        <v>Да</v>
      </c>
      <c r="T133" s="44" t="str">
        <f t="shared" si="53"/>
        <v>Да</v>
      </c>
      <c r="U133" s="44" t="str">
        <f t="shared" si="54"/>
        <v>Да</v>
      </c>
      <c r="V133" s="27" t="str">
        <f t="shared" si="55"/>
        <v/>
      </c>
    </row>
    <row r="134" spans="1:22" x14ac:dyDescent="0.2">
      <c r="A134" s="44">
        <f t="shared" si="56"/>
        <v>132</v>
      </c>
      <c r="B134" s="27" t="str">
        <f t="shared" si="59"/>
        <v>Brazzers TV</v>
      </c>
      <c r="C134" s="27" t="str">
        <f t="shared" si="43"/>
        <v>Самый откровенный эротический канал от известного эротического сайта представляющий лучший европейский и американский контент.</v>
      </c>
      <c r="D134" s="27" t="str">
        <f t="shared" si="44"/>
        <v>Эротика</v>
      </c>
      <c r="E134" s="45" t="str">
        <f t="shared" si="45"/>
        <v>SD</v>
      </c>
      <c r="F134" s="45" t="str">
        <f t="shared" si="46"/>
        <v>DVB-26</v>
      </c>
      <c r="G134" s="45" t="str">
        <f t="shared" si="57"/>
        <v xml:space="preserve"> 1007</v>
      </c>
      <c r="H134" s="46">
        <v>195</v>
      </c>
      <c r="I134" s="45">
        <f t="shared" si="47"/>
        <v>920</v>
      </c>
      <c r="J134" s="47" t="str">
        <f t="shared" si="40"/>
        <v>epg500</v>
      </c>
      <c r="K134" s="48" t="str">
        <f t="shared" si="41"/>
        <v>0009000207DB</v>
      </c>
      <c r="L134" s="48" t="str">
        <f t="shared" si="48"/>
        <v>http://www.brazzerstveurope.com</v>
      </c>
      <c r="M134" s="48" t="str">
        <f t="shared" si="49"/>
        <v>Английский</v>
      </c>
      <c r="N134" s="48" t="str">
        <f t="shared" si="50"/>
        <v>Круглосуточно</v>
      </c>
      <c r="O134" s="49" t="str">
        <f t="shared" si="51"/>
        <v/>
      </c>
      <c r="P134" s="48" t="str">
        <f t="shared" si="42"/>
        <v>Взрослый</v>
      </c>
      <c r="Q134" s="44" t="str">
        <f t="shared" si="58"/>
        <v/>
      </c>
      <c r="R134" s="44"/>
      <c r="S134" s="44" t="str">
        <f t="shared" si="52"/>
        <v>Да</v>
      </c>
      <c r="T134" s="44" t="str">
        <f t="shared" si="53"/>
        <v>Да</v>
      </c>
      <c r="U134" s="44" t="str">
        <f t="shared" si="54"/>
        <v>Да</v>
      </c>
      <c r="V134" s="27" t="str">
        <f t="shared" si="55"/>
        <v/>
      </c>
    </row>
    <row r="135" spans="1:22" x14ac:dyDescent="0.2">
      <c r="A135" s="44">
        <f t="shared" si="56"/>
        <v>133</v>
      </c>
      <c r="B135" s="27" t="str">
        <f t="shared" si="59"/>
        <v>CANDYMAN</v>
      </c>
      <c r="C135" s="27" t="str">
        <f t="shared" si="43"/>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44"/>
        <v>Эротика</v>
      </c>
      <c r="E135" s="45" t="str">
        <f t="shared" si="45"/>
        <v>SD</v>
      </c>
      <c r="F135" s="45" t="str">
        <f t="shared" si="46"/>
        <v>DVB-26</v>
      </c>
      <c r="G135" s="45" t="str">
        <f t="shared" si="57"/>
        <v xml:space="preserve"> 1007</v>
      </c>
      <c r="H135" s="46">
        <v>191</v>
      </c>
      <c r="I135" s="45">
        <f t="shared" si="47"/>
        <v>924</v>
      </c>
      <c r="J135" s="47" t="str">
        <f t="shared" si="40"/>
        <v>epg511</v>
      </c>
      <c r="K135" s="48" t="str">
        <f t="shared" si="41"/>
        <v>0009000207DB</v>
      </c>
      <c r="L135" s="48" t="str">
        <f t="shared" si="48"/>
        <v>http://www.candymantv.com/</v>
      </c>
      <c r="M135" s="48" t="str">
        <f t="shared" si="49"/>
        <v>Русский</v>
      </c>
      <c r="N135" s="48" t="str">
        <f t="shared" si="50"/>
        <v>Круглосуточно</v>
      </c>
      <c r="O135" s="49" t="str">
        <f t="shared" si="51"/>
        <v/>
      </c>
      <c r="P135" s="48" t="str">
        <f t="shared" si="42"/>
        <v>Взрослый</v>
      </c>
      <c r="Q135" s="44" t="str">
        <f t="shared" si="58"/>
        <v/>
      </c>
      <c r="R135" s="44"/>
      <c r="S135" s="44" t="str">
        <f t="shared" si="52"/>
        <v>Да</v>
      </c>
      <c r="T135" s="44" t="str">
        <f t="shared" si="53"/>
        <v>Да</v>
      </c>
      <c r="U135" s="44" t="str">
        <f t="shared" si="54"/>
        <v>Да</v>
      </c>
      <c r="V135" s="27" t="str">
        <f t="shared" si="55"/>
        <v/>
      </c>
    </row>
    <row r="136" spans="1:22" x14ac:dyDescent="0.2">
      <c r="A136" s="44">
        <f t="shared" si="56"/>
        <v>134</v>
      </c>
      <c r="B136" s="27" t="str">
        <f t="shared" si="59"/>
        <v>Fashion One HD</v>
      </c>
      <c r="C136" s="27" t="str">
        <f t="shared" si="43"/>
        <v>Мода, стиль, красота, гламур, роскошь в формате HD</v>
      </c>
      <c r="D136" s="27" t="str">
        <f t="shared" si="44"/>
        <v>Развлекательные</v>
      </c>
      <c r="E136" s="45" t="str">
        <f t="shared" si="45"/>
        <v>HD</v>
      </c>
      <c r="F136" s="45" t="str">
        <f t="shared" si="46"/>
        <v>DVB-27</v>
      </c>
      <c r="G136" s="45" t="str">
        <f t="shared" si="57"/>
        <v xml:space="preserve"> 1007</v>
      </c>
      <c r="H136" s="46">
        <v>147</v>
      </c>
      <c r="I136" s="45">
        <f t="shared" si="47"/>
        <v>616</v>
      </c>
      <c r="J136" s="47" t="str">
        <f t="shared" si="40"/>
        <v>epg330</v>
      </c>
      <c r="K136" s="48" t="str">
        <f t="shared" si="41"/>
        <v>0009000207D1</v>
      </c>
      <c r="L136" s="48" t="str">
        <f t="shared" si="48"/>
        <v>http://www.fashionone.com/</v>
      </c>
      <c r="M136" s="48" t="str">
        <f t="shared" si="49"/>
        <v>Русский</v>
      </c>
      <c r="N136" s="48" t="str">
        <f t="shared" si="50"/>
        <v>Круглосуточно</v>
      </c>
      <c r="O136" s="49" t="str">
        <f t="shared" si="51"/>
        <v/>
      </c>
      <c r="P136" s="48" t="str">
        <f t="shared" si="42"/>
        <v>Базовый</v>
      </c>
      <c r="Q136" s="44" t="str">
        <f t="shared" si="58"/>
        <v/>
      </c>
      <c r="R136" s="44"/>
      <c r="S136" s="44" t="str">
        <f t="shared" si="52"/>
        <v>Да</v>
      </c>
      <c r="T136" s="44" t="str">
        <f t="shared" si="53"/>
        <v>Да</v>
      </c>
      <c r="U136" s="44" t="str">
        <f t="shared" si="54"/>
        <v/>
      </c>
      <c r="V136" s="27" t="str">
        <f t="shared" si="55"/>
        <v/>
      </c>
    </row>
    <row r="137" spans="1:22" x14ac:dyDescent="0.2">
      <c r="A137" s="44">
        <f t="shared" si="56"/>
        <v>135</v>
      </c>
      <c r="B137" s="27" t="str">
        <f t="shared" si="59"/>
        <v>Viasat Golf HD</v>
      </c>
      <c r="C137" s="27" t="str">
        <f t="shared" si="43"/>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44"/>
        <v>Спортивные</v>
      </c>
      <c r="E137" s="45" t="str">
        <f t="shared" si="45"/>
        <v>HD</v>
      </c>
      <c r="F137" s="45" t="str">
        <f t="shared" si="46"/>
        <v>DVB-28</v>
      </c>
      <c r="G137" s="45" t="str">
        <f t="shared" si="57"/>
        <v xml:space="preserve"> 1007</v>
      </c>
      <c r="H137" s="46">
        <v>307</v>
      </c>
      <c r="I137" s="45">
        <f t="shared" si="47"/>
        <v>809</v>
      </c>
      <c r="J137" s="47" t="str">
        <f t="shared" si="40"/>
        <v>epg594</v>
      </c>
      <c r="K137" s="48" t="str">
        <f t="shared" si="41"/>
        <v>0009000207E0</v>
      </c>
      <c r="L137" s="48" t="str">
        <f t="shared" si="48"/>
        <v>http://www.myviasat.ru/</v>
      </c>
      <c r="M137" s="48" t="str">
        <f t="shared" si="49"/>
        <v>Русский, Английский</v>
      </c>
      <c r="N137" s="48" t="str">
        <f t="shared" si="50"/>
        <v>Круглосуточно</v>
      </c>
      <c r="O137" s="49" t="str">
        <f t="shared" si="51"/>
        <v/>
      </c>
      <c r="P137" s="48" t="str">
        <f t="shared" si="42"/>
        <v>VIASAT премиум HD</v>
      </c>
      <c r="Q137" s="44" t="str">
        <f t="shared" si="58"/>
        <v/>
      </c>
      <c r="R137" s="44"/>
      <c r="S137" s="44" t="str">
        <f t="shared" si="52"/>
        <v>Да</v>
      </c>
      <c r="T137" s="44" t="str">
        <f t="shared" si="53"/>
        <v>Да</v>
      </c>
      <c r="U137" s="44" t="str">
        <f t="shared" si="54"/>
        <v/>
      </c>
      <c r="V137" s="27" t="str">
        <f t="shared" si="55"/>
        <v/>
      </c>
    </row>
    <row r="138" spans="1:22" x14ac:dyDescent="0.2">
      <c r="A138" s="44">
        <f t="shared" si="56"/>
        <v>136</v>
      </c>
      <c r="B138" s="27" t="str">
        <f t="shared" si="59"/>
        <v>Русский роман</v>
      </c>
      <c r="C138" s="27" t="str">
        <f t="shared" si="43"/>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44"/>
        <v>Кино и сериалы</v>
      </c>
      <c r="E138" s="45" t="str">
        <f t="shared" si="45"/>
        <v>SD</v>
      </c>
      <c r="F138" s="45" t="str">
        <f t="shared" si="46"/>
        <v>DVB-27</v>
      </c>
      <c r="G138" s="45" t="str">
        <f t="shared" si="57"/>
        <v xml:space="preserve"> 1007</v>
      </c>
      <c r="H138" s="46">
        <v>120</v>
      </c>
      <c r="I138" s="45">
        <f t="shared" si="47"/>
        <v>72</v>
      </c>
      <c r="J138" s="47" t="str">
        <f t="shared" si="40"/>
        <v>epg307</v>
      </c>
      <c r="K138" s="48" t="str">
        <f t="shared" si="41"/>
        <v>0009000207D1</v>
      </c>
      <c r="L138" s="48" t="str">
        <f t="shared" si="48"/>
        <v>http://rusroman.ru/</v>
      </c>
      <c r="M138" s="48" t="str">
        <f t="shared" si="49"/>
        <v>Русский</v>
      </c>
      <c r="N138" s="48" t="str">
        <f t="shared" si="50"/>
        <v>Круглосуточно</v>
      </c>
      <c r="O138" s="49" t="str">
        <f t="shared" si="51"/>
        <v/>
      </c>
      <c r="P138" s="48" t="str">
        <f t="shared" si="42"/>
        <v>Базовый</v>
      </c>
      <c r="Q138" s="44" t="str">
        <f t="shared" si="58"/>
        <v>Да</v>
      </c>
      <c r="R138" s="44"/>
      <c r="S138" s="44" t="str">
        <f t="shared" si="52"/>
        <v>Да</v>
      </c>
      <c r="T138" s="44" t="str">
        <f t="shared" si="53"/>
        <v>Да</v>
      </c>
      <c r="U138" s="44" t="str">
        <f t="shared" si="54"/>
        <v/>
      </c>
      <c r="V138" s="27" t="str">
        <f t="shared" si="55"/>
        <v/>
      </c>
    </row>
    <row r="139" spans="1:22" x14ac:dyDescent="0.2">
      <c r="A139" s="44">
        <f t="shared" si="56"/>
        <v>137</v>
      </c>
      <c r="B139" s="27" t="str">
        <f t="shared" si="59"/>
        <v>TV1000 Premium HD</v>
      </c>
      <c r="C139" s="27" t="str">
        <f t="shared" si="43"/>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44"/>
        <v>Кино и сериалы</v>
      </c>
      <c r="E139" s="45" t="str">
        <f t="shared" si="45"/>
        <v>HD</v>
      </c>
      <c r="F139" s="45" t="str">
        <f t="shared" si="46"/>
        <v>DVB-28</v>
      </c>
      <c r="G139" s="45" t="str">
        <f t="shared" si="57"/>
        <v xml:space="preserve"> 1007</v>
      </c>
      <c r="H139" s="46">
        <v>160</v>
      </c>
      <c r="I139" s="45">
        <f t="shared" si="47"/>
        <v>801</v>
      </c>
      <c r="J139" s="47" t="str">
        <f t="shared" si="40"/>
        <v>epg375</v>
      </c>
      <c r="K139" s="48" t="str">
        <f t="shared" si="41"/>
        <v>0009000207E0</v>
      </c>
      <c r="L139" s="48" t="str">
        <f t="shared" si="48"/>
        <v>http://www.viasatpremium.ru/</v>
      </c>
      <c r="M139" s="48" t="str">
        <f t="shared" si="49"/>
        <v>Русский</v>
      </c>
      <c r="N139" s="48" t="str">
        <f t="shared" si="50"/>
        <v>Круглосуточно</v>
      </c>
      <c r="O139" s="49" t="str">
        <f t="shared" si="51"/>
        <v/>
      </c>
      <c r="P139" s="48" t="str">
        <f t="shared" si="42"/>
        <v>VIASAT премиум HD</v>
      </c>
      <c r="Q139" s="44" t="str">
        <f t="shared" si="58"/>
        <v/>
      </c>
      <c r="R139" s="44"/>
      <c r="S139" s="44" t="str">
        <f t="shared" si="52"/>
        <v>Да</v>
      </c>
      <c r="T139" s="44" t="str">
        <f t="shared" si="53"/>
        <v>Да</v>
      </c>
      <c r="U139" s="44" t="str">
        <f t="shared" si="54"/>
        <v/>
      </c>
      <c r="V139" s="27" t="str">
        <f t="shared" si="55"/>
        <v/>
      </c>
    </row>
    <row r="140" spans="1:22" x14ac:dyDescent="0.2">
      <c r="A140" s="44">
        <f t="shared" si="56"/>
        <v>138</v>
      </c>
      <c r="B140" s="27" t="str">
        <f t="shared" si="59"/>
        <v>Viasat Sport</v>
      </c>
      <c r="C140" s="27" t="str">
        <f t="shared" si="43"/>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44"/>
        <v>Спортивные</v>
      </c>
      <c r="E140" s="45" t="str">
        <f t="shared" si="45"/>
        <v>HD</v>
      </c>
      <c r="F140" s="45" t="str">
        <f t="shared" si="46"/>
        <v>DVB-28</v>
      </c>
      <c r="G140" s="45" t="str">
        <f t="shared" si="57"/>
        <v xml:space="preserve"> 1007</v>
      </c>
      <c r="H140" s="46">
        <v>309</v>
      </c>
      <c r="I140" s="45">
        <f t="shared" si="47"/>
        <v>810</v>
      </c>
      <c r="J140" s="47" t="str">
        <f t="shared" si="40"/>
        <v>epg593</v>
      </c>
      <c r="K140" s="48" t="str">
        <f t="shared" si="41"/>
        <v>0009000207E0</v>
      </c>
      <c r="L140" s="48" t="str">
        <f t="shared" si="48"/>
        <v>http://www.myviasat.ru/</v>
      </c>
      <c r="M140" s="48" t="str">
        <f t="shared" si="49"/>
        <v>Русский, Английский</v>
      </c>
      <c r="N140" s="48" t="str">
        <f t="shared" si="50"/>
        <v>Круглосуточно</v>
      </c>
      <c r="O140" s="49" t="str">
        <f t="shared" si="51"/>
        <v/>
      </c>
      <c r="P140" s="48" t="str">
        <f t="shared" si="42"/>
        <v>VIASAT премиум HD</v>
      </c>
      <c r="Q140" s="44" t="str">
        <f t="shared" si="58"/>
        <v/>
      </c>
      <c r="R140" s="44"/>
      <c r="S140" s="44" t="str">
        <f t="shared" si="52"/>
        <v>Да</v>
      </c>
      <c r="T140" s="44" t="str">
        <f t="shared" si="53"/>
        <v>Да</v>
      </c>
      <c r="U140" s="44" t="str">
        <f t="shared" si="54"/>
        <v/>
      </c>
      <c r="V140" s="27" t="str">
        <f t="shared" si="55"/>
        <v/>
      </c>
    </row>
    <row r="141" spans="1:22" x14ac:dyDescent="0.2">
      <c r="A141" s="44">
        <f t="shared" si="56"/>
        <v>139</v>
      </c>
      <c r="B141" s="27" t="str">
        <f t="shared" si="59"/>
        <v>Travel Channel HD</v>
      </c>
      <c r="C141" s="27" t="str">
        <f t="shared" si="43"/>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44"/>
        <v>Вокруг света</v>
      </c>
      <c r="E141" s="45" t="str">
        <f t="shared" si="45"/>
        <v>HD</v>
      </c>
      <c r="F141" s="45" t="str">
        <f t="shared" si="46"/>
        <v>DVB-27</v>
      </c>
      <c r="G141" s="45" t="str">
        <f t="shared" si="57"/>
        <v xml:space="preserve"> 1007</v>
      </c>
      <c r="H141" s="46">
        <v>143</v>
      </c>
      <c r="I141" s="45">
        <f t="shared" si="47"/>
        <v>608</v>
      </c>
      <c r="J141" s="47" t="str">
        <f t="shared" si="40"/>
        <v>epg328</v>
      </c>
      <c r="K141" s="48" t="str">
        <f t="shared" si="41"/>
        <v>0009000207D1</v>
      </c>
      <c r="L141" s="48" t="str">
        <f t="shared" si="48"/>
        <v>http://www.mgmhd.com/</v>
      </c>
      <c r="M141" s="48" t="str">
        <f t="shared" si="49"/>
        <v>Русский</v>
      </c>
      <c r="N141" s="48" t="str">
        <f t="shared" si="50"/>
        <v>Круглосуточно</v>
      </c>
      <c r="O141" s="49" t="str">
        <f t="shared" si="51"/>
        <v/>
      </c>
      <c r="P141" s="48" t="str">
        <f t="shared" si="42"/>
        <v>Базовый</v>
      </c>
      <c r="Q141" s="44" t="str">
        <f t="shared" si="58"/>
        <v/>
      </c>
      <c r="R141" s="44"/>
      <c r="S141" s="44" t="str">
        <f t="shared" si="52"/>
        <v>Да</v>
      </c>
      <c r="T141" s="44" t="str">
        <f t="shared" si="53"/>
        <v>Да</v>
      </c>
      <c r="U141" s="44" t="str">
        <f t="shared" si="54"/>
        <v/>
      </c>
      <c r="V141" s="27" t="str">
        <f t="shared" si="55"/>
        <v/>
      </c>
    </row>
    <row r="142" spans="1:22" x14ac:dyDescent="0.2">
      <c r="A142" s="44">
        <f t="shared" si="56"/>
        <v>140</v>
      </c>
      <c r="B142" s="27" t="str">
        <f t="shared" si="59"/>
        <v>Zee TV</v>
      </c>
      <c r="C142" s="27" t="str">
        <f t="shared" si="43"/>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44"/>
        <v>Вокруг света</v>
      </c>
      <c r="E142" s="45" t="str">
        <f t="shared" si="45"/>
        <v>SD</v>
      </c>
      <c r="F142" s="45" t="str">
        <f t="shared" si="46"/>
        <v>DVB-29</v>
      </c>
      <c r="G142" s="45" t="str">
        <f t="shared" si="57"/>
        <v xml:space="preserve"> 1007</v>
      </c>
      <c r="H142" s="46">
        <v>97</v>
      </c>
      <c r="I142" s="45">
        <f t="shared" si="47"/>
        <v>102</v>
      </c>
      <c r="J142" s="47" t="str">
        <f t="shared" si="40"/>
        <v>epg93</v>
      </c>
      <c r="K142" s="48" t="str">
        <f t="shared" si="41"/>
        <v>0009000207D1</v>
      </c>
      <c r="L142" s="48" t="str">
        <f t="shared" si="48"/>
        <v>http://www.zeerussia.ru</v>
      </c>
      <c r="M142" s="48" t="str">
        <f t="shared" si="49"/>
        <v>Русский</v>
      </c>
      <c r="N142" s="48" t="str">
        <f t="shared" si="50"/>
        <v>Круглосуточно</v>
      </c>
      <c r="O142" s="49" t="str">
        <f t="shared" si="51"/>
        <v/>
      </c>
      <c r="P142" s="48" t="str">
        <f t="shared" si="42"/>
        <v>Базовый</v>
      </c>
      <c r="Q142" s="44" t="str">
        <f t="shared" si="58"/>
        <v/>
      </c>
      <c r="R142" s="44"/>
      <c r="S142" s="44" t="str">
        <f t="shared" si="52"/>
        <v>Да</v>
      </c>
      <c r="T142" s="44" t="str">
        <f t="shared" si="53"/>
        <v>Да</v>
      </c>
      <c r="U142" s="44" t="str">
        <f t="shared" si="54"/>
        <v/>
      </c>
      <c r="V142" s="27" t="str">
        <f t="shared" si="55"/>
        <v/>
      </c>
    </row>
    <row r="143" spans="1:22" x14ac:dyDescent="0.2">
      <c r="A143" s="44">
        <f t="shared" si="56"/>
        <v>141</v>
      </c>
      <c r="B143" s="27" t="str">
        <f t="shared" si="59"/>
        <v>Travel Channel</v>
      </c>
      <c r="C143" s="27" t="str">
        <f t="shared" si="43"/>
        <v>Созданный  в 1994 году, Travel Channel вещает на 21 языке в 125 странах Европы, Ближнего Востока, Африки и Азиатско-Тихоокеанского региона.</v>
      </c>
      <c r="D143" s="27" t="str">
        <f t="shared" si="44"/>
        <v>Вокруг света</v>
      </c>
      <c r="E143" s="45" t="str">
        <f t="shared" si="45"/>
        <v>SD</v>
      </c>
      <c r="F143" s="45" t="str">
        <f t="shared" si="46"/>
        <v>DVB-29</v>
      </c>
      <c r="G143" s="45" t="str">
        <f t="shared" si="57"/>
        <v xml:space="preserve"> 1007</v>
      </c>
      <c r="H143" s="46">
        <v>144</v>
      </c>
      <c r="I143" s="45">
        <f t="shared" si="47"/>
        <v>104</v>
      </c>
      <c r="J143" s="47" t="str">
        <f t="shared" si="40"/>
        <v>epg302</v>
      </c>
      <c r="K143" s="48" t="str">
        <f t="shared" si="41"/>
        <v>0009000207D1</v>
      </c>
      <c r="L143" s="48" t="str">
        <f t="shared" si="48"/>
        <v>http://www.travelchanneltv.ru/</v>
      </c>
      <c r="M143" s="48" t="str">
        <f t="shared" si="49"/>
        <v>Русский</v>
      </c>
      <c r="N143" s="48" t="str">
        <f t="shared" si="50"/>
        <v>Круглосуточно</v>
      </c>
      <c r="O143" s="49" t="str">
        <f t="shared" si="51"/>
        <v/>
      </c>
      <c r="P143" s="48" t="str">
        <f t="shared" si="42"/>
        <v>Базовый</v>
      </c>
      <c r="Q143" s="44" t="str">
        <f t="shared" si="58"/>
        <v>Да</v>
      </c>
      <c r="R143" s="44"/>
      <c r="S143" s="44" t="str">
        <f t="shared" si="52"/>
        <v>Да</v>
      </c>
      <c r="T143" s="44" t="str">
        <f t="shared" si="53"/>
        <v>Да</v>
      </c>
      <c r="U143" s="44" t="str">
        <f t="shared" si="54"/>
        <v/>
      </c>
      <c r="V143" s="27" t="str">
        <f t="shared" si="55"/>
        <v/>
      </c>
    </row>
    <row r="144" spans="1:22" x14ac:dyDescent="0.2">
      <c r="A144" s="44">
        <f t="shared" si="56"/>
        <v>142</v>
      </c>
      <c r="B144" s="27" t="str">
        <f t="shared" si="59"/>
        <v>ЖИВИ!</v>
      </c>
      <c r="C144" s="27" t="str">
        <f t="shared" si="43"/>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44"/>
        <v>Семья и здоровье</v>
      </c>
      <c r="E144" s="45" t="str">
        <f t="shared" si="45"/>
        <v>SD</v>
      </c>
      <c r="F144" s="45" t="str">
        <f t="shared" si="46"/>
        <v>DVB-29</v>
      </c>
      <c r="G144" s="45" t="str">
        <f t="shared" si="57"/>
        <v xml:space="preserve"> 1007</v>
      </c>
      <c r="H144" s="46">
        <v>112</v>
      </c>
      <c r="I144" s="45">
        <f t="shared" si="47"/>
        <v>132</v>
      </c>
      <c r="J144" s="47" t="str">
        <f t="shared" si="40"/>
        <v>epg108</v>
      </c>
      <c r="K144" s="48" t="str">
        <f t="shared" si="41"/>
        <v>0009000207E3</v>
      </c>
      <c r="L144" s="48" t="str">
        <f t="shared" si="48"/>
        <v>http://www.jv.ru/</v>
      </c>
      <c r="M144" s="48" t="str">
        <f t="shared" si="49"/>
        <v>Русский</v>
      </c>
      <c r="N144" s="48" t="str">
        <f t="shared" si="50"/>
        <v>Круглосуточно</v>
      </c>
      <c r="O144" s="49" t="str">
        <f t="shared" si="51"/>
        <v/>
      </c>
      <c r="P144" s="48" t="str">
        <f t="shared" si="42"/>
        <v>Базовый</v>
      </c>
      <c r="Q144" s="44" t="str">
        <f t="shared" si="58"/>
        <v/>
      </c>
      <c r="R144" s="44"/>
      <c r="S144" s="44" t="str">
        <f t="shared" si="52"/>
        <v>Да</v>
      </c>
      <c r="T144" s="44" t="str">
        <f t="shared" si="53"/>
        <v>Да</v>
      </c>
      <c r="U144" s="44" t="str">
        <f t="shared" si="54"/>
        <v/>
      </c>
      <c r="V144" s="27" t="str">
        <f t="shared" si="55"/>
        <v/>
      </c>
    </row>
    <row r="145" spans="1:22" x14ac:dyDescent="0.2">
      <c r="A145" s="44">
        <f t="shared" si="56"/>
        <v>143</v>
      </c>
      <c r="B145" s="27" t="str">
        <f t="shared" si="59"/>
        <v>МУЗ-ТВ</v>
      </c>
      <c r="C145" s="27" t="str">
        <f t="shared" si="43"/>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44"/>
        <v>Развлекательные</v>
      </c>
      <c r="E145" s="45" t="str">
        <f t="shared" si="45"/>
        <v>SD</v>
      </c>
      <c r="F145" s="45" t="str">
        <f t="shared" si="46"/>
        <v>DVB-3</v>
      </c>
      <c r="G145" s="45" t="str">
        <f t="shared" si="57"/>
        <v xml:space="preserve"> 1007</v>
      </c>
      <c r="H145" s="46">
        <v>164</v>
      </c>
      <c r="I145" s="45">
        <f t="shared" si="47"/>
        <v>20</v>
      </c>
      <c r="J145" s="47" t="str">
        <f t="shared" si="40"/>
        <v>epg380</v>
      </c>
      <c r="K145" s="48" t="str">
        <f t="shared" si="41"/>
        <v>0009000207E2</v>
      </c>
      <c r="L145" s="48" t="str">
        <f t="shared" si="48"/>
        <v>http://muz-tv.ru/</v>
      </c>
      <c r="M145" s="48" t="str">
        <f t="shared" si="49"/>
        <v>Русский</v>
      </c>
      <c r="N145" s="48" t="str">
        <f t="shared" si="50"/>
        <v>Круглосуточно</v>
      </c>
      <c r="O145" s="49" t="str">
        <f t="shared" si="51"/>
        <v/>
      </c>
      <c r="P145" s="48" t="str">
        <f t="shared" si="42"/>
        <v>Федеральный</v>
      </c>
      <c r="Q145" s="44" t="str">
        <f t="shared" si="58"/>
        <v/>
      </c>
      <c r="R145" s="44"/>
      <c r="S145" s="44" t="str">
        <f t="shared" si="52"/>
        <v>Да</v>
      </c>
      <c r="T145" s="44" t="str">
        <f t="shared" si="53"/>
        <v>Да</v>
      </c>
      <c r="U145" s="44" t="str">
        <f t="shared" si="54"/>
        <v/>
      </c>
      <c r="V145" s="27" t="str">
        <f t="shared" si="55"/>
        <v/>
      </c>
    </row>
    <row r="146" spans="1:22" x14ac:dyDescent="0.2">
      <c r="A146" s="44">
        <f t="shared" si="56"/>
        <v>144</v>
      </c>
      <c r="B146" s="27" t="str">
        <f t="shared" si="59"/>
        <v>TLC HD</v>
      </c>
      <c r="C146" s="27" t="str">
        <f t="shared" si="43"/>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44"/>
        <v>Вокруг света</v>
      </c>
      <c r="E146" s="45" t="str">
        <f t="shared" si="45"/>
        <v>HD</v>
      </c>
      <c r="F146" s="45" t="str">
        <f t="shared" si="46"/>
        <v>DVB-30</v>
      </c>
      <c r="G146" s="45" t="str">
        <f t="shared" si="57"/>
        <v xml:space="preserve"> 1007</v>
      </c>
      <c r="H146" s="46">
        <v>154</v>
      </c>
      <c r="I146" s="45">
        <f t="shared" si="47"/>
        <v>615</v>
      </c>
      <c r="J146" s="47" t="str">
        <f t="shared" si="40"/>
        <v>epg516</v>
      </c>
      <c r="K146" s="48" t="str">
        <f t="shared" si="41"/>
        <v>0009000207D1</v>
      </c>
      <c r="L146" s="48" t="str">
        <f t="shared" si="48"/>
        <v>http://www.tlc-tv.ru/</v>
      </c>
      <c r="M146" s="48" t="str">
        <f t="shared" si="49"/>
        <v>Русский, Английский</v>
      </c>
      <c r="N146" s="48" t="str">
        <f t="shared" si="50"/>
        <v>Круглосуточно</v>
      </c>
      <c r="O146" s="49" t="str">
        <f t="shared" si="51"/>
        <v/>
      </c>
      <c r="P146" s="48" t="str">
        <f t="shared" si="42"/>
        <v>Базовый</v>
      </c>
      <c r="Q146" s="44" t="str">
        <f t="shared" si="58"/>
        <v/>
      </c>
      <c r="R146" s="44"/>
      <c r="S146" s="44" t="str">
        <f t="shared" si="52"/>
        <v>Да</v>
      </c>
      <c r="T146" s="44" t="str">
        <f t="shared" si="53"/>
        <v>Да</v>
      </c>
      <c r="U146" s="44" t="str">
        <f t="shared" si="54"/>
        <v/>
      </c>
      <c r="V146" s="27" t="str">
        <f t="shared" si="55"/>
        <v/>
      </c>
    </row>
    <row r="147" spans="1:22" x14ac:dyDescent="0.2">
      <c r="A147" s="44">
        <f t="shared" si="56"/>
        <v>145</v>
      </c>
      <c r="B147" s="27" t="str">
        <f t="shared" si="59"/>
        <v>NuArt.TV</v>
      </c>
      <c r="C147" s="27" t="str">
        <f t="shared" si="43"/>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44"/>
        <v>Эротика</v>
      </c>
      <c r="E147" s="45" t="str">
        <f t="shared" si="45"/>
        <v>SD</v>
      </c>
      <c r="F147" s="45" t="str">
        <f t="shared" si="46"/>
        <v>DVB-30</v>
      </c>
      <c r="G147" s="45" t="str">
        <f t="shared" si="57"/>
        <v xml:space="preserve"> 1007</v>
      </c>
      <c r="H147" s="46">
        <v>193</v>
      </c>
      <c r="I147" s="45">
        <f t="shared" si="47"/>
        <v>918</v>
      </c>
      <c r="J147" s="47" t="str">
        <f t="shared" si="40"/>
        <v>epg271</v>
      </c>
      <c r="K147" s="48" t="str">
        <f t="shared" si="41"/>
        <v>0009000207F0</v>
      </c>
      <c r="L147" s="48" t="str">
        <f t="shared" si="48"/>
        <v>http://tv.nuart.tv</v>
      </c>
      <c r="M147" s="48" t="str">
        <f t="shared" si="49"/>
        <v>Русский</v>
      </c>
      <c r="N147" s="48" t="str">
        <f t="shared" si="50"/>
        <v>Круглосуточно</v>
      </c>
      <c r="O147" s="49" t="str">
        <f t="shared" si="51"/>
        <v/>
      </c>
      <c r="P147" s="48" t="str">
        <f t="shared" si="42"/>
        <v>Эгоист</v>
      </c>
      <c r="Q147" s="44" t="str">
        <f t="shared" si="58"/>
        <v/>
      </c>
      <c r="R147" s="44"/>
      <c r="S147" s="44" t="str">
        <f t="shared" si="52"/>
        <v>Да</v>
      </c>
      <c r="T147" s="44" t="str">
        <f t="shared" si="53"/>
        <v>Да</v>
      </c>
      <c r="U147" s="44" t="str">
        <f t="shared" si="54"/>
        <v>Да</v>
      </c>
      <c r="V147" s="27" t="str">
        <f t="shared" si="55"/>
        <v/>
      </c>
    </row>
    <row r="148" spans="1:22" x14ac:dyDescent="0.2">
      <c r="A148" s="44">
        <f t="shared" si="56"/>
        <v>146</v>
      </c>
      <c r="B148" s="27" t="str">
        <f t="shared" si="59"/>
        <v>Эгоист ТВ</v>
      </c>
      <c r="C148" s="27" t="str">
        <f t="shared" si="43"/>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44"/>
        <v>Эротика</v>
      </c>
      <c r="E148" s="45" t="str">
        <f t="shared" si="45"/>
        <v>SD</v>
      </c>
      <c r="F148" s="45" t="str">
        <f t="shared" si="46"/>
        <v>DVB-30</v>
      </c>
      <c r="G148" s="45" t="str">
        <f t="shared" si="57"/>
        <v xml:space="preserve"> 1007</v>
      </c>
      <c r="H148" s="46">
        <v>192</v>
      </c>
      <c r="I148" s="45">
        <f t="shared" si="47"/>
        <v>917</v>
      </c>
      <c r="J148" s="47" t="str">
        <f t="shared" si="40"/>
        <v>epg296</v>
      </c>
      <c r="K148" s="48" t="str">
        <f t="shared" si="41"/>
        <v>0009000207F0</v>
      </c>
      <c r="L148" s="48" t="str">
        <f t="shared" si="48"/>
        <v>http://www.egoist.tv/</v>
      </c>
      <c r="M148" s="48" t="str">
        <f t="shared" si="49"/>
        <v>Русский</v>
      </c>
      <c r="N148" s="48" t="str">
        <f t="shared" si="50"/>
        <v>Круглосуточно</v>
      </c>
      <c r="O148" s="49" t="str">
        <f t="shared" si="51"/>
        <v/>
      </c>
      <c r="P148" s="48" t="str">
        <f t="shared" si="42"/>
        <v>Эгоист</v>
      </c>
      <c r="Q148" s="44" t="str">
        <f t="shared" si="58"/>
        <v/>
      </c>
      <c r="R148" s="44"/>
      <c r="S148" s="44" t="str">
        <f t="shared" si="52"/>
        <v>Да</v>
      </c>
      <c r="T148" s="44" t="str">
        <f t="shared" si="53"/>
        <v>Да</v>
      </c>
      <c r="U148" s="44" t="str">
        <f t="shared" si="54"/>
        <v>Да</v>
      </c>
      <c r="V148" s="27" t="str">
        <f t="shared" si="55"/>
        <v/>
      </c>
    </row>
    <row r="149" spans="1:22" x14ac:dyDescent="0.2">
      <c r="A149" s="44">
        <f t="shared" si="56"/>
        <v>147</v>
      </c>
      <c r="B149" s="27" t="str">
        <f t="shared" si="59"/>
        <v>Animal Planet HD</v>
      </c>
      <c r="C149" s="27" t="str">
        <f t="shared" si="43"/>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44"/>
        <v>В мире животных</v>
      </c>
      <c r="E149" s="45" t="str">
        <f t="shared" si="45"/>
        <v>HD</v>
      </c>
      <c r="F149" s="45" t="str">
        <f t="shared" si="46"/>
        <v>DVB-30</v>
      </c>
      <c r="G149" s="45" t="str">
        <f t="shared" si="57"/>
        <v xml:space="preserve"> 1007</v>
      </c>
      <c r="H149" s="46">
        <v>119</v>
      </c>
      <c r="I149" s="45">
        <f t="shared" si="47"/>
        <v>602</v>
      </c>
      <c r="J149" s="47" t="str">
        <f t="shared" si="40"/>
        <v>epg306</v>
      </c>
      <c r="K149" s="48" t="str">
        <f t="shared" si="41"/>
        <v>0009000207D1</v>
      </c>
      <c r="L149" s="48" t="str">
        <f t="shared" si="48"/>
        <v>http://animal.discovery.com/</v>
      </c>
      <c r="M149" s="48" t="str">
        <f t="shared" si="49"/>
        <v>Русский, Английский</v>
      </c>
      <c r="N149" s="48" t="str">
        <f t="shared" si="50"/>
        <v>Круглосуточно</v>
      </c>
      <c r="O149" s="49" t="str">
        <f t="shared" si="51"/>
        <v/>
      </c>
      <c r="P149" s="48" t="str">
        <f t="shared" si="42"/>
        <v>Базовый</v>
      </c>
      <c r="Q149" s="44" t="str">
        <f t="shared" si="58"/>
        <v/>
      </c>
      <c r="R149" s="44"/>
      <c r="S149" s="44" t="str">
        <f t="shared" si="52"/>
        <v>Да</v>
      </c>
      <c r="T149" s="44" t="str">
        <f t="shared" si="53"/>
        <v>Да</v>
      </c>
      <c r="U149" s="44" t="str">
        <f t="shared" si="54"/>
        <v/>
      </c>
      <c r="V149" s="27" t="str">
        <f t="shared" si="55"/>
        <v/>
      </c>
    </row>
    <row r="150" spans="1:22" x14ac:dyDescent="0.2">
      <c r="A150" s="48">
        <f t="shared" si="56"/>
        <v>148</v>
      </c>
      <c r="B150" s="53" t="str">
        <f t="shared" si="59"/>
        <v>Матч! Футбол 1</v>
      </c>
      <c r="C150" s="53" t="str">
        <f t="shared" si="43"/>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44"/>
        <v>Спортивные</v>
      </c>
      <c r="E150" s="54" t="str">
        <f t="shared" si="45"/>
        <v>SD</v>
      </c>
      <c r="F150" s="54" t="str">
        <f t="shared" si="46"/>
        <v>DVB-12</v>
      </c>
      <c r="G150" s="54" t="str">
        <f t="shared" si="57"/>
        <v xml:space="preserve"> 1007</v>
      </c>
      <c r="H150" s="55">
        <v>320</v>
      </c>
      <c r="I150" s="54">
        <f t="shared" si="47"/>
        <v>831</v>
      </c>
      <c r="J150" s="56" t="str">
        <f t="shared" si="40"/>
        <v>epg340</v>
      </c>
      <c r="K150" s="67" t="str">
        <f t="shared" si="41"/>
        <v>000900020802</v>
      </c>
      <c r="L150" s="48" t="str">
        <f t="shared" si="48"/>
        <v>http://matchtv.ru/</v>
      </c>
      <c r="M150" s="48" t="str">
        <f t="shared" si="49"/>
        <v>Русский</v>
      </c>
      <c r="N150" s="48" t="str">
        <f t="shared" si="50"/>
        <v>Круглосуточно</v>
      </c>
      <c r="O150" s="137" t="str">
        <f t="shared" si="51"/>
        <v/>
      </c>
      <c r="P150" s="48" t="str">
        <f t="shared" si="42"/>
        <v>МАТЧ! ФУТБОЛ</v>
      </c>
      <c r="Q150" s="48" t="str">
        <f t="shared" si="58"/>
        <v/>
      </c>
      <c r="R150" s="48"/>
      <c r="S150" s="48" t="str">
        <f t="shared" si="52"/>
        <v>Да</v>
      </c>
      <c r="T150" s="48" t="str">
        <f t="shared" si="53"/>
        <v>Да</v>
      </c>
      <c r="U150" s="48" t="str">
        <f t="shared" si="54"/>
        <v/>
      </c>
      <c r="V150" s="53" t="str">
        <f t="shared" si="55"/>
        <v/>
      </c>
    </row>
    <row r="151" spans="1:22" x14ac:dyDescent="0.2">
      <c r="A151" s="48">
        <f t="shared" si="56"/>
        <v>149</v>
      </c>
      <c r="B151" s="53" t="str">
        <f t="shared" si="59"/>
        <v>Матч! Футбол 2</v>
      </c>
      <c r="C151"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44"/>
        <v>Спортивные</v>
      </c>
      <c r="E151" s="54" t="str">
        <f t="shared" si="45"/>
        <v>SD</v>
      </c>
      <c r="F151" s="54" t="str">
        <f t="shared" si="46"/>
        <v>DVB-12</v>
      </c>
      <c r="G151" s="54" t="str">
        <f t="shared" si="57"/>
        <v xml:space="preserve"> 1007</v>
      </c>
      <c r="H151" s="55">
        <v>321</v>
      </c>
      <c r="I151" s="54">
        <f t="shared" si="47"/>
        <v>833</v>
      </c>
      <c r="J151" s="56" t="str">
        <f t="shared" si="40"/>
        <v>epg571</v>
      </c>
      <c r="K151" s="67" t="str">
        <f t="shared" si="41"/>
        <v>000900020802</v>
      </c>
      <c r="L151" s="48" t="str">
        <f t="shared" si="48"/>
        <v>http://matchtv.ru/</v>
      </c>
      <c r="M151" s="48" t="str">
        <f t="shared" si="49"/>
        <v>Русский</v>
      </c>
      <c r="N151" s="48" t="str">
        <f t="shared" si="50"/>
        <v>Круглосуточно</v>
      </c>
      <c r="O151" s="137" t="str">
        <f t="shared" si="51"/>
        <v/>
      </c>
      <c r="P151" s="48" t="str">
        <f t="shared" si="42"/>
        <v>МАТЧ! ФУТБОЛ</v>
      </c>
      <c r="Q151" s="48" t="str">
        <f t="shared" si="58"/>
        <v/>
      </c>
      <c r="R151" s="48"/>
      <c r="S151" s="48" t="str">
        <f t="shared" si="52"/>
        <v>Да</v>
      </c>
      <c r="T151" s="48" t="str">
        <f t="shared" si="53"/>
        <v>Да</v>
      </c>
      <c r="U151" s="48" t="str">
        <f t="shared" si="54"/>
        <v/>
      </c>
      <c r="V151" s="53" t="str">
        <f t="shared" si="55"/>
        <v/>
      </c>
    </row>
    <row r="152" spans="1:22" x14ac:dyDescent="0.2">
      <c r="A152" s="48">
        <f t="shared" si="56"/>
        <v>150</v>
      </c>
      <c r="B152" s="53" t="str">
        <f t="shared" si="59"/>
        <v>Матч! Футбол 3</v>
      </c>
      <c r="C152"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44"/>
        <v>Спортивные</v>
      </c>
      <c r="E152" s="54" t="str">
        <f t="shared" si="45"/>
        <v>SD</v>
      </c>
      <c r="F152" s="54" t="str">
        <f t="shared" si="46"/>
        <v>DVB-24</v>
      </c>
      <c r="G152" s="54" t="str">
        <f t="shared" si="57"/>
        <v xml:space="preserve"> 1007</v>
      </c>
      <c r="H152" s="55">
        <v>322</v>
      </c>
      <c r="I152" s="54">
        <f t="shared" si="47"/>
        <v>835</v>
      </c>
      <c r="J152" s="56" t="str">
        <f t="shared" si="40"/>
        <v>epg577</v>
      </c>
      <c r="K152" s="67" t="str">
        <f t="shared" si="41"/>
        <v>000900020802</v>
      </c>
      <c r="L152" s="48" t="str">
        <f t="shared" si="48"/>
        <v>http://matchtv.ru/</v>
      </c>
      <c r="M152" s="48" t="str">
        <f t="shared" si="49"/>
        <v>Русский</v>
      </c>
      <c r="N152" s="48" t="str">
        <f t="shared" si="50"/>
        <v>Круглосуточно</v>
      </c>
      <c r="O152" s="137" t="str">
        <f t="shared" si="51"/>
        <v/>
      </c>
      <c r="P152" s="48" t="str">
        <f t="shared" si="42"/>
        <v>МАТЧ! ФУТБОЛ</v>
      </c>
      <c r="Q152" s="48" t="str">
        <f t="shared" si="58"/>
        <v/>
      </c>
      <c r="R152" s="48"/>
      <c r="S152" s="48" t="str">
        <f t="shared" si="52"/>
        <v>Да</v>
      </c>
      <c r="T152" s="48" t="str">
        <f t="shared" si="53"/>
        <v>Да</v>
      </c>
      <c r="U152" s="48" t="str">
        <f t="shared" si="54"/>
        <v/>
      </c>
      <c r="V152" s="53" t="str">
        <f t="shared" si="55"/>
        <v/>
      </c>
    </row>
    <row r="153" spans="1:22" x14ac:dyDescent="0.2">
      <c r="A153" s="48">
        <f t="shared" si="56"/>
        <v>151</v>
      </c>
      <c r="B153" s="53" t="str">
        <f t="shared" si="59"/>
        <v>Матч! Футбол 1 HD</v>
      </c>
      <c r="C153" s="53" t="str">
        <f t="shared" si="43"/>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44"/>
        <v>Спортивные</v>
      </c>
      <c r="E153" s="54" t="str">
        <f t="shared" si="45"/>
        <v>HD</v>
      </c>
      <c r="F153" s="54" t="str">
        <f t="shared" si="46"/>
        <v>DVB-12</v>
      </c>
      <c r="G153" s="54" t="str">
        <f t="shared" si="57"/>
        <v xml:space="preserve"> 1007</v>
      </c>
      <c r="H153" s="55">
        <v>317</v>
      </c>
      <c r="I153" s="54">
        <f t="shared" si="47"/>
        <v>832</v>
      </c>
      <c r="J153" s="56" t="str">
        <f t="shared" si="40"/>
        <v>epg616</v>
      </c>
      <c r="K153" s="67" t="str">
        <f t="shared" si="41"/>
        <v>000900020802</v>
      </c>
      <c r="L153" s="48" t="str">
        <f t="shared" si="48"/>
        <v>http://matchtv.ru/</v>
      </c>
      <c r="M153" s="48" t="str">
        <f t="shared" si="49"/>
        <v>Русский</v>
      </c>
      <c r="N153" s="48" t="str">
        <f t="shared" si="50"/>
        <v>Круглосуточно</v>
      </c>
      <c r="O153" s="137" t="str">
        <f t="shared" si="51"/>
        <v/>
      </c>
      <c r="P153" s="48" t="str">
        <f t="shared" si="42"/>
        <v>МАТЧ! ФУТБОЛ</v>
      </c>
      <c r="Q153" s="48" t="str">
        <f t="shared" si="58"/>
        <v/>
      </c>
      <c r="R153" s="48"/>
      <c r="S153" s="48" t="str">
        <f t="shared" si="52"/>
        <v>Да</v>
      </c>
      <c r="T153" s="48" t="str">
        <f t="shared" si="53"/>
        <v>Да</v>
      </c>
      <c r="U153" s="48" t="str">
        <f t="shared" si="54"/>
        <v/>
      </c>
      <c r="V153" s="53" t="str">
        <f t="shared" si="55"/>
        <v/>
      </c>
    </row>
    <row r="154" spans="1:22" x14ac:dyDescent="0.2">
      <c r="A154" s="48">
        <f t="shared" si="56"/>
        <v>152</v>
      </c>
      <c r="B154" s="53" t="str">
        <f t="shared" si="59"/>
        <v>Матч! Футбол 2 HD</v>
      </c>
      <c r="C154"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44"/>
        <v>Спортивные</v>
      </c>
      <c r="E154" s="54" t="str">
        <f t="shared" si="45"/>
        <v>HD</v>
      </c>
      <c r="F154" s="54" t="str">
        <f t="shared" si="46"/>
        <v>DVB-12</v>
      </c>
      <c r="G154" s="54" t="str">
        <f t="shared" si="57"/>
        <v xml:space="preserve"> 1007</v>
      </c>
      <c r="H154" s="55">
        <v>318</v>
      </c>
      <c r="I154" s="54">
        <f t="shared" si="47"/>
        <v>834</v>
      </c>
      <c r="J154" s="56" t="str">
        <f t="shared" si="40"/>
        <v>epg617</v>
      </c>
      <c r="K154" s="67" t="str">
        <f t="shared" si="41"/>
        <v>000900020802</v>
      </c>
      <c r="L154" s="48" t="str">
        <f t="shared" si="48"/>
        <v>http://matchtv.ru/</v>
      </c>
      <c r="M154" s="48" t="str">
        <f t="shared" si="49"/>
        <v>Русский</v>
      </c>
      <c r="N154" s="48" t="str">
        <f t="shared" si="50"/>
        <v>Круглосуточно</v>
      </c>
      <c r="O154" s="137" t="str">
        <f t="shared" si="51"/>
        <v/>
      </c>
      <c r="P154" s="48" t="str">
        <f t="shared" si="42"/>
        <v>МАТЧ! ФУТБОЛ</v>
      </c>
      <c r="Q154" s="48" t="str">
        <f t="shared" si="58"/>
        <v/>
      </c>
      <c r="R154" s="48"/>
      <c r="S154" s="48" t="str">
        <f t="shared" si="52"/>
        <v>Да</v>
      </c>
      <c r="T154" s="48" t="str">
        <f t="shared" si="53"/>
        <v>Да</v>
      </c>
      <c r="U154" s="48" t="str">
        <f t="shared" si="54"/>
        <v/>
      </c>
      <c r="V154" s="53" t="str">
        <f t="shared" si="55"/>
        <v/>
      </c>
    </row>
    <row r="155" spans="1:22" x14ac:dyDescent="0.2">
      <c r="A155" s="48">
        <f t="shared" si="56"/>
        <v>153</v>
      </c>
      <c r="B155" s="53" t="str">
        <f t="shared" si="59"/>
        <v>Матч! Футбол 3 HD</v>
      </c>
      <c r="C155"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44"/>
        <v>Спортивные</v>
      </c>
      <c r="E155" s="54" t="str">
        <f t="shared" si="45"/>
        <v>HD</v>
      </c>
      <c r="F155" s="54" t="str">
        <f t="shared" si="46"/>
        <v>DVB-24</v>
      </c>
      <c r="G155" s="54" t="str">
        <f t="shared" si="57"/>
        <v xml:space="preserve"> 1007</v>
      </c>
      <c r="H155" s="55">
        <v>319</v>
      </c>
      <c r="I155" s="54">
        <f t="shared" si="47"/>
        <v>836</v>
      </c>
      <c r="J155" s="56" t="str">
        <f t="shared" si="40"/>
        <v>epg618</v>
      </c>
      <c r="K155" s="67" t="str">
        <f t="shared" si="41"/>
        <v>000900020802</v>
      </c>
      <c r="L155" s="48" t="str">
        <f t="shared" si="48"/>
        <v>http://matchtv.ru/</v>
      </c>
      <c r="M155" s="48" t="str">
        <f t="shared" si="49"/>
        <v>Русский</v>
      </c>
      <c r="N155" s="48" t="str">
        <f t="shared" si="50"/>
        <v>Круглосуточно</v>
      </c>
      <c r="O155" s="137" t="str">
        <f t="shared" si="51"/>
        <v/>
      </c>
      <c r="P155" s="48" t="str">
        <f t="shared" si="42"/>
        <v>МАТЧ! ФУТБОЛ</v>
      </c>
      <c r="Q155" s="48" t="str">
        <f t="shared" si="58"/>
        <v/>
      </c>
      <c r="R155" s="48"/>
      <c r="S155" s="48" t="str">
        <f t="shared" si="52"/>
        <v>Да</v>
      </c>
      <c r="T155" s="48" t="str">
        <f t="shared" si="53"/>
        <v>Да</v>
      </c>
      <c r="U155" s="48" t="str">
        <f t="shared" si="54"/>
        <v/>
      </c>
      <c r="V155" s="53" t="str">
        <f t="shared" si="55"/>
        <v/>
      </c>
    </row>
    <row r="156" spans="1:22" x14ac:dyDescent="0.2">
      <c r="A156" s="48">
        <f t="shared" si="56"/>
        <v>154</v>
      </c>
      <c r="B156" s="53" t="str">
        <f t="shared" si="59"/>
        <v>Deutsche Welle</v>
      </c>
      <c r="C156" s="53" t="str">
        <f t="shared" si="43"/>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44"/>
        <v>Новости и публицистика</v>
      </c>
      <c r="E156" s="54" t="str">
        <f t="shared" si="45"/>
        <v>SD</v>
      </c>
      <c r="F156" s="54" t="str">
        <f t="shared" si="46"/>
        <v>DVB-18</v>
      </c>
      <c r="G156" s="54" t="str">
        <f t="shared" si="57"/>
        <v xml:space="preserve"> 1007</v>
      </c>
      <c r="H156" s="55">
        <v>66</v>
      </c>
      <c r="I156" s="54">
        <f t="shared" si="47"/>
        <v>814</v>
      </c>
      <c r="J156" s="56" t="str">
        <f t="shared" si="40"/>
        <v>epg65</v>
      </c>
      <c r="K156" s="67" t="str">
        <f t="shared" si="41"/>
        <v>000900020801</v>
      </c>
      <c r="L156" s="48" t="str">
        <f t="shared" si="48"/>
        <v>http://www.dw.de/</v>
      </c>
      <c r="M156" s="48" t="str">
        <f t="shared" si="49"/>
        <v>Английский, Немецкий</v>
      </c>
      <c r="N156" s="48" t="str">
        <f t="shared" si="50"/>
        <v>Круглосуточно</v>
      </c>
      <c r="O156" s="137" t="str">
        <f t="shared" si="51"/>
        <v/>
      </c>
      <c r="P156" s="48" t="str">
        <f t="shared" si="42"/>
        <v>Новостной</v>
      </c>
      <c r="Q156" s="48" t="str">
        <f t="shared" si="58"/>
        <v/>
      </c>
      <c r="R156" s="48"/>
      <c r="S156" s="48" t="str">
        <f t="shared" si="52"/>
        <v>Да</v>
      </c>
      <c r="T156" s="48" t="str">
        <f t="shared" si="53"/>
        <v>Да</v>
      </c>
      <c r="U156" s="48" t="str">
        <f t="shared" si="54"/>
        <v/>
      </c>
      <c r="V156" s="53" t="str">
        <f t="shared" si="55"/>
        <v/>
      </c>
    </row>
    <row r="157" spans="1:22" x14ac:dyDescent="0.2">
      <c r="A157" s="48">
        <f t="shared" si="56"/>
        <v>155</v>
      </c>
      <c r="B157" s="53" t="str">
        <f t="shared" si="59"/>
        <v>France 24</v>
      </c>
      <c r="C157" s="53" t="str">
        <f t="shared" si="43"/>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44"/>
        <v>Новости и публицистика</v>
      </c>
      <c r="E157" s="54" t="str">
        <f t="shared" si="45"/>
        <v>SD</v>
      </c>
      <c r="F157" s="54" t="str">
        <f t="shared" si="46"/>
        <v>DVB-18</v>
      </c>
      <c r="G157" s="54" t="str">
        <f t="shared" si="57"/>
        <v xml:space="preserve"> 1007</v>
      </c>
      <c r="H157" s="55">
        <v>232</v>
      </c>
      <c r="I157" s="54">
        <f t="shared" si="47"/>
        <v>815</v>
      </c>
      <c r="J157" s="56" t="str">
        <f t="shared" si="40"/>
        <v>epg298</v>
      </c>
      <c r="K157" s="67" t="str">
        <f t="shared" si="41"/>
        <v>000900020801</v>
      </c>
      <c r="L157" s="48" t="str">
        <f t="shared" si="48"/>
        <v>http://www.france24.com/</v>
      </c>
      <c r="M157" s="48" t="str">
        <f t="shared" si="49"/>
        <v>Французский</v>
      </c>
      <c r="N157" s="48" t="str">
        <f t="shared" si="50"/>
        <v>Круглосуточно</v>
      </c>
      <c r="O157" s="137" t="str">
        <f t="shared" si="51"/>
        <v/>
      </c>
      <c r="P157" s="48" t="str">
        <f t="shared" si="42"/>
        <v>Новостной</v>
      </c>
      <c r="Q157" s="48" t="str">
        <f t="shared" si="58"/>
        <v/>
      </c>
      <c r="R157" s="48"/>
      <c r="S157" s="48" t="str">
        <f t="shared" si="52"/>
        <v>Да</v>
      </c>
      <c r="T157" s="48" t="str">
        <f t="shared" si="53"/>
        <v>Да</v>
      </c>
      <c r="U157" s="48" t="str">
        <f t="shared" si="54"/>
        <v/>
      </c>
      <c r="V157" s="53" t="str">
        <f t="shared" si="55"/>
        <v/>
      </c>
    </row>
    <row r="158" spans="1:22" x14ac:dyDescent="0.2">
      <c r="A158" s="48">
        <f t="shared" si="56"/>
        <v>156</v>
      </c>
      <c r="B158" s="53" t="str">
        <f t="shared" si="59"/>
        <v>CNN</v>
      </c>
      <c r="C158" s="53" t="str">
        <f t="shared" si="43"/>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44"/>
        <v>Новости и публицистика</v>
      </c>
      <c r="E158" s="54" t="str">
        <f t="shared" si="45"/>
        <v>SD</v>
      </c>
      <c r="F158" s="54" t="str">
        <f t="shared" si="46"/>
        <v>DVB-18</v>
      </c>
      <c r="G158" s="54" t="str">
        <f t="shared" si="57"/>
        <v xml:space="preserve"> 1007</v>
      </c>
      <c r="H158" s="55">
        <v>236</v>
      </c>
      <c r="I158" s="54">
        <f t="shared" si="47"/>
        <v>812</v>
      </c>
      <c r="J158" s="56" t="str">
        <f t="shared" si="40"/>
        <v>epg290</v>
      </c>
      <c r="K158" s="67" t="str">
        <f t="shared" si="41"/>
        <v>000900020801</v>
      </c>
      <c r="L158" s="48" t="str">
        <f t="shared" si="48"/>
        <v xml:space="preserve">http://www.cnn.com </v>
      </c>
      <c r="M158" s="48" t="str">
        <f t="shared" si="49"/>
        <v>Английский</v>
      </c>
      <c r="N158" s="48" t="str">
        <f t="shared" si="50"/>
        <v>Круглосуточно</v>
      </c>
      <c r="O158" s="137" t="str">
        <f t="shared" si="51"/>
        <v/>
      </c>
      <c r="P158" s="48" t="str">
        <f t="shared" si="42"/>
        <v>Новостной</v>
      </c>
      <c r="Q158" s="48" t="str">
        <f t="shared" si="58"/>
        <v/>
      </c>
      <c r="R158" s="48"/>
      <c r="S158" s="48" t="str">
        <f t="shared" si="52"/>
        <v>Да</v>
      </c>
      <c r="T158" s="48" t="str">
        <f t="shared" si="53"/>
        <v>Да</v>
      </c>
      <c r="U158" s="48" t="str">
        <f t="shared" si="54"/>
        <v/>
      </c>
      <c r="V158" s="53" t="str">
        <f t="shared" si="55"/>
        <v/>
      </c>
    </row>
    <row r="159" spans="1:22" x14ac:dyDescent="0.2">
      <c r="A159" s="48">
        <f t="shared" si="56"/>
        <v>157</v>
      </c>
      <c r="B159" s="53" t="str">
        <f t="shared" si="59"/>
        <v>BBC World News</v>
      </c>
      <c r="C159" s="53" t="str">
        <f t="shared" si="43"/>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44"/>
        <v>Новости и публицистика</v>
      </c>
      <c r="E159" s="54" t="str">
        <f t="shared" si="45"/>
        <v>SD</v>
      </c>
      <c r="F159" s="54" t="str">
        <f t="shared" si="46"/>
        <v>DVB-18</v>
      </c>
      <c r="G159" s="54" t="str">
        <f t="shared" si="57"/>
        <v xml:space="preserve"> 1007</v>
      </c>
      <c r="H159" s="55">
        <v>237</v>
      </c>
      <c r="I159" s="54">
        <f t="shared" si="47"/>
        <v>813</v>
      </c>
      <c r="J159" s="56" t="str">
        <f t="shared" si="40"/>
        <v>epg293</v>
      </c>
      <c r="K159" s="67" t="str">
        <f t="shared" si="41"/>
        <v>000900020801</v>
      </c>
      <c r="L159" s="48" t="str">
        <f t="shared" si="48"/>
        <v xml:space="preserve">http://news.bbc.co.uk/ </v>
      </c>
      <c r="M159" s="48" t="str">
        <f t="shared" si="49"/>
        <v>Английский</v>
      </c>
      <c r="N159" s="48" t="str">
        <f t="shared" si="50"/>
        <v>Круглосуточно</v>
      </c>
      <c r="O159" s="137" t="str">
        <f t="shared" si="51"/>
        <v/>
      </c>
      <c r="P159" s="48" t="str">
        <f t="shared" si="42"/>
        <v>Новостной</v>
      </c>
      <c r="Q159" s="48" t="str">
        <f t="shared" si="58"/>
        <v/>
      </c>
      <c r="R159" s="48"/>
      <c r="S159" s="48" t="str">
        <f t="shared" si="52"/>
        <v>Да</v>
      </c>
      <c r="T159" s="48" t="str">
        <f t="shared" si="53"/>
        <v>Да</v>
      </c>
      <c r="U159" s="48" t="str">
        <f t="shared" si="54"/>
        <v/>
      </c>
      <c r="V159" s="53" t="str">
        <f t="shared" si="55"/>
        <v/>
      </c>
    </row>
    <row r="160" spans="1:22" x14ac:dyDescent="0.2">
      <c r="A160" s="48">
        <f t="shared" si="56"/>
        <v>158</v>
      </c>
      <c r="B160" s="53" t="str">
        <f t="shared" si="59"/>
        <v>Евроновости</v>
      </c>
      <c r="C160" s="53" t="str">
        <f t="shared" si="43"/>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44"/>
        <v>Новости и публицистика</v>
      </c>
      <c r="E160" s="54" t="str">
        <f t="shared" si="45"/>
        <v>SD</v>
      </c>
      <c r="F160" s="54" t="str">
        <f t="shared" si="46"/>
        <v>DVB-18</v>
      </c>
      <c r="G160" s="54" t="str">
        <f t="shared" si="57"/>
        <v xml:space="preserve"> 1007</v>
      </c>
      <c r="H160" s="55">
        <v>250</v>
      </c>
      <c r="I160" s="54">
        <f t="shared" si="47"/>
        <v>811</v>
      </c>
      <c r="J160" s="56" t="str">
        <f t="shared" si="40"/>
        <v>epg353</v>
      </c>
      <c r="K160" s="67" t="str">
        <f t="shared" si="41"/>
        <v>000900020801</v>
      </c>
      <c r="L160" s="48" t="str">
        <f t="shared" si="48"/>
        <v xml:space="preserve">http://ru.euronews.com/ </v>
      </c>
      <c r="M160" s="48" t="str">
        <f t="shared" si="49"/>
        <v>Русский</v>
      </c>
      <c r="N160" s="48" t="str">
        <f t="shared" si="50"/>
        <v>Круглосуточно</v>
      </c>
      <c r="O160" s="137" t="str">
        <f t="shared" si="51"/>
        <v/>
      </c>
      <c r="P160" s="48" t="str">
        <f t="shared" si="42"/>
        <v>Новостной</v>
      </c>
      <c r="Q160" s="48" t="str">
        <f t="shared" si="58"/>
        <v/>
      </c>
      <c r="R160" s="48"/>
      <c r="S160" s="48" t="str">
        <f t="shared" si="52"/>
        <v>Да</v>
      </c>
      <c r="T160" s="48" t="str">
        <f t="shared" si="53"/>
        <v>Да</v>
      </c>
      <c r="U160" s="48" t="str">
        <f t="shared" si="54"/>
        <v/>
      </c>
      <c r="V160" s="53" t="str">
        <f t="shared" si="55"/>
        <v/>
      </c>
    </row>
    <row r="161" spans="1:22" x14ac:dyDescent="0.2">
      <c r="A161" s="67">
        <f t="shared" si="56"/>
        <v>159</v>
      </c>
      <c r="B161" s="51" t="str">
        <f t="shared" si="59"/>
        <v>Матч! Боец</v>
      </c>
      <c r="C161" s="51" t="str">
        <f t="shared" si="43"/>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44"/>
        <v>Спортивные</v>
      </c>
      <c r="E161" s="68" t="str">
        <f t="shared" si="45"/>
        <v>SD</v>
      </c>
      <c r="F161" s="68" t="str">
        <f t="shared" si="46"/>
        <v>DVB-19</v>
      </c>
      <c r="G161" s="68" t="str">
        <f t="shared" si="57"/>
        <v xml:space="preserve"> 1007</v>
      </c>
      <c r="H161" s="152">
        <v>107</v>
      </c>
      <c r="I161" s="68">
        <f t="shared" si="47"/>
        <v>304</v>
      </c>
      <c r="J161" s="153" t="str">
        <f t="shared" si="40"/>
        <v>epg103</v>
      </c>
      <c r="K161" s="67" t="str">
        <f t="shared" si="41"/>
        <v>0009000207D1</v>
      </c>
      <c r="L161" s="67" t="str">
        <f t="shared" si="48"/>
        <v>http://www.boets.ru/</v>
      </c>
      <c r="M161" s="67" t="str">
        <f t="shared" si="49"/>
        <v>Русский</v>
      </c>
      <c r="N161" s="67" t="str">
        <f t="shared" si="50"/>
        <v>Круглосуточно</v>
      </c>
      <c r="O161" s="154" t="str">
        <f t="shared" si="51"/>
        <v/>
      </c>
      <c r="P161" s="67" t="str">
        <f t="shared" si="42"/>
        <v>Базовый</v>
      </c>
      <c r="Q161" s="67" t="str">
        <f t="shared" si="58"/>
        <v/>
      </c>
      <c r="R161" s="67"/>
      <c r="S161" s="67" t="str">
        <f t="shared" si="52"/>
        <v>Да</v>
      </c>
      <c r="T161" s="67" t="str">
        <f t="shared" si="53"/>
        <v>Да</v>
      </c>
      <c r="U161" s="67" t="str">
        <f t="shared" si="54"/>
        <v/>
      </c>
      <c r="V161" s="51" t="str">
        <f t="shared" si="55"/>
        <v/>
      </c>
    </row>
    <row r="162" spans="1:22" x14ac:dyDescent="0.2">
      <c r="A162" s="67">
        <f t="shared" si="56"/>
        <v>160</v>
      </c>
      <c r="B162" s="51" t="str">
        <f t="shared" si="59"/>
        <v>ТНТ Music</v>
      </c>
      <c r="C162" s="51" t="str">
        <f t="shared" si="43"/>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44"/>
        <v>Музыкальные</v>
      </c>
      <c r="E162" s="68" t="str">
        <f t="shared" si="45"/>
        <v>SD</v>
      </c>
      <c r="F162" s="68" t="str">
        <f t="shared" si="46"/>
        <v>DVB-23</v>
      </c>
      <c r="G162" s="68" t="str">
        <f t="shared" si="57"/>
        <v xml:space="preserve"> 1007</v>
      </c>
      <c r="H162" s="152">
        <v>324</v>
      </c>
      <c r="I162" s="68">
        <f t="shared" si="47"/>
        <v>503</v>
      </c>
      <c r="J162" s="153" t="str">
        <f t="shared" si="40"/>
        <v>epg638</v>
      </c>
      <c r="K162" s="67" t="str">
        <f t="shared" si="41"/>
        <v>0009000207D1</v>
      </c>
      <c r="L162" s="67" t="str">
        <f t="shared" si="48"/>
        <v>http://www.tntmusic.ru/</v>
      </c>
      <c r="M162" s="67" t="str">
        <f t="shared" si="49"/>
        <v>Русский</v>
      </c>
      <c r="N162" s="67" t="str">
        <f t="shared" si="50"/>
        <v>Круглосуточно</v>
      </c>
      <c r="O162" s="154" t="str">
        <f t="shared" si="51"/>
        <v/>
      </c>
      <c r="P162" s="67" t="str">
        <f t="shared" si="42"/>
        <v>Базовый</v>
      </c>
      <c r="Q162" s="67" t="str">
        <f t="shared" si="58"/>
        <v/>
      </c>
      <c r="R162" s="67"/>
      <c r="S162" s="67" t="str">
        <f t="shared" si="52"/>
        <v>Да</v>
      </c>
      <c r="T162" s="67" t="str">
        <f t="shared" si="53"/>
        <v>Да</v>
      </c>
      <c r="U162" s="67" t="str">
        <f t="shared" si="54"/>
        <v/>
      </c>
      <c r="V162" s="51" t="str">
        <f t="shared" si="55"/>
        <v/>
      </c>
    </row>
    <row r="163" spans="1:22" x14ac:dyDescent="0.2">
      <c r="A163" s="67">
        <f t="shared" si="56"/>
        <v>161</v>
      </c>
      <c r="B163" s="51" t="str">
        <f t="shared" si="59"/>
        <v>Viasat Explore</v>
      </c>
      <c r="C163" s="51" t="str">
        <f t="shared" si="43"/>
        <v>Канал приключений, экстрима, загадок природы и человека. Прекрасное сочетание фильмов от лучших мировых производителей.</v>
      </c>
      <c r="D163" s="51" t="str">
        <f t="shared" si="44"/>
        <v>Познавательные</v>
      </c>
      <c r="E163" s="68" t="str">
        <f t="shared" si="45"/>
        <v>SD</v>
      </c>
      <c r="F163" s="68" t="str">
        <f t="shared" si="46"/>
        <v>DVB-27</v>
      </c>
      <c r="G163" s="68" t="str">
        <f t="shared" si="57"/>
        <v xml:space="preserve"> 1007</v>
      </c>
      <c r="H163" s="152">
        <v>89</v>
      </c>
      <c r="I163" s="68">
        <f t="shared" si="47"/>
        <v>118</v>
      </c>
      <c r="J163" s="153" t="str">
        <f t="shared" si="40"/>
        <v>epg85</v>
      </c>
      <c r="K163" s="67" t="str">
        <f t="shared" si="41"/>
        <v>0009000207D1</v>
      </c>
      <c r="L163" s="67" t="str">
        <f t="shared" si="48"/>
        <v>http://www.viasat-channels.tv/</v>
      </c>
      <c r="M163" s="67" t="str">
        <f t="shared" si="49"/>
        <v>Русский, Английский</v>
      </c>
      <c r="N163" s="67" t="str">
        <f t="shared" si="50"/>
        <v>Круглосуточно</v>
      </c>
      <c r="O163" s="154" t="str">
        <f t="shared" si="51"/>
        <v/>
      </c>
      <c r="P163" s="67" t="str">
        <f t="shared" si="42"/>
        <v>Базовый</v>
      </c>
      <c r="Q163" s="67" t="str">
        <f t="shared" si="58"/>
        <v/>
      </c>
      <c r="R163" s="67"/>
      <c r="S163" s="67" t="str">
        <f t="shared" si="52"/>
        <v>Да</v>
      </c>
      <c r="T163" s="67" t="str">
        <f t="shared" si="53"/>
        <v>Да</v>
      </c>
      <c r="U163" s="67" t="str">
        <f t="shared" si="54"/>
        <v/>
      </c>
      <c r="V163" s="51" t="str">
        <f t="shared" si="55"/>
        <v/>
      </c>
    </row>
    <row r="164" spans="1:22" x14ac:dyDescent="0.2">
      <c r="A164" s="67">
        <f t="shared" si="56"/>
        <v>162</v>
      </c>
      <c r="B164" s="51" t="str">
        <f t="shared" si="59"/>
        <v>КИНОКОМЕДИЯ</v>
      </c>
      <c r="C164" s="51" t="str">
        <f t="shared" si="43"/>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44"/>
        <v>Кино и сериалы</v>
      </c>
      <c r="E164" s="68" t="str">
        <f t="shared" si="45"/>
        <v>SD</v>
      </c>
      <c r="F164" s="68" t="str">
        <f t="shared" si="46"/>
        <v>DVB-27</v>
      </c>
      <c r="G164" s="68" t="str">
        <f t="shared" si="57"/>
        <v xml:space="preserve"> 1007</v>
      </c>
      <c r="H164" s="152">
        <v>116</v>
      </c>
      <c r="I164" s="68">
        <f t="shared" si="47"/>
        <v>207</v>
      </c>
      <c r="J164" s="153" t="str">
        <f t="shared" si="40"/>
        <v>epg112</v>
      </c>
      <c r="K164" s="67" t="str">
        <f t="shared" si="41"/>
        <v>0009000207D1</v>
      </c>
      <c r="L164" s="67" t="str">
        <f t="shared" si="48"/>
        <v>http://www.nastroykino.ru/kinokomedija/</v>
      </c>
      <c r="M164" s="67" t="str">
        <f t="shared" si="49"/>
        <v>Русский</v>
      </c>
      <c r="N164" s="67" t="str">
        <f t="shared" si="50"/>
        <v>Круглосуточно</v>
      </c>
      <c r="O164" s="154" t="str">
        <f t="shared" si="51"/>
        <v/>
      </c>
      <c r="P164" s="67" t="str">
        <f t="shared" si="42"/>
        <v>Базовый</v>
      </c>
      <c r="Q164" s="67" t="str">
        <f t="shared" si="58"/>
        <v/>
      </c>
      <c r="R164" s="67"/>
      <c r="S164" s="67" t="str">
        <f t="shared" si="52"/>
        <v>Да</v>
      </c>
      <c r="T164" s="67" t="str">
        <f t="shared" si="53"/>
        <v>Да</v>
      </c>
      <c r="U164" s="67" t="str">
        <f t="shared" si="54"/>
        <v/>
      </c>
      <c r="V164" s="51" t="str">
        <f t="shared" si="55"/>
        <v/>
      </c>
    </row>
    <row r="165" spans="1:22" x14ac:dyDescent="0.2">
      <c r="A165" s="67">
        <f t="shared" si="56"/>
        <v>163</v>
      </c>
      <c r="B165" s="51" t="str">
        <f t="shared" si="59"/>
        <v>Viasat Nature</v>
      </c>
      <c r="C165" s="51" t="str">
        <f t="shared" si="43"/>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44"/>
        <v>Познавательные</v>
      </c>
      <c r="E165" s="68" t="str">
        <f t="shared" si="45"/>
        <v>SD</v>
      </c>
      <c r="F165" s="68" t="str">
        <f t="shared" si="46"/>
        <v>DVB-28</v>
      </c>
      <c r="G165" s="68" t="str">
        <f t="shared" si="57"/>
        <v xml:space="preserve"> 1007</v>
      </c>
      <c r="H165" s="152">
        <v>88</v>
      </c>
      <c r="I165" s="68">
        <f t="shared" si="47"/>
        <v>119</v>
      </c>
      <c r="J165" s="153" t="str">
        <f t="shared" si="40"/>
        <v>epg84</v>
      </c>
      <c r="K165" s="67" t="str">
        <f t="shared" si="41"/>
        <v>0009000207D1</v>
      </c>
      <c r="L165" s="67" t="str">
        <f t="shared" si="48"/>
        <v>http://www.viasat-channels.tv/</v>
      </c>
      <c r="M165" s="67" t="str">
        <f t="shared" si="49"/>
        <v>Русский, Английский</v>
      </c>
      <c r="N165" s="67" t="str">
        <f t="shared" si="50"/>
        <v>Круглосуточно</v>
      </c>
      <c r="O165" s="154" t="str">
        <f t="shared" si="51"/>
        <v/>
      </c>
      <c r="P165" s="67" t="str">
        <f t="shared" si="42"/>
        <v>Базовый</v>
      </c>
      <c r="Q165" s="67" t="str">
        <f t="shared" si="58"/>
        <v/>
      </c>
      <c r="R165" s="67"/>
      <c r="S165" s="67" t="str">
        <f t="shared" si="52"/>
        <v>Да</v>
      </c>
      <c r="T165" s="67" t="str">
        <f t="shared" si="53"/>
        <v>Да</v>
      </c>
      <c r="U165" s="67" t="str">
        <f t="shared" si="54"/>
        <v/>
      </c>
      <c r="V165" s="51" t="str">
        <f t="shared" si="55"/>
        <v/>
      </c>
    </row>
    <row r="166" spans="1:22" x14ac:dyDescent="0.2">
      <c r="A166" s="67">
        <f t="shared" si="56"/>
        <v>164</v>
      </c>
      <c r="B166" s="51" t="str">
        <f t="shared" si="59"/>
        <v>H2</v>
      </c>
      <c r="C166" s="51" t="str">
        <f t="shared" si="43"/>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44"/>
        <v>Познавательные</v>
      </c>
      <c r="E166" s="68" t="str">
        <f t="shared" si="45"/>
        <v>SD</v>
      </c>
      <c r="F166" s="68" t="str">
        <f t="shared" si="46"/>
        <v>DVB-29</v>
      </c>
      <c r="G166" s="68" t="str">
        <f t="shared" si="57"/>
        <v xml:space="preserve"> 1007</v>
      </c>
      <c r="H166" s="152">
        <v>326</v>
      </c>
      <c r="I166" s="68">
        <f t="shared" si="47"/>
        <v>208</v>
      </c>
      <c r="J166" s="153" t="str">
        <f t="shared" si="40"/>
        <v>epg640</v>
      </c>
      <c r="K166" s="67" t="str">
        <f t="shared" si="41"/>
        <v>0009000207D1</v>
      </c>
      <c r="L166" s="67" t="str">
        <f t="shared" si="48"/>
        <v>http://www.history.com/</v>
      </c>
      <c r="M166" s="67" t="str">
        <f t="shared" si="49"/>
        <v>Русский, Английский</v>
      </c>
      <c r="N166" s="67" t="str">
        <f t="shared" si="50"/>
        <v>Круглосуточно</v>
      </c>
      <c r="O166" s="154" t="str">
        <f t="shared" si="51"/>
        <v/>
      </c>
      <c r="P166" s="67" t="str">
        <f t="shared" si="42"/>
        <v>Базовый</v>
      </c>
      <c r="Q166" s="67" t="str">
        <f t="shared" si="58"/>
        <v/>
      </c>
      <c r="R166" s="67"/>
      <c r="S166" s="67" t="str">
        <f t="shared" si="52"/>
        <v>Да</v>
      </c>
      <c r="T166" s="67" t="str">
        <f t="shared" si="53"/>
        <v>Да</v>
      </c>
      <c r="U166" s="67" t="str">
        <f t="shared" si="54"/>
        <v/>
      </c>
      <c r="V166" s="51" t="str">
        <f t="shared" si="55"/>
        <v/>
      </c>
    </row>
    <row r="167" spans="1:22" x14ac:dyDescent="0.2">
      <c r="A167" s="67">
        <f t="shared" si="56"/>
        <v>165</v>
      </c>
      <c r="B167" s="51" t="str">
        <f t="shared" si="59"/>
        <v>Game Show</v>
      </c>
      <c r="C167" s="51" t="str">
        <f t="shared" si="43"/>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44"/>
        <v>Развлекательные</v>
      </c>
      <c r="E167" s="68" t="str">
        <f t="shared" si="45"/>
        <v>SD</v>
      </c>
      <c r="F167" s="68" t="str">
        <f t="shared" si="46"/>
        <v>DVB-31</v>
      </c>
      <c r="G167" s="68" t="str">
        <f t="shared" si="57"/>
        <v xml:space="preserve"> 1007</v>
      </c>
      <c r="H167" s="152">
        <v>325</v>
      </c>
      <c r="I167" s="68">
        <f t="shared" si="47"/>
        <v>837</v>
      </c>
      <c r="J167" s="153" t="str">
        <f t="shared" si="40"/>
        <v>epg642</v>
      </c>
      <c r="K167" s="67" t="str">
        <f t="shared" si="41"/>
        <v>000900020803</v>
      </c>
      <c r="L167" s="67" t="str">
        <f t="shared" si="48"/>
        <v>http://gameshow.ru/</v>
      </c>
      <c r="M167" s="67" t="str">
        <f t="shared" si="49"/>
        <v>Русский</v>
      </c>
      <c r="N167" s="67" t="str">
        <f t="shared" si="50"/>
        <v>Круглосуточно</v>
      </c>
      <c r="O167" s="154" t="str">
        <f t="shared" si="51"/>
        <v/>
      </c>
      <c r="P167" s="67" t="str">
        <f t="shared" si="42"/>
        <v>Активный</v>
      </c>
      <c r="Q167" s="67" t="str">
        <f t="shared" si="58"/>
        <v/>
      </c>
      <c r="R167" s="67"/>
      <c r="S167" s="67" t="str">
        <f t="shared" si="52"/>
        <v>Да</v>
      </c>
      <c r="T167" s="67" t="str">
        <f t="shared" si="53"/>
        <v>Да</v>
      </c>
      <c r="U167" s="67" t="str">
        <f t="shared" si="54"/>
        <v/>
      </c>
      <c r="V167" s="51" t="str">
        <f t="shared" si="55"/>
        <v/>
      </c>
    </row>
    <row r="168" spans="1:22" x14ac:dyDescent="0.2">
      <c r="A168" s="67">
        <f t="shared" si="56"/>
        <v>166</v>
      </c>
      <c r="B168" s="51" t="str">
        <f t="shared" si="59"/>
        <v>CBS Reality</v>
      </c>
      <c r="C168" s="51" t="str">
        <f t="shared" si="43"/>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44"/>
        <v>Развлекательные</v>
      </c>
      <c r="E168" s="68" t="str">
        <f t="shared" si="45"/>
        <v>SD</v>
      </c>
      <c r="F168" s="68" t="str">
        <f t="shared" si="46"/>
        <v>DVB-31</v>
      </c>
      <c r="G168" s="68" t="str">
        <f t="shared" si="57"/>
        <v xml:space="preserve"> 1007</v>
      </c>
      <c r="H168" s="152">
        <v>327</v>
      </c>
      <c r="I168" s="68">
        <f t="shared" si="47"/>
        <v>839</v>
      </c>
      <c r="J168" s="153" t="str">
        <f t="shared" si="40"/>
        <v>epg366</v>
      </c>
      <c r="K168" s="67" t="str">
        <f t="shared" si="41"/>
        <v>000900020803</v>
      </c>
      <c r="L168" s="67" t="str">
        <f t="shared" si="48"/>
        <v>http://www.cbsreality.tv/eu/</v>
      </c>
      <c r="M168" s="67" t="str">
        <f t="shared" si="49"/>
        <v>Русский</v>
      </c>
      <c r="N168" s="67" t="str">
        <f t="shared" si="50"/>
        <v>Круглосуточно</v>
      </c>
      <c r="O168" s="154" t="str">
        <f t="shared" si="51"/>
        <v/>
      </c>
      <c r="P168" s="67" t="str">
        <f t="shared" si="42"/>
        <v>Активный</v>
      </c>
      <c r="Q168" s="67" t="str">
        <f t="shared" si="58"/>
        <v/>
      </c>
      <c r="R168" s="67"/>
      <c r="S168" s="67" t="str">
        <f t="shared" si="52"/>
        <v>Да</v>
      </c>
      <c r="T168" s="67" t="str">
        <f t="shared" si="53"/>
        <v>Да</v>
      </c>
      <c r="U168" s="67" t="str">
        <f t="shared" si="54"/>
        <v/>
      </c>
      <c r="V168" s="51" t="str">
        <f t="shared" si="55"/>
        <v/>
      </c>
    </row>
    <row r="169" spans="1:22" x14ac:dyDescent="0.2">
      <c r="A169" s="67">
        <f t="shared" si="56"/>
        <v>167</v>
      </c>
      <c r="B169" s="51" t="str">
        <f t="shared" si="59"/>
        <v>Морской</v>
      </c>
      <c r="C169" s="51" t="str">
        <f t="shared" si="43"/>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44"/>
        <v>Познавательные</v>
      </c>
      <c r="E169" s="68" t="str">
        <f t="shared" si="45"/>
        <v>SD</v>
      </c>
      <c r="F169" s="68" t="str">
        <f t="shared" si="46"/>
        <v>DVB-31</v>
      </c>
      <c r="G169" s="68" t="str">
        <f t="shared" si="57"/>
        <v xml:space="preserve"> 1007</v>
      </c>
      <c r="H169" s="152">
        <v>328</v>
      </c>
      <c r="I169" s="68">
        <f t="shared" si="47"/>
        <v>841</v>
      </c>
      <c r="J169" s="153" t="str">
        <f t="shared" si="40"/>
        <v>epg568</v>
      </c>
      <c r="K169" s="67" t="str">
        <f t="shared" si="41"/>
        <v>000900020803</v>
      </c>
      <c r="L169" s="67" t="str">
        <f t="shared" si="48"/>
        <v>http://www.nauticalchannel.ru/</v>
      </c>
      <c r="M169" s="67" t="str">
        <f t="shared" si="49"/>
        <v>Русский</v>
      </c>
      <c r="N169" s="67" t="str">
        <f t="shared" si="50"/>
        <v>Круглосуточно</v>
      </c>
      <c r="O169" s="154" t="str">
        <f t="shared" si="51"/>
        <v/>
      </c>
      <c r="P169" s="67" t="str">
        <f t="shared" si="42"/>
        <v>Активный</v>
      </c>
      <c r="Q169" s="67" t="str">
        <f t="shared" si="58"/>
        <v/>
      </c>
      <c r="R169" s="67"/>
      <c r="S169" s="67" t="str">
        <f t="shared" si="52"/>
        <v>Да</v>
      </c>
      <c r="T169" s="67" t="str">
        <f t="shared" si="53"/>
        <v>Да</v>
      </c>
      <c r="U169" s="67" t="str">
        <f t="shared" si="54"/>
        <v/>
      </c>
      <c r="V169" s="51" t="str">
        <f t="shared" si="55"/>
        <v/>
      </c>
    </row>
    <row r="170" spans="1:22" x14ac:dyDescent="0.2">
      <c r="A170" s="67">
        <f t="shared" si="56"/>
        <v>168</v>
      </c>
      <c r="B170" s="51" t="str">
        <f t="shared" si="59"/>
        <v>Ювелирочка</v>
      </c>
      <c r="C170" s="51" t="str">
        <f>IFERROR(VLOOKUP($H170,TChannels,30,FALSE),"-")</f>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44"/>
        <v>Развлекательные</v>
      </c>
      <c r="E170" s="68" t="str">
        <f t="shared" si="45"/>
        <v>SD</v>
      </c>
      <c r="F170" s="68" t="str">
        <f t="shared" si="46"/>
        <v>DVB-31</v>
      </c>
      <c r="G170" s="68" t="str">
        <f t="shared" si="57"/>
        <v xml:space="preserve"> 1007</v>
      </c>
      <c r="H170" s="68">
        <v>331</v>
      </c>
      <c r="I170" s="68">
        <f t="shared" si="47"/>
        <v>38</v>
      </c>
      <c r="J170" s="153" t="str">
        <f t="shared" si="40"/>
        <v>epg653</v>
      </c>
      <c r="K170" s="67" t="str">
        <f t="shared" si="41"/>
        <v>0009000207E3</v>
      </c>
      <c r="L170" s="67" t="str">
        <f t="shared" si="48"/>
        <v>http://www.ves-media.com/</v>
      </c>
      <c r="M170" s="67" t="str">
        <f t="shared" si="49"/>
        <v>Русский</v>
      </c>
      <c r="N170" s="67" t="str">
        <f t="shared" si="50"/>
        <v>Круглосуточно</v>
      </c>
      <c r="O170" s="154" t="str">
        <f t="shared" si="51"/>
        <v/>
      </c>
      <c r="P170" s="67" t="str">
        <f t="shared" si="42"/>
        <v>Базовый</v>
      </c>
      <c r="Q170" s="67" t="str">
        <f t="shared" si="58"/>
        <v/>
      </c>
      <c r="R170" s="67"/>
      <c r="S170" s="67" t="str">
        <f t="shared" si="52"/>
        <v>Да</v>
      </c>
      <c r="T170" s="67" t="str">
        <f t="shared" si="53"/>
        <v>Да</v>
      </c>
      <c r="U170" s="67" t="str">
        <f t="shared" si="54"/>
        <v/>
      </c>
      <c r="V170" s="51" t="str">
        <f t="shared" si="55"/>
        <v/>
      </c>
    </row>
    <row r="171" spans="1:22" x14ac:dyDescent="0.2">
      <c r="A171" s="67">
        <f t="shared" si="56"/>
        <v>169</v>
      </c>
      <c r="B171" s="51" t="str">
        <f t="shared" si="59"/>
        <v>Russian Extreme TV 4K</v>
      </c>
      <c r="C171" s="51" t="str">
        <f>IFERROR(VLOOKUP($H171,TChannels,30,FALSE),"-")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44"/>
        <v>Спортивные</v>
      </c>
      <c r="E171" s="68" t="str">
        <f t="shared" si="45"/>
        <v>HD</v>
      </c>
      <c r="F171" s="68" t="str">
        <f t="shared" si="46"/>
        <v>DVB-32</v>
      </c>
      <c r="G171" s="68" t="str">
        <f t="shared" si="57"/>
        <v xml:space="preserve"> 1007</v>
      </c>
      <c r="H171" s="68">
        <v>400</v>
      </c>
      <c r="I171" s="68">
        <f t="shared" si="47"/>
        <v>842</v>
      </c>
      <c r="J171" s="153" t="str">
        <f t="shared" si="40"/>
        <v>epg665</v>
      </c>
      <c r="K171" s="67" t="str">
        <f t="shared" si="41"/>
        <v>0009000207D1</v>
      </c>
      <c r="L171" s="67" t="str">
        <f t="shared" si="48"/>
        <v>http://www.extremtv.ru/</v>
      </c>
      <c r="M171" s="67" t="str">
        <f t="shared" si="49"/>
        <v>Русский</v>
      </c>
      <c r="N171" s="67" t="str">
        <f t="shared" si="50"/>
        <v>Круглосуточно</v>
      </c>
      <c r="O171" s="154" t="str">
        <f t="shared" si="51"/>
        <v/>
      </c>
      <c r="P171" s="67" t="str">
        <f t="shared" si="42"/>
        <v>Базовый</v>
      </c>
      <c r="Q171" s="67" t="str">
        <f t="shared" si="58"/>
        <v/>
      </c>
      <c r="R171" s="67"/>
      <c r="S171" s="67" t="str">
        <f t="shared" si="52"/>
        <v>Да</v>
      </c>
      <c r="T171" s="67" t="str">
        <f t="shared" si="53"/>
        <v>Да</v>
      </c>
      <c r="U171" s="67" t="str">
        <f t="shared" si="54"/>
        <v/>
      </c>
      <c r="V171" s="51" t="str">
        <f t="shared" si="55"/>
        <v/>
      </c>
    </row>
    <row r="172" spans="1:22" x14ac:dyDescent="0.2">
      <c r="A172" s="67">
        <f t="shared" si="56"/>
        <v>170</v>
      </c>
      <c r="B172" s="51" t="str">
        <f t="shared" si="59"/>
        <v>Russian Extreme TV 4K</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44"/>
        <v>Спортивные</v>
      </c>
      <c r="E172" s="68" t="str">
        <f t="shared" si="45"/>
        <v>HD</v>
      </c>
      <c r="F172" s="68" t="str">
        <f t="shared" si="46"/>
        <v>DVB-33</v>
      </c>
      <c r="G172" s="68" t="str">
        <f t="shared" si="57"/>
        <v xml:space="preserve"> 1007</v>
      </c>
      <c r="H172" s="68">
        <v>401</v>
      </c>
      <c r="I172" s="68">
        <f t="shared" si="47"/>
        <v>843</v>
      </c>
      <c r="J172" s="153" t="str">
        <f t="shared" si="40"/>
        <v>epg665</v>
      </c>
      <c r="K172" s="67" t="str">
        <f t="shared" si="41"/>
        <v>0009000207D1</v>
      </c>
      <c r="L172" s="67" t="str">
        <f t="shared" si="48"/>
        <v>http://www.extremtv.ru/</v>
      </c>
      <c r="M172" s="67" t="str">
        <f t="shared" si="49"/>
        <v>Русский</v>
      </c>
      <c r="N172" s="67" t="str">
        <f t="shared" si="50"/>
        <v>Круглосуточно</v>
      </c>
      <c r="O172" s="154" t="str">
        <f t="shared" si="51"/>
        <v/>
      </c>
      <c r="P172" s="67" t="str">
        <f t="shared" si="42"/>
        <v>Базовый</v>
      </c>
      <c r="Q172" s="67" t="str">
        <f t="shared" si="58"/>
        <v/>
      </c>
      <c r="R172" s="67"/>
      <c r="S172" s="67" t="str">
        <f t="shared" si="52"/>
        <v>Да</v>
      </c>
      <c r="T172" s="67" t="str">
        <f t="shared" si="53"/>
        <v>Да</v>
      </c>
      <c r="U172" s="67" t="str">
        <f t="shared" si="54"/>
        <v/>
      </c>
      <c r="V172" s="51" t="str">
        <f t="shared" si="55"/>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V3:V60 V62:V160">
    <cfRule type="expression" dxfId="236" priority="38">
      <formula>($V3=1)</formula>
    </cfRule>
  </conditionalFormatting>
  <conditionalFormatting sqref="A124 J124:V124 A3:Q10 S3:V10 A77:G77 I77:V77 A125:G125 I125:V125 A46:G47 I46:V47 A11:V45 A48:V58 A62:V76 A78:V123 A126:V160 C124:H124 A59:A60 C59:V60">
    <cfRule type="expression" dxfId="235" priority="35">
      <formula>($B3="Резерв")</formula>
    </cfRule>
    <cfRule type="expression" dxfId="234" priority="36">
      <formula>($D3="Региональные")</formula>
    </cfRule>
    <cfRule type="expression" dxfId="233" priority="37">
      <formula>($V3=1)</formula>
    </cfRule>
  </conditionalFormatting>
  <conditionalFormatting sqref="A161:V169">
    <cfRule type="expression" dxfId="232" priority="32">
      <formula>($B161="Резерв")</formula>
    </cfRule>
    <cfRule type="expression" dxfId="231" priority="33">
      <formula>($D161="Региональные")</formula>
    </cfRule>
    <cfRule type="expression" dxfId="230" priority="34">
      <formula>($V161=1)</formula>
    </cfRule>
  </conditionalFormatting>
  <conditionalFormatting sqref="R3:R10">
    <cfRule type="expression" dxfId="229" priority="29">
      <formula>($B3="Резерв")</formula>
    </cfRule>
    <cfRule type="expression" dxfId="228" priority="30">
      <formula>($D3="Региональные")</formula>
    </cfRule>
    <cfRule type="expression" dxfId="227" priority="31">
      <formula>($V3=1)</formula>
    </cfRule>
  </conditionalFormatting>
  <conditionalFormatting sqref="A170:V170">
    <cfRule type="expression" dxfId="226" priority="26">
      <formula>($B170="Резерв")</formula>
    </cfRule>
    <cfRule type="expression" dxfId="225" priority="27">
      <formula>($D170="Региональные")</formula>
    </cfRule>
    <cfRule type="expression" dxfId="224" priority="28">
      <formula>($V170=1)</formula>
    </cfRule>
  </conditionalFormatting>
  <conditionalFormatting sqref="H46">
    <cfRule type="expression" dxfId="223" priority="23">
      <formula>($B46="Резерв")</formula>
    </cfRule>
    <cfRule type="expression" dxfId="222" priority="24">
      <formula>($D46="Региональные")</formula>
    </cfRule>
    <cfRule type="expression" dxfId="221" priority="25">
      <formula>($V46=1)</formula>
    </cfRule>
  </conditionalFormatting>
  <conditionalFormatting sqref="H77">
    <cfRule type="expression" dxfId="220" priority="20">
      <formula>($B77="Резерв")</formula>
    </cfRule>
    <cfRule type="expression" dxfId="219" priority="21">
      <formula>($D77="Региональные")</formula>
    </cfRule>
    <cfRule type="expression" dxfId="218" priority="22">
      <formula>($V77=1)</formula>
    </cfRule>
  </conditionalFormatting>
  <conditionalFormatting sqref="H125">
    <cfRule type="expression" dxfId="217" priority="17">
      <formula>($B125="Резерв")</formula>
    </cfRule>
    <cfRule type="expression" dxfId="216" priority="18">
      <formula>($D125="Региональные")</formula>
    </cfRule>
    <cfRule type="expression" dxfId="215" priority="19">
      <formula>($V125=1)</formula>
    </cfRule>
  </conditionalFormatting>
  <conditionalFormatting sqref="A171:V172">
    <cfRule type="expression" dxfId="214" priority="14">
      <formula>($B171="Резерв")</formula>
    </cfRule>
    <cfRule type="expression" dxfId="213" priority="15">
      <formula>($D171="Региональные")</formula>
    </cfRule>
    <cfRule type="expression" dxfId="212" priority="16">
      <formula>($V171=1)</formula>
    </cfRule>
  </conditionalFormatting>
  <conditionalFormatting sqref="H47">
    <cfRule type="expression" dxfId="211" priority="7">
      <formula>($B47="Резерв")</formula>
    </cfRule>
    <cfRule type="expression" dxfId="210" priority="8">
      <formula>($D47="Региональные")</formula>
    </cfRule>
    <cfRule type="expression" dxfId="209" priority="9">
      <formula>($V47=1)</formula>
    </cfRule>
  </conditionalFormatting>
  <conditionalFormatting sqref="B124">
    <cfRule type="expression" dxfId="208" priority="4">
      <formula>($B124="Резерв")</formula>
    </cfRule>
    <cfRule type="expression" dxfId="207" priority="5">
      <formula>($D124="Региональные")</formula>
    </cfRule>
    <cfRule type="expression" dxfId="206" priority="6">
      <formula>($V124=1)</formula>
    </cfRule>
  </conditionalFormatting>
  <conditionalFormatting sqref="B59:B60">
    <cfRule type="expression" dxfId="205" priority="1">
      <formula>($B59="Резерв")</formula>
    </cfRule>
    <cfRule type="expression" dxfId="204" priority="2">
      <formula>($D59="Региональные")</formula>
    </cfRule>
    <cfRule type="expression" dxfId="203" priority="3">
      <formula>($V59=1)</formula>
    </cfRule>
  </conditionalFormatting>
  <conditionalFormatting sqref="V61">
    <cfRule type="expression" dxfId="202" priority="13">
      <formula>(#REF!=1)</formula>
    </cfRule>
  </conditionalFormatting>
  <conditionalFormatting sqref="A61:V61">
    <cfRule type="expression" dxfId="201" priority="10">
      <formula>(#REF!="Резерв")</formula>
    </cfRule>
    <cfRule type="expression" dxfId="200" priority="11">
      <formula>(#REF!="Региональные")</formula>
    </cfRule>
    <cfRule type="expression" dxfId="199" priority="12">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16" r:id="rId1" display="http://multkanal.ru/ "/>
    <hyperlink ref="L47" r:id="rId2" display="http://tv-pr.ru"/>
    <hyperlink ref="L66" r:id="rId3" display="http://kinochannel.ru/"/>
    <hyperlink ref="L80" r:id="rId4" display="http://foodnetwork.com"/>
    <hyperlink ref="L120" r:id="rId5" display="http://foodnetwork.com"/>
    <hyperlink ref="L101" r:id="rId6" display="http://lifenews.ru/"/>
    <hyperlink ref="L105" r:id="rId7" display="http://amediahit.ru/"/>
    <hyperlink ref="L107" r:id="rId8" display="http://amediahit.ru/"/>
    <hyperlink ref="L106" r:id="rId9" display="http://amedia1.ru/"/>
    <hyperlink ref="L108" r:id="rId10" display="http://amediahd.ru/"/>
    <hyperlink ref="L117" r:id="rId11" display="http://www.history.com/"/>
    <hyperlink ref="L137" r:id="rId12" display="http://www.myviasat.ru/"/>
    <hyperlink ref="L140" r:id="rId13" display="http://www.myviasat.ru/"/>
    <hyperlink ref="L21" r:id="rId14" display="http://www.ntvplus.ru/channels/channel.xl?id=3380"/>
    <hyperlink ref="L115" r:id="rId15" display="http://amediahd.ru/"/>
    <hyperlink ref="L116" r:id="rId16" display="http://amedia1.ru/"/>
    <hyperlink ref="L94" r:id="rId17" display="http://tv.khl.ru/"/>
    <hyperlink ref="L69" r:id="rId18" display="http://spastv.ru"/>
    <hyperlink ref="L97" r:id="rId19" display="http://www.bober-tv.ru"/>
    <hyperlink ref="L5" r:id="rId20" display="http://matchtv.ru/"/>
    <hyperlink ref="L17" r:id="rId21" display="http://chetv.ru"/>
    <hyperlink ref="L103" r:id="rId22" display="http://www.bk-tv.ru/"/>
    <hyperlink ref="L75" r:id="rId23" display="http://matchtv.ru/"/>
    <hyperlink ref="L102" r:id="rId24" display="http://matchtv.ru/"/>
  </hyperlinks>
  <pageMargins left="0.7" right="0.7" top="0.75" bottom="0.75" header="0.3" footer="0.3"/>
  <ignoredErrors>
    <ignoredError sqref="G59:G60 H59 K59 G124:H124 K124" numberStoredAsText="1"/>
  </ignoredErrors>
  <legacyDrawing r:id="rId2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178"/>
  <sheetViews>
    <sheetView workbookViewId="0">
      <pane ySplit="2" topLeftCell="A30" activePane="bottomLeft" state="frozen"/>
      <selection pane="bottomLeft" activeCell="H60" sqref="H60"/>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890</v>
      </c>
      <c r="B1" s="279"/>
      <c r="C1" s="279"/>
      <c r="D1" s="279"/>
      <c r="E1" s="279"/>
      <c r="F1" s="279"/>
      <c r="G1" s="279"/>
      <c r="H1" s="279"/>
      <c r="I1" s="279"/>
      <c r="J1" s="279"/>
      <c r="K1" s="279"/>
      <c r="L1" s="279"/>
      <c r="M1" s="279"/>
      <c r="N1" s="279"/>
      <c r="O1" s="279"/>
      <c r="P1" s="279"/>
      <c r="Q1" s="279"/>
      <c r="R1" s="279"/>
      <c r="S1" s="279"/>
      <c r="T1" s="42" t="s">
        <v>582</v>
      </c>
      <c r="U1" s="43">
        <v>3</v>
      </c>
      <c r="V1" s="280" t="s">
        <v>787</v>
      </c>
    </row>
    <row r="2" spans="1:22" ht="25.5" x14ac:dyDescent="0.2">
      <c r="A2" s="248" t="s">
        <v>0</v>
      </c>
      <c r="B2" s="248" t="s">
        <v>2</v>
      </c>
      <c r="C2" s="248" t="s">
        <v>12</v>
      </c>
      <c r="D2" s="248" t="s">
        <v>9</v>
      </c>
      <c r="E2" s="248" t="s">
        <v>13</v>
      </c>
      <c r="F2" s="248" t="s">
        <v>523</v>
      </c>
      <c r="G2" s="248" t="s">
        <v>21</v>
      </c>
      <c r="H2" s="248" t="s">
        <v>3</v>
      </c>
      <c r="I2" s="248" t="s">
        <v>4</v>
      </c>
      <c r="J2" s="248" t="s">
        <v>11</v>
      </c>
      <c r="K2" s="248" t="s">
        <v>20</v>
      </c>
      <c r="L2" s="248" t="s">
        <v>17</v>
      </c>
      <c r="M2" s="248" t="s">
        <v>22</v>
      </c>
      <c r="N2" s="248" t="s">
        <v>24</v>
      </c>
      <c r="O2" s="248" t="s">
        <v>15</v>
      </c>
      <c r="P2" s="248" t="s">
        <v>10</v>
      </c>
      <c r="Q2" s="248" t="s">
        <v>16</v>
      </c>
      <c r="R2" s="248" t="s">
        <v>856</v>
      </c>
      <c r="S2" s="248" t="s">
        <v>18</v>
      </c>
      <c r="T2" s="248" t="s">
        <v>19</v>
      </c>
      <c r="U2" s="248" t="s">
        <v>547</v>
      </c>
      <c r="V2" s="281"/>
    </row>
    <row r="3" spans="1:22" x14ac:dyDescent="0.2">
      <c r="A3" s="44">
        <f>ROW()-2</f>
        <v>1</v>
      </c>
      <c r="B3" s="27" t="str">
        <f>IFERROR(VLOOKUP($H3,TChannels,3,FALSE),"-")</f>
        <v>Первый канал</v>
      </c>
      <c r="C3" s="27" t="str">
        <f t="shared" ref="C3:C65" si="0">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5" si="1">IFERROR(VLOOKUP($H3,TChannels,21,FALSE),"-")</f>
        <v>Федеральные каналы</v>
      </c>
      <c r="E3" s="45" t="str">
        <f t="shared" ref="E3:E65" si="2">IFERROR(VLOOKUP($H3,TChannels,4,FALSE),"-")</f>
        <v>SD</v>
      </c>
      <c r="F3" s="45" t="str">
        <f t="shared" ref="F3:F65" si="3">IFERROR(VLOOKUP($H3,TChannels,2,FALSE),"-")</f>
        <v>DVB-1</v>
      </c>
      <c r="G3" s="45" t="str">
        <f>IFERROR(MID($A$1,SEARCH("=",$A$1,9)+1,SEARCH(")",$A$1)-SEARCH("=",$A$1,9)-1),"Н/Д")</f>
        <v xml:space="preserve"> 1020</v>
      </c>
      <c r="H3" s="46">
        <v>1</v>
      </c>
      <c r="I3" s="45">
        <f t="shared" ref="I3:I65" si="4">IFERROR(VLOOKUP($H3,TChannels,5,FALSE),"-")</f>
        <v>1</v>
      </c>
      <c r="J3" s="56" t="s">
        <v>112</v>
      </c>
      <c r="K3" s="48" t="str">
        <f t="shared" ref="K3:K64" si="5">IFERROR(IF($U$1=1,VLOOKUP($H3,TChannels,13,FALSE),IF($U$1=2,VLOOKUP($H3,TChannels,20,FALSE),IF($U$1=3,VLOOKUP($H3,TChannels,10,FALSE),IF($U$1=4,VLOOKUP($H3,TChannels,17,FALSE),"Не определен")))),"-")</f>
        <v>0009000207E2</v>
      </c>
      <c r="L3" s="48" t="str">
        <f t="shared" ref="L3:L65" si="6">IFERROR(VLOOKUP($H3,TChannels,23,FALSE),"-")</f>
        <v>http://www.1tv.ru/</v>
      </c>
      <c r="M3" s="48" t="str">
        <f t="shared" ref="M3:M65" si="7">IFERROR(VLOOKUP($H3,TChannels,24,FALSE),"-")</f>
        <v>Русский</v>
      </c>
      <c r="N3" s="48" t="str">
        <f t="shared" ref="N3:N65" si="8">IFERROR(VLOOKUP($H3,TChannels,25,FALSE),"-")</f>
        <v>Круглосуточно</v>
      </c>
      <c r="O3" s="49" t="str">
        <f t="shared" ref="O3:O65" si="9">IF(VLOOKUP($H3,TChannels,26,FALSE)=0,"",VLOOKUP($H3,TChannels,26,FALSE))</f>
        <v/>
      </c>
      <c r="P3" s="48" t="str">
        <f t="shared" ref="P3:P64" si="10">IFERROR(IF(OR($U$1=1,$U$1=3),VLOOKUP($H3,TChannels,7,FALSE),IF(OR($U$1=2,$U$1=4),VLOOKUP($H3,TChannels,14,FALSE),"Не определен")),"-")</f>
        <v>Федеральный</v>
      </c>
      <c r="Q3" s="44" t="str">
        <f>IF(VLOOKUP($H3,TChannels,6,FALSE)=0,"",VLOOKUP($H3,TChannels,6,FALSE))</f>
        <v>Да</v>
      </c>
      <c r="R3" s="44" t="s">
        <v>14</v>
      </c>
      <c r="S3" s="44" t="str">
        <f t="shared" ref="S3:S65" si="11">IFERROR(VLOOKUP($H3,TChannels,27,FALSE),"-")</f>
        <v>Да</v>
      </c>
      <c r="T3" s="44" t="str">
        <f t="shared" ref="T3:T65" si="12">IFERROR(VLOOKUP($H3,TChannels,28,FALSE),"-")</f>
        <v>Да</v>
      </c>
      <c r="U3" s="44" t="str">
        <f t="shared" ref="U3:U65" si="13">IF(VLOOKUP($H3,TChannels,29,FALSE)=0,"",VLOOKUP($H3,TChannels,29,FALSE))</f>
        <v/>
      </c>
      <c r="V3" s="27" t="str">
        <f t="shared" ref="V3:V65" si="14">IF(VLOOKUP($H3,TChannels,31,FALSE)=0,"",VLOOKUP($H3,TChannels,31,FALSE))</f>
        <v/>
      </c>
    </row>
    <row r="4" spans="1:22" x14ac:dyDescent="0.2">
      <c r="A4" s="44">
        <f t="shared" ref="A4:A66" si="15">ROW()-2</f>
        <v>2</v>
      </c>
      <c r="B4" s="27" t="str">
        <f>IFERROR(VLOOKUP($H4,TChannels,3,FALSE),"-")</f>
        <v>Россия 1</v>
      </c>
      <c r="C4" s="27" t="str">
        <f t="shared" si="0"/>
        <v>Это динамично развивающаяся телекомпания, занимающая ведущие позиции в российском вещании.</v>
      </c>
      <c r="D4" s="27" t="str">
        <f t="shared" si="1"/>
        <v>Федеральные каналы</v>
      </c>
      <c r="E4" s="45" t="str">
        <f t="shared" si="2"/>
        <v>SD</v>
      </c>
      <c r="F4" s="45" t="str">
        <f t="shared" si="3"/>
        <v>DVB-1</v>
      </c>
      <c r="G4" s="45" t="str">
        <f t="shared" ref="G4:G66" si="16">IFERROR(MID($A$1,SEARCH("=",$A$1,9)+1,SEARCH(")",$A$1)-SEARCH("=",$A$1,9)-1),"Н/Д")</f>
        <v xml:space="preserve"> 1020</v>
      </c>
      <c r="H4" s="46">
        <v>2</v>
      </c>
      <c r="I4" s="45">
        <f t="shared" si="4"/>
        <v>2</v>
      </c>
      <c r="J4" s="87" t="s">
        <v>904</v>
      </c>
      <c r="K4" s="48" t="str">
        <f t="shared" si="5"/>
        <v>0009000207E2</v>
      </c>
      <c r="L4" s="48" t="str">
        <f t="shared" si="6"/>
        <v>http://russia.tv/</v>
      </c>
      <c r="M4" s="48" t="str">
        <f t="shared" si="7"/>
        <v>Русский</v>
      </c>
      <c r="N4" s="48" t="str">
        <f t="shared" si="8"/>
        <v>Круглосуточно</v>
      </c>
      <c r="O4" s="49" t="str">
        <f t="shared" si="9"/>
        <v/>
      </c>
      <c r="P4" s="48" t="str">
        <f t="shared" si="10"/>
        <v>Федеральный</v>
      </c>
      <c r="Q4" s="44" t="str">
        <f t="shared" ref="Q4:Q66" si="17">IF(VLOOKUP($H4,TChannels,6,FALSE)=0,"",VLOOKUP($H4,TChannels,6,FALSE))</f>
        <v/>
      </c>
      <c r="R4" s="44" t="s">
        <v>14</v>
      </c>
      <c r="S4" s="44" t="str">
        <f t="shared" si="11"/>
        <v>Да</v>
      </c>
      <c r="T4" s="44" t="str">
        <f t="shared" si="12"/>
        <v>Да</v>
      </c>
      <c r="U4" s="44" t="str">
        <f t="shared" si="13"/>
        <v/>
      </c>
      <c r="V4" s="27" t="str">
        <f t="shared" si="14"/>
        <v/>
      </c>
    </row>
    <row r="5" spans="1:22" x14ac:dyDescent="0.2">
      <c r="A5" s="48">
        <f t="shared" si="15"/>
        <v>3</v>
      </c>
      <c r="B5" s="53" t="s">
        <v>670</v>
      </c>
      <c r="C5" s="27" t="str">
        <f t="shared" si="0"/>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1"/>
        <v>Федеральные каналы</v>
      </c>
      <c r="E5" s="54" t="str">
        <f t="shared" si="2"/>
        <v>SD</v>
      </c>
      <c r="F5" s="54" t="str">
        <f t="shared" si="3"/>
        <v>DVB-1</v>
      </c>
      <c r="G5" s="45" t="str">
        <f t="shared" si="16"/>
        <v xml:space="preserve"> 1020</v>
      </c>
      <c r="H5" s="55">
        <v>3</v>
      </c>
      <c r="I5" s="54">
        <f t="shared" si="4"/>
        <v>3</v>
      </c>
      <c r="J5" s="56" t="str">
        <f t="shared" ref="J5:J67" si="18">IFERROR(VLOOKUP($H5,TChannels,22,FALSE),"-")</f>
        <v>epg611</v>
      </c>
      <c r="K5" s="48" t="str">
        <f t="shared" si="5"/>
        <v>0009000207E2</v>
      </c>
      <c r="L5" s="48" t="str">
        <f t="shared" si="6"/>
        <v>http://matchtv.ru/</v>
      </c>
      <c r="M5" s="48" t="str">
        <f t="shared" si="7"/>
        <v>Русский</v>
      </c>
      <c r="N5" s="48" t="str">
        <f t="shared" si="8"/>
        <v>Круглосуточно</v>
      </c>
      <c r="O5" s="49" t="str">
        <f t="shared" si="9"/>
        <v/>
      </c>
      <c r="P5" s="48" t="str">
        <f t="shared" si="10"/>
        <v>Федеральный</v>
      </c>
      <c r="Q5" s="48" t="str">
        <f t="shared" si="17"/>
        <v>Да</v>
      </c>
      <c r="R5" s="44"/>
      <c r="S5" s="44" t="str">
        <f t="shared" si="11"/>
        <v>Да</v>
      </c>
      <c r="T5" s="44" t="str">
        <f t="shared" si="12"/>
        <v>Да</v>
      </c>
      <c r="U5" s="44" t="str">
        <f t="shared" si="13"/>
        <v/>
      </c>
      <c r="V5" s="27" t="str">
        <f t="shared" si="14"/>
        <v/>
      </c>
    </row>
    <row r="6" spans="1:22" x14ac:dyDescent="0.2">
      <c r="A6" s="48">
        <f t="shared" si="15"/>
        <v>4</v>
      </c>
      <c r="B6" s="53" t="str">
        <f t="shared" ref="B6:B68" si="19">IFERROR(VLOOKUP($H6,TChannels,3,FALSE),"-")</f>
        <v>НТВ</v>
      </c>
      <c r="C6" s="27" t="str">
        <f t="shared" si="0"/>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1"/>
        <v>Федеральные каналы</v>
      </c>
      <c r="E6" s="54" t="str">
        <f t="shared" si="2"/>
        <v>SD</v>
      </c>
      <c r="F6" s="54" t="str">
        <f t="shared" si="3"/>
        <v>DVB-1</v>
      </c>
      <c r="G6" s="45" t="str">
        <f t="shared" si="16"/>
        <v xml:space="preserve"> 1020</v>
      </c>
      <c r="H6" s="55">
        <v>4</v>
      </c>
      <c r="I6" s="54">
        <f t="shared" si="4"/>
        <v>4</v>
      </c>
      <c r="J6" s="56" t="s">
        <v>118</v>
      </c>
      <c r="K6" s="48" t="str">
        <f t="shared" si="5"/>
        <v>0009000207E2</v>
      </c>
      <c r="L6" s="48" t="str">
        <f t="shared" si="6"/>
        <v>http://www.ntv.ru/</v>
      </c>
      <c r="M6" s="48" t="str">
        <f t="shared" si="7"/>
        <v>Русский</v>
      </c>
      <c r="N6" s="48" t="str">
        <f t="shared" si="8"/>
        <v>Круглосуточно</v>
      </c>
      <c r="O6" s="49" t="str">
        <f t="shared" si="9"/>
        <v/>
      </c>
      <c r="P6" s="48" t="str">
        <f t="shared" si="10"/>
        <v>Федеральный</v>
      </c>
      <c r="Q6" s="48" t="str">
        <f t="shared" si="17"/>
        <v>Да</v>
      </c>
      <c r="R6" s="44" t="s">
        <v>14</v>
      </c>
      <c r="S6" s="44" t="str">
        <f t="shared" si="11"/>
        <v>Да</v>
      </c>
      <c r="T6" s="44" t="str">
        <f t="shared" si="12"/>
        <v>Да</v>
      </c>
      <c r="U6" s="44" t="str">
        <f t="shared" si="13"/>
        <v/>
      </c>
      <c r="V6" s="27" t="str">
        <f t="shared" si="14"/>
        <v/>
      </c>
    </row>
    <row r="7" spans="1:22" x14ac:dyDescent="0.2">
      <c r="A7" s="48">
        <f t="shared" si="15"/>
        <v>5</v>
      </c>
      <c r="B7" s="53" t="str">
        <f t="shared" si="19"/>
        <v>Пятый канал</v>
      </c>
      <c r="C7" s="27" t="str">
        <f t="shared" si="0"/>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1"/>
        <v>Федеральные каналы</v>
      </c>
      <c r="E7" s="54" t="str">
        <f t="shared" si="2"/>
        <v>SD</v>
      </c>
      <c r="F7" s="54" t="str">
        <f t="shared" si="3"/>
        <v>DVB-1</v>
      </c>
      <c r="G7" s="45" t="str">
        <f t="shared" si="16"/>
        <v xml:space="preserve"> 1020</v>
      </c>
      <c r="H7" s="55">
        <v>5</v>
      </c>
      <c r="I7" s="54">
        <f t="shared" si="4"/>
        <v>5</v>
      </c>
      <c r="J7" s="56" t="s">
        <v>120</v>
      </c>
      <c r="K7" s="48" t="str">
        <f t="shared" si="5"/>
        <v>0009000207E2</v>
      </c>
      <c r="L7" s="48" t="str">
        <f t="shared" si="6"/>
        <v>http://www.5-tv.ru/</v>
      </c>
      <c r="M7" s="48" t="str">
        <f t="shared" si="7"/>
        <v>Русский</v>
      </c>
      <c r="N7" s="48" t="str">
        <f t="shared" si="8"/>
        <v>Круглосуточно</v>
      </c>
      <c r="O7" s="49" t="str">
        <f t="shared" si="9"/>
        <v/>
      </c>
      <c r="P7" s="48" t="str">
        <f t="shared" si="10"/>
        <v>Федеральный</v>
      </c>
      <c r="Q7" s="48" t="str">
        <f t="shared" si="17"/>
        <v>Да</v>
      </c>
      <c r="R7" s="44" t="s">
        <v>14</v>
      </c>
      <c r="S7" s="44" t="str">
        <f t="shared" si="11"/>
        <v>Да</v>
      </c>
      <c r="T7" s="44" t="str">
        <f t="shared" si="12"/>
        <v>Да</v>
      </c>
      <c r="U7" s="44" t="str">
        <f t="shared" si="13"/>
        <v/>
      </c>
      <c r="V7" s="27" t="str">
        <f t="shared" si="14"/>
        <v/>
      </c>
    </row>
    <row r="8" spans="1:22" x14ac:dyDescent="0.2">
      <c r="A8" s="48">
        <f t="shared" si="15"/>
        <v>6</v>
      </c>
      <c r="B8" s="53" t="s">
        <v>26</v>
      </c>
      <c r="C8" s="27" t="str">
        <f t="shared" si="0"/>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1"/>
        <v>Федеральные каналы</v>
      </c>
      <c r="E8" s="54" t="str">
        <f t="shared" si="2"/>
        <v>SD</v>
      </c>
      <c r="F8" s="54" t="str">
        <f t="shared" si="3"/>
        <v>DVB-1</v>
      </c>
      <c r="G8" s="45" t="str">
        <f t="shared" si="16"/>
        <v xml:space="preserve"> 1020</v>
      </c>
      <c r="H8" s="55">
        <v>6</v>
      </c>
      <c r="I8" s="54">
        <f t="shared" si="4"/>
        <v>6</v>
      </c>
      <c r="J8" s="56" t="s">
        <v>123</v>
      </c>
      <c r="K8" s="48" t="str">
        <f t="shared" si="5"/>
        <v>0009000207E2</v>
      </c>
      <c r="L8" s="48" t="str">
        <f t="shared" si="6"/>
        <v>http://tvkultura.ru/</v>
      </c>
      <c r="M8" s="48" t="str">
        <f t="shared" si="7"/>
        <v>Русский</v>
      </c>
      <c r="N8" s="48" t="str">
        <f t="shared" si="8"/>
        <v>Круглосуточно</v>
      </c>
      <c r="O8" s="49" t="str">
        <f t="shared" si="9"/>
        <v/>
      </c>
      <c r="P8" s="48" t="str">
        <f t="shared" si="10"/>
        <v>Федеральный</v>
      </c>
      <c r="Q8" s="48" t="str">
        <f t="shared" si="17"/>
        <v/>
      </c>
      <c r="R8" s="44"/>
      <c r="S8" s="44" t="str">
        <f t="shared" si="11"/>
        <v>Да</v>
      </c>
      <c r="T8" s="44" t="str">
        <f t="shared" si="12"/>
        <v>Да</v>
      </c>
      <c r="U8" s="44" t="str">
        <f t="shared" si="13"/>
        <v/>
      </c>
      <c r="V8" s="27" t="str">
        <f t="shared" si="14"/>
        <v/>
      </c>
    </row>
    <row r="9" spans="1:22" x14ac:dyDescent="0.2">
      <c r="A9" s="48">
        <f t="shared" si="15"/>
        <v>7</v>
      </c>
      <c r="B9" s="53" t="s">
        <v>7</v>
      </c>
      <c r="C9" s="27" t="str">
        <f t="shared" si="0"/>
        <v>Цель канала — представлять зрителям самую оперативную информацию из всех регионов страны и из-за ее пределов 24 часа в сутки.</v>
      </c>
      <c r="D9" s="53" t="str">
        <f t="shared" si="1"/>
        <v>Федеральные каналы</v>
      </c>
      <c r="E9" s="54" t="str">
        <f t="shared" si="2"/>
        <v>SD</v>
      </c>
      <c r="F9" s="54" t="str">
        <f t="shared" si="3"/>
        <v>DVB-2</v>
      </c>
      <c r="G9" s="45" t="str">
        <f t="shared" si="16"/>
        <v xml:space="preserve"> 1020</v>
      </c>
      <c r="H9" s="55">
        <v>7</v>
      </c>
      <c r="I9" s="54">
        <f t="shared" si="4"/>
        <v>7</v>
      </c>
      <c r="J9" s="56" t="str">
        <f t="shared" si="18"/>
        <v>epg7</v>
      </c>
      <c r="K9" s="48" t="str">
        <f t="shared" si="5"/>
        <v>0009000207E2</v>
      </c>
      <c r="L9" s="48" t="str">
        <f t="shared" si="6"/>
        <v>http://www.vesti.ru/</v>
      </c>
      <c r="M9" s="48" t="str">
        <f t="shared" si="7"/>
        <v>Русский</v>
      </c>
      <c r="N9" s="48" t="str">
        <f t="shared" si="8"/>
        <v>Круглосуточно</v>
      </c>
      <c r="O9" s="49" t="str">
        <f t="shared" si="9"/>
        <v/>
      </c>
      <c r="P9" s="48" t="str">
        <f t="shared" si="10"/>
        <v>Федеральный</v>
      </c>
      <c r="Q9" s="48" t="str">
        <f t="shared" si="17"/>
        <v/>
      </c>
      <c r="R9" s="44"/>
      <c r="S9" s="44" t="str">
        <f t="shared" si="11"/>
        <v>Да</v>
      </c>
      <c r="T9" s="44" t="str">
        <f t="shared" si="12"/>
        <v>Да</v>
      </c>
      <c r="U9" s="44" t="str">
        <f t="shared" si="13"/>
        <v/>
      </c>
      <c r="V9" s="27" t="str">
        <f t="shared" si="14"/>
        <v/>
      </c>
    </row>
    <row r="10" spans="1:22" x14ac:dyDescent="0.2">
      <c r="A10" s="48">
        <f t="shared" si="15"/>
        <v>8</v>
      </c>
      <c r="B10" s="53" t="str">
        <f t="shared" si="19"/>
        <v>Карусель</v>
      </c>
      <c r="C10" s="27" t="str">
        <f t="shared" si="0"/>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1"/>
        <v>Детские</v>
      </c>
      <c r="E10" s="54" t="str">
        <f t="shared" si="2"/>
        <v>SD</v>
      </c>
      <c r="F10" s="54" t="str">
        <f t="shared" si="3"/>
        <v>DVB-2</v>
      </c>
      <c r="G10" s="45" t="str">
        <f t="shared" si="16"/>
        <v xml:space="preserve"> 1020</v>
      </c>
      <c r="H10" s="55">
        <v>8</v>
      </c>
      <c r="I10" s="54">
        <f t="shared" si="4"/>
        <v>8</v>
      </c>
      <c r="J10" s="56" t="s">
        <v>130</v>
      </c>
      <c r="K10" s="48" t="str">
        <f t="shared" si="5"/>
        <v>0009000207E2</v>
      </c>
      <c r="L10" s="48" t="str">
        <f t="shared" si="6"/>
        <v>http://www.karusel-tv.ru/</v>
      </c>
      <c r="M10" s="48" t="str">
        <f t="shared" si="7"/>
        <v>Русский</v>
      </c>
      <c r="N10" s="48" t="str">
        <f t="shared" si="8"/>
        <v>Круглосуточно</v>
      </c>
      <c r="O10" s="49" t="str">
        <f t="shared" si="9"/>
        <v/>
      </c>
      <c r="P10" s="48" t="str">
        <f t="shared" si="10"/>
        <v>Федеральный</v>
      </c>
      <c r="Q10" s="48" t="str">
        <f t="shared" si="17"/>
        <v>Да</v>
      </c>
      <c r="R10" s="44" t="s">
        <v>14</v>
      </c>
      <c r="S10" s="44" t="str">
        <f t="shared" si="11"/>
        <v>Да</v>
      </c>
      <c r="T10" s="44" t="str">
        <f t="shared" si="12"/>
        <v>Да</v>
      </c>
      <c r="U10" s="44" t="str">
        <f t="shared" si="13"/>
        <v/>
      </c>
      <c r="V10" s="27" t="str">
        <f t="shared" si="14"/>
        <v/>
      </c>
    </row>
    <row r="11" spans="1:22" x14ac:dyDescent="0.2">
      <c r="A11" s="48">
        <f t="shared" si="15"/>
        <v>9</v>
      </c>
      <c r="B11" s="53" t="str">
        <f t="shared" si="19"/>
        <v>Общественное телевидение России</v>
      </c>
      <c r="C11" s="27" t="str">
        <f t="shared" si="0"/>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1"/>
        <v>Федеральные каналы</v>
      </c>
      <c r="E11" s="54" t="str">
        <f t="shared" si="2"/>
        <v>SD</v>
      </c>
      <c r="F11" s="54" t="str">
        <f t="shared" si="3"/>
        <v>DVB-2</v>
      </c>
      <c r="G11" s="45" t="str">
        <f t="shared" si="16"/>
        <v xml:space="preserve"> 1020</v>
      </c>
      <c r="H11" s="55">
        <v>9</v>
      </c>
      <c r="I11" s="54">
        <f t="shared" si="4"/>
        <v>9</v>
      </c>
      <c r="J11" s="56" t="str">
        <f t="shared" si="18"/>
        <v>epg264</v>
      </c>
      <c r="K11" s="48" t="str">
        <f t="shared" si="5"/>
        <v>0009000207E2</v>
      </c>
      <c r="L11" s="48" t="str">
        <f t="shared" si="6"/>
        <v>http://otr-online.ru/</v>
      </c>
      <c r="M11" s="48" t="str">
        <f t="shared" si="7"/>
        <v>Русский</v>
      </c>
      <c r="N11" s="48" t="str">
        <f t="shared" si="8"/>
        <v>Круглосуточно</v>
      </c>
      <c r="O11" s="49" t="str">
        <f t="shared" si="9"/>
        <v/>
      </c>
      <c r="P11" s="48" t="str">
        <f t="shared" si="10"/>
        <v>Федеральный</v>
      </c>
      <c r="Q11" s="48" t="str">
        <f t="shared" si="17"/>
        <v/>
      </c>
      <c r="R11" s="48"/>
      <c r="S11" s="44" t="str">
        <f t="shared" si="11"/>
        <v>Да</v>
      </c>
      <c r="T11" s="44" t="str">
        <f t="shared" si="12"/>
        <v>Да</v>
      </c>
      <c r="U11" s="44" t="str">
        <f t="shared" si="13"/>
        <v/>
      </c>
      <c r="V11" s="27" t="str">
        <f t="shared" si="14"/>
        <v/>
      </c>
    </row>
    <row r="12" spans="1:22" x14ac:dyDescent="0.2">
      <c r="A12" s="48">
        <f t="shared" si="15"/>
        <v>10</v>
      </c>
      <c r="B12" s="53" t="s">
        <v>28</v>
      </c>
      <c r="C12" s="27" t="str">
        <f t="shared" si="0"/>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1"/>
        <v>Федеральные каналы</v>
      </c>
      <c r="E12" s="54" t="str">
        <f t="shared" si="2"/>
        <v>SD</v>
      </c>
      <c r="F12" s="54" t="str">
        <f t="shared" si="3"/>
        <v>DVB-2</v>
      </c>
      <c r="G12" s="45" t="str">
        <f t="shared" si="16"/>
        <v xml:space="preserve"> 1020</v>
      </c>
      <c r="H12" s="55">
        <v>15</v>
      </c>
      <c r="I12" s="54">
        <f t="shared" si="4"/>
        <v>10</v>
      </c>
      <c r="J12" s="56" t="s">
        <v>136</v>
      </c>
      <c r="K12" s="48" t="str">
        <f t="shared" si="5"/>
        <v>0009000207E2</v>
      </c>
      <c r="L12" s="48" t="str">
        <f t="shared" si="6"/>
        <v>http://www.tvc.ru/</v>
      </c>
      <c r="M12" s="48" t="str">
        <f t="shared" si="7"/>
        <v>Русский</v>
      </c>
      <c r="N12" s="48" t="str">
        <f t="shared" si="8"/>
        <v>Круглосуточно</v>
      </c>
      <c r="O12" s="49" t="str">
        <f t="shared" si="9"/>
        <v/>
      </c>
      <c r="P12" s="48" t="str">
        <f t="shared" si="10"/>
        <v>Федеральный</v>
      </c>
      <c r="Q12" s="48" t="str">
        <f t="shared" si="17"/>
        <v/>
      </c>
      <c r="R12" s="48"/>
      <c r="S12" s="44" t="str">
        <f t="shared" si="11"/>
        <v>Да</v>
      </c>
      <c r="T12" s="44" t="str">
        <f t="shared" si="12"/>
        <v>Да</v>
      </c>
      <c r="U12" s="44" t="str">
        <f t="shared" si="13"/>
        <v/>
      </c>
      <c r="V12" s="27" t="str">
        <f t="shared" si="14"/>
        <v/>
      </c>
    </row>
    <row r="13" spans="1:22" x14ac:dyDescent="0.2">
      <c r="A13" s="48">
        <f t="shared" si="15"/>
        <v>11</v>
      </c>
      <c r="B13" s="53" t="s">
        <v>29</v>
      </c>
      <c r="C13" s="27" t="str">
        <f t="shared" si="0"/>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1"/>
        <v>Развлекательные</v>
      </c>
      <c r="E13" s="54" t="str">
        <f t="shared" si="2"/>
        <v>SD</v>
      </c>
      <c r="F13" s="54" t="str">
        <f t="shared" si="3"/>
        <v>DVB-3</v>
      </c>
      <c r="G13" s="45" t="str">
        <f t="shared" si="16"/>
        <v xml:space="preserve"> 1020</v>
      </c>
      <c r="H13" s="55">
        <v>11</v>
      </c>
      <c r="I13" s="54">
        <f t="shared" si="4"/>
        <v>19</v>
      </c>
      <c r="J13" s="56" t="s">
        <v>139</v>
      </c>
      <c r="K13" s="48" t="str">
        <f t="shared" si="5"/>
        <v>0009000207E2</v>
      </c>
      <c r="L13" s="48" t="str">
        <f t="shared" si="6"/>
        <v>http://tnt-online.ru/</v>
      </c>
      <c r="M13" s="48" t="str">
        <f t="shared" si="7"/>
        <v>Русский</v>
      </c>
      <c r="N13" s="48" t="str">
        <f t="shared" si="8"/>
        <v>Круглосуточно</v>
      </c>
      <c r="O13" s="49" t="str">
        <f t="shared" si="9"/>
        <v/>
      </c>
      <c r="P13" s="48" t="str">
        <f t="shared" si="10"/>
        <v>Федеральный</v>
      </c>
      <c r="Q13" s="48" t="str">
        <f t="shared" si="17"/>
        <v>Да</v>
      </c>
      <c r="R13" s="48"/>
      <c r="S13" s="44" t="str">
        <f t="shared" si="11"/>
        <v>Да</v>
      </c>
      <c r="T13" s="44" t="str">
        <f t="shared" si="12"/>
        <v>Да</v>
      </c>
      <c r="U13" s="44" t="str">
        <f t="shared" si="13"/>
        <v/>
      </c>
      <c r="V13" s="27" t="str">
        <f t="shared" si="14"/>
        <v/>
      </c>
    </row>
    <row r="14" spans="1:22" x14ac:dyDescent="0.2">
      <c r="A14" s="48">
        <f t="shared" si="15"/>
        <v>12</v>
      </c>
      <c r="B14" s="53" t="s">
        <v>30</v>
      </c>
      <c r="C14" s="27" t="str">
        <f t="shared" si="0"/>
        <v>Современное, динамичное, драйвовое телевидение. Универсальный развлекательный канал с доминантой молодежной аудитории.</v>
      </c>
      <c r="D14" s="53" t="str">
        <f t="shared" si="1"/>
        <v>Развлекательные</v>
      </c>
      <c r="E14" s="54" t="str">
        <f t="shared" si="2"/>
        <v>SD</v>
      </c>
      <c r="F14" s="54" t="str">
        <f t="shared" si="3"/>
        <v>DVB-2</v>
      </c>
      <c r="G14" s="45" t="str">
        <f t="shared" si="16"/>
        <v xml:space="preserve"> 1020</v>
      </c>
      <c r="H14" s="55">
        <v>10</v>
      </c>
      <c r="I14" s="54">
        <f t="shared" si="4"/>
        <v>13</v>
      </c>
      <c r="J14" s="56" t="s">
        <v>146</v>
      </c>
      <c r="K14" s="48" t="str">
        <f t="shared" si="5"/>
        <v>0009000207E2</v>
      </c>
      <c r="L14" s="48" t="str">
        <f t="shared" si="6"/>
        <v>http://ctc.ru/</v>
      </c>
      <c r="M14" s="48" t="str">
        <f t="shared" si="7"/>
        <v>Русский</v>
      </c>
      <c r="N14" s="48" t="str">
        <f t="shared" si="8"/>
        <v>Круглосуточно</v>
      </c>
      <c r="O14" s="49" t="str">
        <f t="shared" si="9"/>
        <v/>
      </c>
      <c r="P14" s="48" t="str">
        <f t="shared" si="10"/>
        <v>Федеральный</v>
      </c>
      <c r="Q14" s="48" t="str">
        <f t="shared" si="17"/>
        <v>Да</v>
      </c>
      <c r="R14" s="48"/>
      <c r="S14" s="44" t="str">
        <f t="shared" si="11"/>
        <v>Да</v>
      </c>
      <c r="T14" s="44" t="str">
        <f t="shared" si="12"/>
        <v>Да</v>
      </c>
      <c r="U14" s="44" t="str">
        <f t="shared" si="13"/>
        <v/>
      </c>
      <c r="V14" s="27" t="str">
        <f t="shared" si="14"/>
        <v/>
      </c>
    </row>
    <row r="15" spans="1:22" x14ac:dyDescent="0.2">
      <c r="A15" s="48">
        <f t="shared" si="15"/>
        <v>13</v>
      </c>
      <c r="B15" s="53" t="s">
        <v>31</v>
      </c>
      <c r="C15" s="27" t="str">
        <f t="shared" si="0"/>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1"/>
        <v>Новости и публицистика</v>
      </c>
      <c r="E15" s="54" t="str">
        <f t="shared" si="2"/>
        <v>SD</v>
      </c>
      <c r="F15" s="54" t="str">
        <f t="shared" si="3"/>
        <v>DVB-2</v>
      </c>
      <c r="G15" s="45" t="str">
        <f t="shared" si="16"/>
        <v xml:space="preserve"> 1020</v>
      </c>
      <c r="H15" s="55">
        <v>14</v>
      </c>
      <c r="I15" s="54">
        <f t="shared" si="4"/>
        <v>11</v>
      </c>
      <c r="J15" s="56" t="s">
        <v>149</v>
      </c>
      <c r="K15" s="48" t="str">
        <f t="shared" si="5"/>
        <v>0009000207E2</v>
      </c>
      <c r="L15" s="48" t="str">
        <f t="shared" si="6"/>
        <v>http://www.ren-tv.com/</v>
      </c>
      <c r="M15" s="48" t="str">
        <f t="shared" si="7"/>
        <v>Русский</v>
      </c>
      <c r="N15" s="48" t="str">
        <f t="shared" si="8"/>
        <v>Круглосуточно</v>
      </c>
      <c r="O15" s="49" t="str">
        <f t="shared" si="9"/>
        <v/>
      </c>
      <c r="P15" s="48" t="str">
        <f t="shared" si="10"/>
        <v>Федеральный</v>
      </c>
      <c r="Q15" s="48" t="str">
        <f t="shared" si="17"/>
        <v>Да</v>
      </c>
      <c r="R15" s="48"/>
      <c r="S15" s="44" t="str">
        <f t="shared" si="11"/>
        <v>Да</v>
      </c>
      <c r="T15" s="44" t="str">
        <f t="shared" si="12"/>
        <v>Да</v>
      </c>
      <c r="U15" s="44" t="str">
        <f t="shared" si="13"/>
        <v/>
      </c>
      <c r="V15" s="27" t="str">
        <f t="shared" si="14"/>
        <v/>
      </c>
    </row>
    <row r="16" spans="1:22" x14ac:dyDescent="0.2">
      <c r="A16" s="48">
        <f t="shared" si="15"/>
        <v>14</v>
      </c>
      <c r="B16" s="53" t="str">
        <f t="shared" si="19"/>
        <v>Мульт</v>
      </c>
      <c r="C16" s="27" t="str">
        <f t="shared" si="0"/>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1"/>
        <v>Детские</v>
      </c>
      <c r="E16" s="54" t="str">
        <f t="shared" si="2"/>
        <v>SD</v>
      </c>
      <c r="F16" s="54" t="str">
        <f t="shared" si="3"/>
        <v>DVB-5</v>
      </c>
      <c r="G16" s="45" t="str">
        <f t="shared" si="16"/>
        <v xml:space="preserve"> 1020</v>
      </c>
      <c r="H16" s="55">
        <v>301</v>
      </c>
      <c r="I16" s="54">
        <f t="shared" si="4"/>
        <v>80</v>
      </c>
      <c r="J16" s="56" t="str">
        <f t="shared" si="18"/>
        <v>epg524</v>
      </c>
      <c r="K16" s="48" t="str">
        <f t="shared" si="5"/>
        <v>0009000207E3</v>
      </c>
      <c r="L16" s="48" t="str">
        <f t="shared" si="6"/>
        <v xml:space="preserve">http://multkanal.ru/ </v>
      </c>
      <c r="M16" s="48" t="str">
        <f t="shared" si="7"/>
        <v>Русский</v>
      </c>
      <c r="N16" s="48" t="str">
        <f t="shared" si="8"/>
        <v>Круглосуточно</v>
      </c>
      <c r="O16" s="49" t="str">
        <f t="shared" si="9"/>
        <v/>
      </c>
      <c r="P16" s="48" t="str">
        <f t="shared" si="10"/>
        <v>Базовый</v>
      </c>
      <c r="Q16" s="48" t="str">
        <f t="shared" si="17"/>
        <v>Да</v>
      </c>
      <c r="R16" s="48"/>
      <c r="S16" s="44" t="str">
        <f t="shared" si="11"/>
        <v>Да</v>
      </c>
      <c r="T16" s="44" t="str">
        <f t="shared" si="12"/>
        <v>Да</v>
      </c>
      <c r="U16" s="44" t="str">
        <f t="shared" si="13"/>
        <v/>
      </c>
      <c r="V16" s="27" t="str">
        <f t="shared" si="14"/>
        <v/>
      </c>
    </row>
    <row r="17" spans="1:22" x14ac:dyDescent="0.2">
      <c r="A17" s="48">
        <f t="shared" si="15"/>
        <v>15</v>
      </c>
      <c r="B17" s="53" t="str">
        <f t="shared" si="19"/>
        <v>Че</v>
      </c>
      <c r="C17" s="27" t="str">
        <f t="shared" si="0"/>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1"/>
        <v>Развлекательные</v>
      </c>
      <c r="E17" s="54" t="str">
        <f t="shared" si="2"/>
        <v>SD</v>
      </c>
      <c r="F17" s="54" t="str">
        <f t="shared" si="3"/>
        <v>DVB-9</v>
      </c>
      <c r="G17" s="45" t="str">
        <f t="shared" si="16"/>
        <v xml:space="preserve"> 1020</v>
      </c>
      <c r="H17" s="55">
        <v>18</v>
      </c>
      <c r="I17" s="54">
        <f t="shared" si="4"/>
        <v>27</v>
      </c>
      <c r="J17" s="56" t="s">
        <v>673</v>
      </c>
      <c r="K17" s="48" t="str">
        <f t="shared" si="5"/>
        <v>0009000207E3</v>
      </c>
      <c r="L17" s="48" t="str">
        <f t="shared" si="6"/>
        <v>http://chetv.ru</v>
      </c>
      <c r="M17" s="48" t="str">
        <f t="shared" si="7"/>
        <v>Русский</v>
      </c>
      <c r="N17" s="48" t="str">
        <f t="shared" si="8"/>
        <v>Круглосуточно</v>
      </c>
      <c r="O17" s="49" t="str">
        <f t="shared" si="9"/>
        <v/>
      </c>
      <c r="P17" s="48" t="str">
        <f t="shared" si="10"/>
        <v>Базовый</v>
      </c>
      <c r="Q17" s="48" t="str">
        <f t="shared" si="17"/>
        <v>Да</v>
      </c>
      <c r="R17" s="48"/>
      <c r="S17" s="44" t="str">
        <f t="shared" si="11"/>
        <v>Да</v>
      </c>
      <c r="T17" s="44" t="str">
        <f t="shared" si="12"/>
        <v>Да</v>
      </c>
      <c r="U17" s="44" t="str">
        <f t="shared" si="13"/>
        <v/>
      </c>
      <c r="V17" s="27" t="str">
        <f t="shared" si="14"/>
        <v/>
      </c>
    </row>
    <row r="18" spans="1:22" x14ac:dyDescent="0.2">
      <c r="A18" s="48">
        <f t="shared" si="15"/>
        <v>16</v>
      </c>
      <c r="B18" s="53" t="str">
        <f t="shared" si="19"/>
        <v>ТВ-3</v>
      </c>
      <c r="C18" s="27" t="str">
        <f t="shared" si="0"/>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1"/>
        <v>Развлекательные</v>
      </c>
      <c r="E18" s="54" t="str">
        <f t="shared" si="2"/>
        <v>SD</v>
      </c>
      <c r="F18" s="54" t="str">
        <f t="shared" si="3"/>
        <v>DVB-3</v>
      </c>
      <c r="G18" s="45" t="str">
        <f t="shared" si="16"/>
        <v xml:space="preserve"> 1020</v>
      </c>
      <c r="H18" s="55">
        <v>16</v>
      </c>
      <c r="I18" s="54">
        <f t="shared" si="4"/>
        <v>15</v>
      </c>
      <c r="J18" s="56" t="s">
        <v>155</v>
      </c>
      <c r="K18" s="48" t="str">
        <f t="shared" si="5"/>
        <v>0009000207E2</v>
      </c>
      <c r="L18" s="48" t="str">
        <f t="shared" si="6"/>
        <v>http://tv3.ru/</v>
      </c>
      <c r="M18" s="48" t="str">
        <f t="shared" si="7"/>
        <v>Русский</v>
      </c>
      <c r="N18" s="48" t="str">
        <f t="shared" si="8"/>
        <v>Круглосуточно</v>
      </c>
      <c r="O18" s="49" t="str">
        <f t="shared" si="9"/>
        <v/>
      </c>
      <c r="P18" s="48" t="str">
        <f t="shared" si="10"/>
        <v>Федеральный</v>
      </c>
      <c r="Q18" s="48" t="str">
        <f t="shared" si="17"/>
        <v>Да</v>
      </c>
      <c r="R18" s="48"/>
      <c r="S18" s="44" t="str">
        <f t="shared" si="11"/>
        <v>Да</v>
      </c>
      <c r="T18" s="44" t="str">
        <f t="shared" si="12"/>
        <v>Да</v>
      </c>
      <c r="U18" s="44" t="str">
        <f t="shared" si="13"/>
        <v/>
      </c>
      <c r="V18" s="27" t="str">
        <f t="shared" si="14"/>
        <v/>
      </c>
    </row>
    <row r="19" spans="1:22" x14ac:dyDescent="0.2">
      <c r="A19" s="48">
        <f t="shared" si="15"/>
        <v>17</v>
      </c>
      <c r="B19" s="53" t="str">
        <f t="shared" si="19"/>
        <v>Пятница!</v>
      </c>
      <c r="C19" s="27" t="str">
        <f t="shared" si="0"/>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1"/>
        <v>Развлекательные</v>
      </c>
      <c r="E19" s="54" t="str">
        <f t="shared" si="2"/>
        <v>SD</v>
      </c>
      <c r="F19" s="54" t="str">
        <f t="shared" si="3"/>
        <v>DVB-3</v>
      </c>
      <c r="G19" s="45" t="str">
        <f t="shared" si="16"/>
        <v xml:space="preserve"> 1020</v>
      </c>
      <c r="H19" s="55">
        <v>19</v>
      </c>
      <c r="I19" s="54">
        <f t="shared" si="4"/>
        <v>16</v>
      </c>
      <c r="J19" s="56" t="s">
        <v>161</v>
      </c>
      <c r="K19" s="48" t="str">
        <f t="shared" si="5"/>
        <v>0009000207E2</v>
      </c>
      <c r="L19" s="48" t="str">
        <f t="shared" si="6"/>
        <v>http://www.friday.ru/about</v>
      </c>
      <c r="M19" s="48" t="str">
        <f t="shared" si="7"/>
        <v>Русский</v>
      </c>
      <c r="N19" s="48" t="str">
        <f t="shared" si="8"/>
        <v>Круглосуточно</v>
      </c>
      <c r="O19" s="49" t="str">
        <f t="shared" si="9"/>
        <v/>
      </c>
      <c r="P19" s="48" t="str">
        <f t="shared" si="10"/>
        <v>Федеральный</v>
      </c>
      <c r="Q19" s="48" t="str">
        <f t="shared" si="17"/>
        <v>Да</v>
      </c>
      <c r="R19" s="48"/>
      <c r="S19" s="44" t="str">
        <f t="shared" si="11"/>
        <v>Да</v>
      </c>
      <c r="T19" s="44" t="str">
        <f t="shared" si="12"/>
        <v>Да</v>
      </c>
      <c r="U19" s="44" t="str">
        <f t="shared" si="13"/>
        <v/>
      </c>
      <c r="V19" s="27" t="str">
        <f t="shared" si="14"/>
        <v/>
      </c>
    </row>
    <row r="20" spans="1:22" x14ac:dyDescent="0.2">
      <c r="A20" s="48">
        <f t="shared" si="15"/>
        <v>18</v>
      </c>
      <c r="B20" s="53" t="s">
        <v>34</v>
      </c>
      <c r="C20" s="27" t="str">
        <f t="shared" si="0"/>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1"/>
        <v>Семья и здоровье</v>
      </c>
      <c r="E20" s="54" t="str">
        <f t="shared" si="2"/>
        <v>SD</v>
      </c>
      <c r="F20" s="54" t="str">
        <f t="shared" si="3"/>
        <v>DVB-3</v>
      </c>
      <c r="G20" s="45" t="str">
        <f t="shared" si="16"/>
        <v xml:space="preserve"> 1020</v>
      </c>
      <c r="H20" s="55">
        <v>22</v>
      </c>
      <c r="I20" s="54">
        <f t="shared" si="4"/>
        <v>14</v>
      </c>
      <c r="J20" s="56" t="s">
        <v>164</v>
      </c>
      <c r="K20" s="48" t="str">
        <f t="shared" si="5"/>
        <v>0009000207E2</v>
      </c>
      <c r="L20" s="48" t="str">
        <f t="shared" si="6"/>
        <v>http://tv.domashniy.ru/</v>
      </c>
      <c r="M20" s="48" t="str">
        <f t="shared" si="7"/>
        <v>Русский</v>
      </c>
      <c r="N20" s="48" t="str">
        <f t="shared" si="8"/>
        <v>Круглосуточно</v>
      </c>
      <c r="O20" s="49" t="str">
        <f t="shared" si="9"/>
        <v/>
      </c>
      <c r="P20" s="48" t="str">
        <f t="shared" si="10"/>
        <v>Федеральный</v>
      </c>
      <c r="Q20" s="48" t="str">
        <f t="shared" si="17"/>
        <v/>
      </c>
      <c r="R20" s="48"/>
      <c r="S20" s="44" t="str">
        <f t="shared" si="11"/>
        <v>Да</v>
      </c>
      <c r="T20" s="44" t="str">
        <f t="shared" si="12"/>
        <v>Да</v>
      </c>
      <c r="U20" s="44" t="str">
        <f t="shared" si="13"/>
        <v/>
      </c>
      <c r="V20" s="27" t="str">
        <f t="shared" si="14"/>
        <v/>
      </c>
    </row>
    <row r="21" spans="1:22" x14ac:dyDescent="0.2">
      <c r="A21" s="48">
        <f t="shared" si="15"/>
        <v>19</v>
      </c>
      <c r="B21" s="53" t="str">
        <f t="shared" si="19"/>
        <v>Детский мир / Телеклуб</v>
      </c>
      <c r="C21" s="27" t="str">
        <f t="shared" si="0"/>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1"/>
        <v>Детские</v>
      </c>
      <c r="E21" s="54" t="str">
        <f t="shared" si="2"/>
        <v>SD</v>
      </c>
      <c r="F21" s="54" t="str">
        <f t="shared" si="3"/>
        <v>DVB-29</v>
      </c>
      <c r="G21" s="45" t="str">
        <f t="shared" si="16"/>
        <v xml:space="preserve"> 1020</v>
      </c>
      <c r="H21" s="55">
        <v>31</v>
      </c>
      <c r="I21" s="54">
        <f t="shared" si="4"/>
        <v>83</v>
      </c>
      <c r="J21" s="56" t="str">
        <f t="shared" si="18"/>
        <v>epg30</v>
      </c>
      <c r="K21" s="48" t="str">
        <f t="shared" si="5"/>
        <v>0009000207D1</v>
      </c>
      <c r="L21" s="48" t="str">
        <f t="shared" si="6"/>
        <v>http://www.ntvplus.ru/channels/channel.xl?id=3380</v>
      </c>
      <c r="M21" s="48" t="str">
        <f t="shared" si="7"/>
        <v>Русский</v>
      </c>
      <c r="N21" s="48" t="str">
        <f t="shared" si="8"/>
        <v>Круглосуточно</v>
      </c>
      <c r="O21" s="49" t="str">
        <f t="shared" si="9"/>
        <v/>
      </c>
      <c r="P21" s="48" t="str">
        <f t="shared" si="10"/>
        <v>Базовый</v>
      </c>
      <c r="Q21" s="48" t="str">
        <f t="shared" si="17"/>
        <v>Да</v>
      </c>
      <c r="R21" s="48"/>
      <c r="S21" s="44" t="str">
        <f t="shared" si="11"/>
        <v>Да</v>
      </c>
      <c r="T21" s="44" t="str">
        <f t="shared" si="12"/>
        <v>Да</v>
      </c>
      <c r="U21" s="44" t="str">
        <f t="shared" si="13"/>
        <v/>
      </c>
      <c r="V21" s="27" t="str">
        <f t="shared" si="14"/>
        <v/>
      </c>
    </row>
    <row r="22" spans="1:22" x14ac:dyDescent="0.2">
      <c r="A22" s="44">
        <f t="shared" si="15"/>
        <v>20</v>
      </c>
      <c r="B22" s="27" t="str">
        <f t="shared" si="19"/>
        <v>2х2</v>
      </c>
      <c r="C22" s="27" t="str">
        <f t="shared" si="0"/>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27" t="str">
        <f t="shared" si="1"/>
        <v>Развлекательные</v>
      </c>
      <c r="E22" s="45" t="str">
        <f t="shared" si="2"/>
        <v>SD</v>
      </c>
      <c r="F22" s="45" t="str">
        <f t="shared" si="3"/>
        <v>DVB-5</v>
      </c>
      <c r="G22" s="45" t="str">
        <f t="shared" si="16"/>
        <v xml:space="preserve"> 1020</v>
      </c>
      <c r="H22" s="46">
        <v>21</v>
      </c>
      <c r="I22" s="45">
        <f t="shared" si="4"/>
        <v>28</v>
      </c>
      <c r="J22" s="56" t="s">
        <v>167</v>
      </c>
      <c r="K22" s="48" t="str">
        <f t="shared" si="5"/>
        <v>0009000207E3</v>
      </c>
      <c r="L22" s="48" t="str">
        <f t="shared" si="6"/>
        <v>http://www.2x2tv.ru</v>
      </c>
      <c r="M22" s="48" t="str">
        <f t="shared" si="7"/>
        <v>Русский</v>
      </c>
      <c r="N22" s="48" t="str">
        <f t="shared" si="8"/>
        <v>Круглосуточно</v>
      </c>
      <c r="O22" s="49" t="str">
        <f t="shared" si="9"/>
        <v/>
      </c>
      <c r="P22" s="48" t="str">
        <f t="shared" si="10"/>
        <v>Базовый</v>
      </c>
      <c r="Q22" s="44" t="str">
        <f t="shared" si="17"/>
        <v/>
      </c>
      <c r="R22" s="44"/>
      <c r="S22" s="44" t="str">
        <f t="shared" si="11"/>
        <v>Да</v>
      </c>
      <c r="T22" s="44" t="str">
        <f t="shared" si="12"/>
        <v>Да</v>
      </c>
      <c r="U22" s="44" t="str">
        <f t="shared" si="13"/>
        <v/>
      </c>
      <c r="V22" s="27" t="str">
        <f t="shared" si="14"/>
        <v/>
      </c>
    </row>
    <row r="23" spans="1:22" x14ac:dyDescent="0.2">
      <c r="A23" s="44">
        <f t="shared" si="15"/>
        <v>21</v>
      </c>
      <c r="B23" s="27" t="str">
        <f t="shared" si="19"/>
        <v>Discovery Channel</v>
      </c>
      <c r="C23" s="27" t="str">
        <f t="shared" si="0"/>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27" t="str">
        <f t="shared" si="1"/>
        <v>Вокруг света</v>
      </c>
      <c r="E23" s="45" t="str">
        <f t="shared" si="2"/>
        <v>SD</v>
      </c>
      <c r="F23" s="45" t="str">
        <f t="shared" si="3"/>
        <v>DVB-5</v>
      </c>
      <c r="G23" s="45" t="str">
        <f t="shared" si="16"/>
        <v xml:space="preserve"> 1020</v>
      </c>
      <c r="H23" s="46">
        <v>26</v>
      </c>
      <c r="I23" s="45">
        <f t="shared" si="4"/>
        <v>100</v>
      </c>
      <c r="J23" s="56" t="str">
        <f t="shared" si="18"/>
        <v>epg25</v>
      </c>
      <c r="K23" s="48" t="str">
        <f t="shared" si="5"/>
        <v>0009000207E3</v>
      </c>
      <c r="L23" s="48" t="str">
        <f t="shared" si="6"/>
        <v>http://www.discoverychannel.ru/</v>
      </c>
      <c r="M23" s="48" t="str">
        <f t="shared" si="7"/>
        <v>Русский, Английский</v>
      </c>
      <c r="N23" s="48" t="str">
        <f t="shared" si="8"/>
        <v>Круглосуточно</v>
      </c>
      <c r="O23" s="49" t="str">
        <f t="shared" si="9"/>
        <v/>
      </c>
      <c r="P23" s="48" t="str">
        <f t="shared" si="10"/>
        <v>Базовый</v>
      </c>
      <c r="Q23" s="44" t="str">
        <f t="shared" si="17"/>
        <v/>
      </c>
      <c r="R23" s="44"/>
      <c r="S23" s="44" t="str">
        <f t="shared" si="11"/>
        <v>Да</v>
      </c>
      <c r="T23" s="44" t="str">
        <f t="shared" si="12"/>
        <v>Да</v>
      </c>
      <c r="U23" s="44" t="str">
        <f t="shared" si="13"/>
        <v/>
      </c>
      <c r="V23" s="27" t="str">
        <f t="shared" si="14"/>
        <v/>
      </c>
    </row>
    <row r="24" spans="1:22" x14ac:dyDescent="0.2">
      <c r="A24" s="44">
        <f t="shared" si="15"/>
        <v>22</v>
      </c>
      <c r="B24" s="27" t="str">
        <f t="shared" si="19"/>
        <v>Animal Planet</v>
      </c>
      <c r="C24" s="27" t="str">
        <f t="shared" si="0"/>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27" t="str">
        <f t="shared" si="1"/>
        <v>В мире животных</v>
      </c>
      <c r="E24" s="45" t="str">
        <f t="shared" si="2"/>
        <v>SD</v>
      </c>
      <c r="F24" s="45" t="str">
        <f t="shared" si="3"/>
        <v>DVB-5</v>
      </c>
      <c r="G24" s="45" t="str">
        <f t="shared" si="16"/>
        <v xml:space="preserve"> 1020</v>
      </c>
      <c r="H24" s="46">
        <v>27</v>
      </c>
      <c r="I24" s="45">
        <f t="shared" si="4"/>
        <v>120</v>
      </c>
      <c r="J24" s="56" t="str">
        <f t="shared" si="18"/>
        <v>epg26</v>
      </c>
      <c r="K24" s="48" t="str">
        <f t="shared" si="5"/>
        <v>0009000207E3</v>
      </c>
      <c r="L24" s="48" t="str">
        <f t="shared" si="6"/>
        <v>http://animal.discovery.com/</v>
      </c>
      <c r="M24" s="48" t="str">
        <f t="shared" si="7"/>
        <v>Русский, Английский</v>
      </c>
      <c r="N24" s="48" t="str">
        <f t="shared" si="8"/>
        <v>Круглосуточно</v>
      </c>
      <c r="O24" s="49" t="str">
        <f t="shared" si="9"/>
        <v/>
      </c>
      <c r="P24" s="48" t="str">
        <f t="shared" si="10"/>
        <v>Базовый</v>
      </c>
      <c r="Q24" s="44" t="str">
        <f t="shared" si="17"/>
        <v/>
      </c>
      <c r="R24" s="44"/>
      <c r="S24" s="44" t="str">
        <f t="shared" si="11"/>
        <v>Да</v>
      </c>
      <c r="T24" s="44" t="str">
        <f t="shared" si="12"/>
        <v>Да</v>
      </c>
      <c r="U24" s="44" t="str">
        <f t="shared" si="13"/>
        <v/>
      </c>
      <c r="V24" s="27" t="str">
        <f t="shared" si="14"/>
        <v/>
      </c>
    </row>
    <row r="25" spans="1:22" x14ac:dyDescent="0.2">
      <c r="A25" s="44">
        <f t="shared" si="15"/>
        <v>23</v>
      </c>
      <c r="B25" s="27" t="str">
        <f t="shared" si="19"/>
        <v>National Geographic</v>
      </c>
      <c r="C25" s="27" t="str">
        <f t="shared" si="0"/>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1"/>
        <v>Вокруг света</v>
      </c>
      <c r="E25" s="45" t="str">
        <f t="shared" si="2"/>
        <v>SD</v>
      </c>
      <c r="F25" s="45" t="str">
        <f t="shared" si="3"/>
        <v>DVB-5</v>
      </c>
      <c r="G25" s="45" t="str">
        <f t="shared" si="16"/>
        <v xml:space="preserve"> 1020</v>
      </c>
      <c r="H25" s="46">
        <v>25</v>
      </c>
      <c r="I25" s="45">
        <f t="shared" si="4"/>
        <v>105</v>
      </c>
      <c r="J25" s="56" t="str">
        <f t="shared" si="18"/>
        <v>epg24</v>
      </c>
      <c r="K25" s="48" t="str">
        <f t="shared" si="5"/>
        <v>0009000207E5</v>
      </c>
      <c r="L25" s="48" t="str">
        <f t="shared" si="6"/>
        <v>http://www.nat-geo.ru/</v>
      </c>
      <c r="M25" s="48" t="str">
        <f t="shared" si="7"/>
        <v>Русский, Английский</v>
      </c>
      <c r="N25" s="48" t="str">
        <f t="shared" si="8"/>
        <v>Круглосуточно</v>
      </c>
      <c r="O25" s="49" t="str">
        <f t="shared" si="9"/>
        <v/>
      </c>
      <c r="P25" s="48" t="str">
        <f t="shared" si="10"/>
        <v>Базовый</v>
      </c>
      <c r="Q25" s="44" t="str">
        <f t="shared" si="17"/>
        <v/>
      </c>
      <c r="R25" s="44"/>
      <c r="S25" s="44" t="str">
        <f t="shared" si="11"/>
        <v>Да</v>
      </c>
      <c r="T25" s="44" t="str">
        <f t="shared" si="12"/>
        <v>Да</v>
      </c>
      <c r="U25" s="44" t="str">
        <f t="shared" si="13"/>
        <v/>
      </c>
      <c r="V25" s="27" t="str">
        <f t="shared" si="14"/>
        <v/>
      </c>
    </row>
    <row r="26" spans="1:22" x14ac:dyDescent="0.2">
      <c r="A26" s="44">
        <f t="shared" si="15"/>
        <v>24</v>
      </c>
      <c r="B26" s="27" t="str">
        <f t="shared" si="19"/>
        <v>Моя планета</v>
      </c>
      <c r="C26" s="27" t="str">
        <f t="shared" si="0"/>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1"/>
        <v>Вокруг света</v>
      </c>
      <c r="E26" s="45" t="str">
        <f t="shared" si="2"/>
        <v>SD</v>
      </c>
      <c r="F26" s="45" t="str">
        <f t="shared" si="3"/>
        <v>DVB-5</v>
      </c>
      <c r="G26" s="45" t="str">
        <f t="shared" si="16"/>
        <v xml:space="preserve"> 1020</v>
      </c>
      <c r="H26" s="46">
        <v>28</v>
      </c>
      <c r="I26" s="45">
        <f t="shared" si="4"/>
        <v>101</v>
      </c>
      <c r="J26" s="56" t="str">
        <f t="shared" si="18"/>
        <v>epg27</v>
      </c>
      <c r="K26" s="48" t="str">
        <f t="shared" si="5"/>
        <v>0009000207E3</v>
      </c>
      <c r="L26" s="48" t="str">
        <f t="shared" si="6"/>
        <v>http://www.moya-planeta.ru/</v>
      </c>
      <c r="M26" s="48" t="str">
        <f t="shared" si="7"/>
        <v>Русский</v>
      </c>
      <c r="N26" s="48" t="str">
        <f t="shared" si="8"/>
        <v>Круглосуточно</v>
      </c>
      <c r="O26" s="49" t="str">
        <f t="shared" si="9"/>
        <v/>
      </c>
      <c r="P26" s="48" t="str">
        <f t="shared" si="10"/>
        <v>Базовый</v>
      </c>
      <c r="Q26" s="44" t="str">
        <f t="shared" si="17"/>
        <v>Да</v>
      </c>
      <c r="R26" s="44"/>
      <c r="S26" s="44" t="str">
        <f t="shared" si="11"/>
        <v>Да</v>
      </c>
      <c r="T26" s="44" t="str">
        <f t="shared" si="12"/>
        <v>Да</v>
      </c>
      <c r="U26" s="44" t="str">
        <f t="shared" si="13"/>
        <v/>
      </c>
      <c r="V26" s="27" t="str">
        <f t="shared" si="14"/>
        <v/>
      </c>
    </row>
    <row r="27" spans="1:22" x14ac:dyDescent="0.2">
      <c r="A27" s="44">
        <f t="shared" si="15"/>
        <v>25</v>
      </c>
      <c r="B27" s="27" t="str">
        <f t="shared" si="19"/>
        <v>Драйв</v>
      </c>
      <c r="C27" s="27" t="str">
        <f t="shared" si="0"/>
        <v>Единственный в России канал, целиком посвященный любимым игрушкам больших и маленьких мужчин — автомобилям и мотоциклам.</v>
      </c>
      <c r="D27" s="27" t="str">
        <f t="shared" si="1"/>
        <v>Спортивные</v>
      </c>
      <c r="E27" s="45" t="str">
        <f t="shared" si="2"/>
        <v>SD</v>
      </c>
      <c r="F27" s="45" t="str">
        <f t="shared" si="3"/>
        <v>DVB-5</v>
      </c>
      <c r="G27" s="45" t="str">
        <f t="shared" si="16"/>
        <v xml:space="preserve"> 1020</v>
      </c>
      <c r="H27" s="46">
        <v>29</v>
      </c>
      <c r="I27" s="45">
        <f t="shared" si="4"/>
        <v>303</v>
      </c>
      <c r="J27" s="56" t="str">
        <f t="shared" si="18"/>
        <v>epg28</v>
      </c>
      <c r="K27" s="48" t="str">
        <f t="shared" si="5"/>
        <v>0009000207D1</v>
      </c>
      <c r="L27" s="48" t="str">
        <f t="shared" si="6"/>
        <v>http://www.tv-stream.ru</v>
      </c>
      <c r="M27" s="48" t="str">
        <f t="shared" si="7"/>
        <v>Русский</v>
      </c>
      <c r="N27" s="48" t="str">
        <f t="shared" si="8"/>
        <v>Круглосуточно</v>
      </c>
      <c r="O27" s="49" t="str">
        <f t="shared" si="9"/>
        <v/>
      </c>
      <c r="P27" s="48" t="str">
        <f t="shared" si="10"/>
        <v>Базовый</v>
      </c>
      <c r="Q27" s="44" t="str">
        <f t="shared" si="17"/>
        <v>Да</v>
      </c>
      <c r="R27" s="44"/>
      <c r="S27" s="44" t="str">
        <f t="shared" si="11"/>
        <v>Да</v>
      </c>
      <c r="T27" s="44" t="str">
        <f t="shared" si="12"/>
        <v>Да</v>
      </c>
      <c r="U27" s="44" t="str">
        <f t="shared" si="13"/>
        <v/>
      </c>
      <c r="V27" s="27" t="str">
        <f t="shared" si="14"/>
        <v/>
      </c>
    </row>
    <row r="28" spans="1:22" x14ac:dyDescent="0.2">
      <c r="A28" s="44">
        <f t="shared" si="15"/>
        <v>26</v>
      </c>
      <c r="B28" s="27" t="str">
        <f t="shared" si="19"/>
        <v>Охота и рыбалка</v>
      </c>
      <c r="C28" s="27" t="str">
        <f t="shared" si="0"/>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1"/>
        <v>Познавательные</v>
      </c>
      <c r="E28" s="45" t="str">
        <f t="shared" si="2"/>
        <v>SD</v>
      </c>
      <c r="F28" s="45" t="str">
        <f t="shared" si="3"/>
        <v>DVB-5</v>
      </c>
      <c r="G28" s="45" t="str">
        <f t="shared" si="16"/>
        <v xml:space="preserve"> 1020</v>
      </c>
      <c r="H28" s="46">
        <v>30</v>
      </c>
      <c r="I28" s="45">
        <f t="shared" si="4"/>
        <v>114</v>
      </c>
      <c r="J28" s="56" t="str">
        <f t="shared" si="18"/>
        <v>epg29</v>
      </c>
      <c r="K28" s="48" t="str">
        <f t="shared" si="5"/>
        <v>0009000207D1</v>
      </c>
      <c r="L28" s="48" t="str">
        <f t="shared" si="6"/>
        <v>http://www.tv-stream.ru</v>
      </c>
      <c r="M28" s="48" t="str">
        <f t="shared" si="7"/>
        <v>Русский</v>
      </c>
      <c r="N28" s="48" t="str">
        <f t="shared" si="8"/>
        <v>Круглосуточно</v>
      </c>
      <c r="O28" s="49" t="str">
        <f t="shared" si="9"/>
        <v/>
      </c>
      <c r="P28" s="48" t="str">
        <f t="shared" si="10"/>
        <v>Базовый</v>
      </c>
      <c r="Q28" s="44" t="str">
        <f t="shared" si="17"/>
        <v>Да</v>
      </c>
      <c r="R28" s="44"/>
      <c r="S28" s="44" t="str">
        <f t="shared" si="11"/>
        <v>Да</v>
      </c>
      <c r="T28" s="44" t="str">
        <f t="shared" si="12"/>
        <v>Да</v>
      </c>
      <c r="U28" s="44" t="str">
        <f t="shared" si="13"/>
        <v/>
      </c>
      <c r="V28" s="27" t="str">
        <f t="shared" si="14"/>
        <v/>
      </c>
    </row>
    <row r="29" spans="1:22" x14ac:dyDescent="0.2">
      <c r="A29" s="44">
        <f t="shared" si="15"/>
        <v>27</v>
      </c>
      <c r="B29" s="27" t="str">
        <f t="shared" si="19"/>
        <v>Звезда</v>
      </c>
      <c r="C29" s="27" t="str">
        <f t="shared" si="0"/>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1"/>
        <v>Новости и публицистика</v>
      </c>
      <c r="E29" s="45" t="str">
        <f t="shared" si="2"/>
        <v>SD</v>
      </c>
      <c r="F29" s="45" t="str">
        <f t="shared" si="3"/>
        <v>DVB-3</v>
      </c>
      <c r="G29" s="45" t="str">
        <f t="shared" si="16"/>
        <v xml:space="preserve"> 1020</v>
      </c>
      <c r="H29" s="46">
        <v>23</v>
      </c>
      <c r="I29" s="45">
        <f t="shared" si="4"/>
        <v>17</v>
      </c>
      <c r="J29" s="56" t="s">
        <v>170</v>
      </c>
      <c r="K29" s="48" t="str">
        <f t="shared" si="5"/>
        <v>0009000207E2</v>
      </c>
      <c r="L29" s="48" t="str">
        <f t="shared" si="6"/>
        <v>http://tvzvezda.ru/</v>
      </c>
      <c r="M29" s="48" t="str">
        <f t="shared" si="7"/>
        <v>Русский</v>
      </c>
      <c r="N29" s="48" t="str">
        <f t="shared" si="8"/>
        <v>Круглосуточно</v>
      </c>
      <c r="O29" s="49" t="str">
        <f t="shared" si="9"/>
        <v/>
      </c>
      <c r="P29" s="48" t="str">
        <f t="shared" si="10"/>
        <v>Федеральный</v>
      </c>
      <c r="Q29" s="44" t="str">
        <f t="shared" si="17"/>
        <v>Да</v>
      </c>
      <c r="R29" s="44"/>
      <c r="S29" s="44" t="str">
        <f t="shared" si="11"/>
        <v>Да</v>
      </c>
      <c r="T29" s="44" t="str">
        <f t="shared" si="12"/>
        <v>Да</v>
      </c>
      <c r="U29" s="44" t="str">
        <f t="shared" si="13"/>
        <v/>
      </c>
      <c r="V29" s="27" t="str">
        <f t="shared" si="14"/>
        <v/>
      </c>
    </row>
    <row r="30" spans="1:22" x14ac:dyDescent="0.2">
      <c r="A30" s="44">
        <f t="shared" si="15"/>
        <v>28</v>
      </c>
      <c r="B30" s="27" t="str">
        <f t="shared" si="19"/>
        <v>Shop24</v>
      </c>
      <c r="C30" s="27" t="str">
        <f t="shared" si="0"/>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1"/>
        <v>Телемагазины</v>
      </c>
      <c r="E30" s="45" t="str">
        <f t="shared" si="2"/>
        <v>SD</v>
      </c>
      <c r="F30" s="45" t="str">
        <f t="shared" si="3"/>
        <v>DVB-6</v>
      </c>
      <c r="G30" s="45" t="str">
        <f t="shared" si="16"/>
        <v xml:space="preserve"> 1020</v>
      </c>
      <c r="H30" s="46">
        <v>156</v>
      </c>
      <c r="I30" s="45">
        <f t="shared" si="4"/>
        <v>24</v>
      </c>
      <c r="J30" s="56" t="str">
        <f t="shared" si="18"/>
        <v>epg283</v>
      </c>
      <c r="K30" s="48" t="str">
        <f t="shared" si="5"/>
        <v>0009000207E3</v>
      </c>
      <c r="L30" s="48" t="str">
        <f t="shared" si="6"/>
        <v>http://www.tv-moda.ru</v>
      </c>
      <c r="M30" s="48" t="str">
        <f t="shared" si="7"/>
        <v>Русский</v>
      </c>
      <c r="N30" s="48" t="str">
        <f t="shared" si="8"/>
        <v>Круглосуточно</v>
      </c>
      <c r="O30" s="49" t="str">
        <f t="shared" si="9"/>
        <v/>
      </c>
      <c r="P30" s="48" t="str">
        <f t="shared" si="10"/>
        <v>Базовый</v>
      </c>
      <c r="Q30" s="44" t="str">
        <f t="shared" si="17"/>
        <v/>
      </c>
      <c r="R30" s="44"/>
      <c r="S30" s="44" t="str">
        <f t="shared" si="11"/>
        <v>Да</v>
      </c>
      <c r="T30" s="44" t="str">
        <f t="shared" si="12"/>
        <v>Да</v>
      </c>
      <c r="U30" s="44" t="str">
        <f t="shared" si="13"/>
        <v/>
      </c>
      <c r="V30" s="27" t="str">
        <f t="shared" si="14"/>
        <v/>
      </c>
    </row>
    <row r="31" spans="1:22" x14ac:dyDescent="0.2">
      <c r="A31" s="44">
        <f t="shared" si="15"/>
        <v>29</v>
      </c>
      <c r="B31" s="27" t="str">
        <f t="shared" si="19"/>
        <v>Дом кино</v>
      </c>
      <c r="C31" s="27" t="str">
        <f t="shared" si="0"/>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1"/>
        <v>Русское кино</v>
      </c>
      <c r="E31" s="45" t="str">
        <f t="shared" si="2"/>
        <v>SD</v>
      </c>
      <c r="F31" s="45" t="str">
        <f t="shared" si="3"/>
        <v>DVB-6</v>
      </c>
      <c r="G31" s="45" t="str">
        <f t="shared" si="16"/>
        <v xml:space="preserve"> 1020</v>
      </c>
      <c r="H31" s="46">
        <v>38</v>
      </c>
      <c r="I31" s="45">
        <f t="shared" si="4"/>
        <v>60</v>
      </c>
      <c r="J31" s="56" t="str">
        <f t="shared" si="18"/>
        <v>epg37</v>
      </c>
      <c r="K31" s="48" t="str">
        <f t="shared" si="5"/>
        <v>0009000207E5</v>
      </c>
      <c r="L31" s="48" t="str">
        <f t="shared" si="6"/>
        <v>http://www.domkino.tv/</v>
      </c>
      <c r="M31" s="48" t="str">
        <f t="shared" si="7"/>
        <v>Русский</v>
      </c>
      <c r="N31" s="48" t="str">
        <f t="shared" si="8"/>
        <v>Круглосуточно</v>
      </c>
      <c r="O31" s="49" t="str">
        <f t="shared" si="9"/>
        <v/>
      </c>
      <c r="P31" s="48" t="str">
        <f t="shared" si="10"/>
        <v>Базовый</v>
      </c>
      <c r="Q31" s="44" t="str">
        <f t="shared" si="17"/>
        <v>Да</v>
      </c>
      <c r="R31" s="44"/>
      <c r="S31" s="44" t="str">
        <f t="shared" si="11"/>
        <v>Да</v>
      </c>
      <c r="T31" s="44" t="str">
        <f t="shared" si="12"/>
        <v>Да</v>
      </c>
      <c r="U31" s="44" t="str">
        <f t="shared" si="13"/>
        <v/>
      </c>
      <c r="V31" s="27" t="str">
        <f t="shared" si="14"/>
        <v/>
      </c>
    </row>
    <row r="32" spans="1:22" x14ac:dyDescent="0.2">
      <c r="A32" s="44">
        <f t="shared" si="15"/>
        <v>30</v>
      </c>
      <c r="B32" s="27" t="str">
        <f t="shared" si="19"/>
        <v>TV 1000</v>
      </c>
      <c r="C32" s="27" t="str">
        <f t="shared" si="0"/>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1"/>
        <v>Иностранное кино</v>
      </c>
      <c r="E32" s="45" t="str">
        <f t="shared" si="2"/>
        <v>SD</v>
      </c>
      <c r="F32" s="45" t="str">
        <f t="shared" si="3"/>
        <v>DVB-6</v>
      </c>
      <c r="G32" s="45" t="str">
        <f t="shared" si="16"/>
        <v xml:space="preserve"> 1020</v>
      </c>
      <c r="H32" s="46">
        <v>36</v>
      </c>
      <c r="I32" s="45">
        <f t="shared" si="4"/>
        <v>63</v>
      </c>
      <c r="J32" s="56" t="str">
        <f t="shared" si="18"/>
        <v>epg35</v>
      </c>
      <c r="K32" s="48" t="str">
        <f t="shared" si="5"/>
        <v>0009000207D1</v>
      </c>
      <c r="L32" s="48" t="str">
        <f t="shared" si="6"/>
        <v>http://viasat.su/</v>
      </c>
      <c r="M32" s="48" t="str">
        <f t="shared" si="7"/>
        <v>Русский, Английский</v>
      </c>
      <c r="N32" s="48" t="str">
        <f t="shared" si="8"/>
        <v>Круглосуточно</v>
      </c>
      <c r="O32" s="49" t="str">
        <f t="shared" si="9"/>
        <v/>
      </c>
      <c r="P32" s="48" t="str">
        <f t="shared" si="10"/>
        <v>Базовый</v>
      </c>
      <c r="Q32" s="44" t="str">
        <f t="shared" si="17"/>
        <v>Да</v>
      </c>
      <c r="R32" s="44"/>
      <c r="S32" s="44" t="str">
        <f t="shared" si="11"/>
        <v>Да</v>
      </c>
      <c r="T32" s="44" t="str">
        <f t="shared" si="12"/>
        <v>Да</v>
      </c>
      <c r="U32" s="44" t="str">
        <f t="shared" si="13"/>
        <v/>
      </c>
      <c r="V32" s="27" t="str">
        <f t="shared" si="14"/>
        <v/>
      </c>
    </row>
    <row r="33" spans="1:22" x14ac:dyDescent="0.2">
      <c r="A33" s="44">
        <f t="shared" si="15"/>
        <v>31</v>
      </c>
      <c r="B33" s="27" t="str">
        <f t="shared" si="19"/>
        <v>TV 1000 Русское кино</v>
      </c>
      <c r="C33" s="27" t="str">
        <f t="shared" si="0"/>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1"/>
        <v>Русское кино</v>
      </c>
      <c r="E33" s="45" t="str">
        <f t="shared" si="2"/>
        <v>SD</v>
      </c>
      <c r="F33" s="45" t="str">
        <f t="shared" si="3"/>
        <v>DVB-6</v>
      </c>
      <c r="G33" s="45" t="str">
        <f t="shared" si="16"/>
        <v xml:space="preserve"> 1020</v>
      </c>
      <c r="H33" s="46">
        <v>37</v>
      </c>
      <c r="I33" s="45">
        <f t="shared" si="4"/>
        <v>61</v>
      </c>
      <c r="J33" s="56" t="str">
        <f t="shared" si="18"/>
        <v>epg36</v>
      </c>
      <c r="K33" s="48" t="str">
        <f t="shared" si="5"/>
        <v>0009000207D1</v>
      </c>
      <c r="L33" s="48" t="str">
        <f t="shared" si="6"/>
        <v>http://viasat.su/</v>
      </c>
      <c r="M33" s="48" t="str">
        <f t="shared" si="7"/>
        <v>Русский</v>
      </c>
      <c r="N33" s="48" t="str">
        <f t="shared" si="8"/>
        <v>Круглосуточно</v>
      </c>
      <c r="O33" s="49" t="str">
        <f t="shared" si="9"/>
        <v/>
      </c>
      <c r="P33" s="48" t="str">
        <f t="shared" si="10"/>
        <v>Базовый</v>
      </c>
      <c r="Q33" s="44" t="str">
        <f t="shared" si="17"/>
        <v>Да</v>
      </c>
      <c r="R33" s="44"/>
      <c r="S33" s="44" t="str">
        <f t="shared" si="11"/>
        <v>Да</v>
      </c>
      <c r="T33" s="44" t="str">
        <f t="shared" si="12"/>
        <v>Да</v>
      </c>
      <c r="U33" s="44" t="str">
        <f t="shared" si="13"/>
        <v/>
      </c>
      <c r="V33" s="27" t="str">
        <f t="shared" si="14"/>
        <v/>
      </c>
    </row>
    <row r="34" spans="1:22" x14ac:dyDescent="0.2">
      <c r="A34" s="44">
        <f t="shared" si="15"/>
        <v>32</v>
      </c>
      <c r="B34" s="53" t="str">
        <f t="shared" si="19"/>
        <v>Shop&amp;Show</v>
      </c>
      <c r="C34" s="27" t="str">
        <f t="shared" si="0"/>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1"/>
        <v>Телемагазины</v>
      </c>
      <c r="E34" s="54" t="str">
        <f t="shared" si="2"/>
        <v>SD</v>
      </c>
      <c r="F34" s="54" t="str">
        <f t="shared" si="3"/>
        <v>DVB-6</v>
      </c>
      <c r="G34" s="45" t="str">
        <f t="shared" si="16"/>
        <v xml:space="preserve"> 1020</v>
      </c>
      <c r="H34" s="54">
        <v>314</v>
      </c>
      <c r="I34" s="54">
        <f t="shared" si="4"/>
        <v>26</v>
      </c>
      <c r="J34" s="56" t="str">
        <f t="shared" si="18"/>
        <v>epg623</v>
      </c>
      <c r="K34" s="48" t="str">
        <f t="shared" si="5"/>
        <v>0009000207E3</v>
      </c>
      <c r="L34" s="48" t="str">
        <f t="shared" si="6"/>
        <v xml:space="preserve">http://shopandshow.ru/ </v>
      </c>
      <c r="M34" s="48" t="str">
        <f t="shared" si="7"/>
        <v>Русский</v>
      </c>
      <c r="N34" s="48" t="str">
        <f t="shared" si="8"/>
        <v>Круглосуточно</v>
      </c>
      <c r="O34" s="49" t="str">
        <f t="shared" si="9"/>
        <v/>
      </c>
      <c r="P34" s="48" t="str">
        <f t="shared" si="10"/>
        <v>Базовый</v>
      </c>
      <c r="Q34" s="48" t="str">
        <f t="shared" si="17"/>
        <v/>
      </c>
      <c r="R34" s="48"/>
      <c r="S34" s="44" t="str">
        <f t="shared" si="11"/>
        <v>Да</v>
      </c>
      <c r="T34" s="44" t="str">
        <f t="shared" si="12"/>
        <v>Да</v>
      </c>
      <c r="U34" s="44" t="str">
        <f t="shared" si="13"/>
        <v/>
      </c>
      <c r="V34" s="27" t="str">
        <f t="shared" si="14"/>
        <v/>
      </c>
    </row>
    <row r="35" spans="1:22" x14ac:dyDescent="0.2">
      <c r="A35" s="44">
        <f t="shared" si="15"/>
        <v>33</v>
      </c>
      <c r="B35" s="27" t="str">
        <f t="shared" si="19"/>
        <v>Ю</v>
      </c>
      <c r="C35" s="27" t="str">
        <f t="shared" si="0"/>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si="1"/>
        <v>Развлекательные</v>
      </c>
      <c r="E35" s="45" t="str">
        <f t="shared" si="2"/>
        <v>SD</v>
      </c>
      <c r="F35" s="45" t="str">
        <f t="shared" si="3"/>
        <v>DVB-6</v>
      </c>
      <c r="G35" s="45" t="str">
        <f t="shared" si="16"/>
        <v xml:space="preserve"> 1020</v>
      </c>
      <c r="H35" s="46">
        <v>17</v>
      </c>
      <c r="I35" s="45">
        <f t="shared" si="4"/>
        <v>25</v>
      </c>
      <c r="J35" s="56" t="s">
        <v>158</v>
      </c>
      <c r="K35" s="48" t="str">
        <f t="shared" si="5"/>
        <v>0009000207E3</v>
      </c>
      <c r="L35" s="48" t="str">
        <f t="shared" si="6"/>
        <v>http://u-tv.ru/</v>
      </c>
      <c r="M35" s="48" t="str">
        <f t="shared" si="7"/>
        <v>Русский</v>
      </c>
      <c r="N35" s="48" t="str">
        <f t="shared" si="8"/>
        <v>Круглосуточно</v>
      </c>
      <c r="O35" s="49" t="str">
        <f t="shared" si="9"/>
        <v/>
      </c>
      <c r="P35" s="48" t="str">
        <f t="shared" si="10"/>
        <v>Базовый</v>
      </c>
      <c r="Q35" s="44" t="str">
        <f t="shared" si="17"/>
        <v/>
      </c>
      <c r="R35" s="44"/>
      <c r="S35" s="44" t="str">
        <f t="shared" si="11"/>
        <v>Да</v>
      </c>
      <c r="T35" s="44" t="str">
        <f t="shared" si="12"/>
        <v>Да</v>
      </c>
      <c r="U35" s="44" t="str">
        <f t="shared" si="13"/>
        <v/>
      </c>
      <c r="V35" s="27" t="str">
        <f t="shared" si="14"/>
        <v/>
      </c>
    </row>
    <row r="36" spans="1:22" x14ac:dyDescent="0.2">
      <c r="A36" s="44">
        <f t="shared" si="15"/>
        <v>34</v>
      </c>
      <c r="B36" s="27" t="str">
        <f t="shared" si="19"/>
        <v>Cartoon Network</v>
      </c>
      <c r="C36" s="27" t="str">
        <f t="shared" si="0"/>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1"/>
        <v>Детские</v>
      </c>
      <c r="E36" s="45" t="str">
        <f t="shared" si="2"/>
        <v>SD</v>
      </c>
      <c r="F36" s="45" t="str">
        <f t="shared" si="3"/>
        <v>DVB-6</v>
      </c>
      <c r="G36" s="45" t="str">
        <f t="shared" si="16"/>
        <v xml:space="preserve"> 1020</v>
      </c>
      <c r="H36" s="46">
        <v>32</v>
      </c>
      <c r="I36" s="45">
        <f t="shared" si="4"/>
        <v>82</v>
      </c>
      <c r="J36" s="56" t="str">
        <f t="shared" si="18"/>
        <v>epg31</v>
      </c>
      <c r="K36" s="48" t="str">
        <f t="shared" si="5"/>
        <v>0009000207D1</v>
      </c>
      <c r="L36" s="48" t="str">
        <f t="shared" si="6"/>
        <v>http://www.cartoonnetwork.ru/</v>
      </c>
      <c r="M36" s="48" t="str">
        <f t="shared" si="7"/>
        <v>Русский, Английский</v>
      </c>
      <c r="N36" s="48" t="str">
        <f t="shared" si="8"/>
        <v>Круглосуточно</v>
      </c>
      <c r="O36" s="49" t="str">
        <f t="shared" si="9"/>
        <v/>
      </c>
      <c r="P36" s="48" t="str">
        <f t="shared" si="10"/>
        <v>Базовый</v>
      </c>
      <c r="Q36" s="44" t="str">
        <f t="shared" si="17"/>
        <v/>
      </c>
      <c r="R36" s="44"/>
      <c r="S36" s="44" t="str">
        <f t="shared" si="11"/>
        <v>Да</v>
      </c>
      <c r="T36" s="44" t="str">
        <f t="shared" si="12"/>
        <v>Да</v>
      </c>
      <c r="U36" s="44" t="str">
        <f t="shared" si="13"/>
        <v/>
      </c>
      <c r="V36" s="27" t="str">
        <f t="shared" si="14"/>
        <v/>
      </c>
    </row>
    <row r="37" spans="1:22" x14ac:dyDescent="0.2">
      <c r="A37" s="44">
        <f t="shared" si="15"/>
        <v>35</v>
      </c>
      <c r="B37" s="27" t="str">
        <f t="shared" si="19"/>
        <v>Мультимания</v>
      </c>
      <c r="C37" s="27" t="str">
        <f t="shared" si="0"/>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1"/>
        <v>Детские</v>
      </c>
      <c r="E37" s="45" t="str">
        <f t="shared" si="2"/>
        <v>SD</v>
      </c>
      <c r="F37" s="45" t="str">
        <f t="shared" si="3"/>
        <v>DVB-6</v>
      </c>
      <c r="G37" s="45" t="str">
        <f t="shared" si="16"/>
        <v xml:space="preserve"> 1020</v>
      </c>
      <c r="H37" s="46">
        <v>34</v>
      </c>
      <c r="I37" s="45">
        <f t="shared" si="4"/>
        <v>84</v>
      </c>
      <c r="J37" s="56" t="str">
        <f t="shared" si="18"/>
        <v>epg33</v>
      </c>
      <c r="K37" s="48" t="str">
        <f t="shared" si="5"/>
        <v>0009000207D1</v>
      </c>
      <c r="L37" s="48" t="str">
        <f t="shared" si="6"/>
        <v>http://www.multimania.tv</v>
      </c>
      <c r="M37" s="48" t="str">
        <f t="shared" si="7"/>
        <v>Русский</v>
      </c>
      <c r="N37" s="48" t="str">
        <f t="shared" si="8"/>
        <v>Круглосуточно</v>
      </c>
      <c r="O37" s="49" t="str">
        <f t="shared" si="9"/>
        <v/>
      </c>
      <c r="P37" s="48" t="str">
        <f t="shared" si="10"/>
        <v>Базовый</v>
      </c>
      <c r="Q37" s="44" t="str">
        <f t="shared" si="17"/>
        <v>Да</v>
      </c>
      <c r="R37" s="44"/>
      <c r="S37" s="44" t="str">
        <f t="shared" si="11"/>
        <v>Да</v>
      </c>
      <c r="T37" s="44" t="str">
        <f t="shared" si="12"/>
        <v>Да</v>
      </c>
      <c r="U37" s="44" t="str">
        <f t="shared" si="13"/>
        <v/>
      </c>
      <c r="V37" s="27" t="str">
        <f t="shared" si="14"/>
        <v/>
      </c>
    </row>
    <row r="38" spans="1:22" x14ac:dyDescent="0.2">
      <c r="A38" s="44">
        <f t="shared" si="15"/>
        <v>36</v>
      </c>
      <c r="B38" s="27" t="str">
        <f t="shared" si="19"/>
        <v>Усадьба</v>
      </c>
      <c r="C38" s="27" t="str">
        <f t="shared" si="0"/>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1"/>
        <v>Семья и здоровье</v>
      </c>
      <c r="E38" s="45" t="str">
        <f t="shared" si="2"/>
        <v>SD</v>
      </c>
      <c r="F38" s="45" t="str">
        <f t="shared" si="3"/>
        <v>DVB-7</v>
      </c>
      <c r="G38" s="45" t="str">
        <f t="shared" si="16"/>
        <v xml:space="preserve"> 1020</v>
      </c>
      <c r="H38" s="46">
        <v>56</v>
      </c>
      <c r="I38" s="45">
        <f t="shared" si="4"/>
        <v>135</v>
      </c>
      <c r="J38" s="56" t="str">
        <f t="shared" si="18"/>
        <v>epg55</v>
      </c>
      <c r="K38" s="48" t="str">
        <f t="shared" si="5"/>
        <v>0009000207D1</v>
      </c>
      <c r="L38" s="48" t="str">
        <f t="shared" si="6"/>
        <v>http://www.tv-stream.ru</v>
      </c>
      <c r="M38" s="48" t="str">
        <f t="shared" si="7"/>
        <v>Русский</v>
      </c>
      <c r="N38" s="48" t="str">
        <f t="shared" si="8"/>
        <v>Круглосуточно</v>
      </c>
      <c r="O38" s="49" t="str">
        <f t="shared" si="9"/>
        <v/>
      </c>
      <c r="P38" s="48" t="str">
        <f t="shared" si="10"/>
        <v>Базовый</v>
      </c>
      <c r="Q38" s="44" t="str">
        <f t="shared" si="17"/>
        <v>Да</v>
      </c>
      <c r="R38" s="44"/>
      <c r="S38" s="44" t="str">
        <f t="shared" si="11"/>
        <v>Да</v>
      </c>
      <c r="T38" s="44" t="str">
        <f t="shared" si="12"/>
        <v>Да</v>
      </c>
      <c r="U38" s="44" t="str">
        <f t="shared" si="13"/>
        <v/>
      </c>
      <c r="V38" s="27" t="str">
        <f t="shared" si="14"/>
        <v/>
      </c>
    </row>
    <row r="39" spans="1:22" x14ac:dyDescent="0.2">
      <c r="A39" s="44">
        <f t="shared" si="15"/>
        <v>37</v>
      </c>
      <c r="B39" s="27" t="str">
        <f t="shared" si="19"/>
        <v>Здоровое ТВ</v>
      </c>
      <c r="C39" s="27" t="str">
        <f t="shared" si="0"/>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1"/>
        <v>Семья и здоровье</v>
      </c>
      <c r="E39" s="45" t="str">
        <f t="shared" si="2"/>
        <v>SD</v>
      </c>
      <c r="F39" s="45" t="str">
        <f t="shared" si="3"/>
        <v>DVB-7</v>
      </c>
      <c r="G39" s="45" t="str">
        <f t="shared" si="16"/>
        <v xml:space="preserve"> 1020</v>
      </c>
      <c r="H39" s="46">
        <v>55</v>
      </c>
      <c r="I39" s="45">
        <f t="shared" si="4"/>
        <v>130</v>
      </c>
      <c r="J39" s="56" t="str">
        <f t="shared" si="18"/>
        <v>epg54</v>
      </c>
      <c r="K39" s="48" t="str">
        <f t="shared" si="5"/>
        <v>0009000207D1</v>
      </c>
      <c r="L39" s="48" t="str">
        <f t="shared" si="6"/>
        <v>http://www.tv-stream.ru</v>
      </c>
      <c r="M39" s="48" t="str">
        <f t="shared" si="7"/>
        <v>Русский</v>
      </c>
      <c r="N39" s="48" t="str">
        <f t="shared" si="8"/>
        <v>Круглосуточно</v>
      </c>
      <c r="O39" s="49" t="str">
        <f t="shared" si="9"/>
        <v/>
      </c>
      <c r="P39" s="48" t="str">
        <f t="shared" si="10"/>
        <v>Базовый</v>
      </c>
      <c r="Q39" s="44" t="str">
        <f t="shared" si="17"/>
        <v>Да</v>
      </c>
      <c r="R39" s="44"/>
      <c r="S39" s="44" t="str">
        <f t="shared" si="11"/>
        <v>Да</v>
      </c>
      <c r="T39" s="44" t="str">
        <f t="shared" si="12"/>
        <v>Да</v>
      </c>
      <c r="U39" s="44" t="str">
        <f t="shared" si="13"/>
        <v/>
      </c>
      <c r="V39" s="27" t="str">
        <f t="shared" si="14"/>
        <v/>
      </c>
    </row>
    <row r="40" spans="1:22" x14ac:dyDescent="0.2">
      <c r="A40" s="44">
        <f t="shared" si="15"/>
        <v>38</v>
      </c>
      <c r="B40" s="27" t="str">
        <f t="shared" si="19"/>
        <v>Sony Sci Fi</v>
      </c>
      <c r="C40" s="27" t="str">
        <f t="shared" si="0"/>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1"/>
        <v>Кино и сериалы</v>
      </c>
      <c r="E40" s="45" t="str">
        <f t="shared" si="2"/>
        <v>SD</v>
      </c>
      <c r="F40" s="45" t="str">
        <f t="shared" si="3"/>
        <v>DVB-7</v>
      </c>
      <c r="G40" s="45" t="str">
        <f t="shared" si="16"/>
        <v xml:space="preserve"> 1020</v>
      </c>
      <c r="H40" s="46">
        <v>39</v>
      </c>
      <c r="I40" s="45">
        <f t="shared" si="4"/>
        <v>74</v>
      </c>
      <c r="J40" s="56" t="str">
        <f t="shared" si="18"/>
        <v>epg38</v>
      </c>
      <c r="K40" s="48" t="str">
        <f t="shared" si="5"/>
        <v>0009000207D1</v>
      </c>
      <c r="L40" s="48" t="str">
        <f t="shared" si="6"/>
        <v>http://www.axnscifi.ru/</v>
      </c>
      <c r="M40" s="48" t="str">
        <f t="shared" si="7"/>
        <v>Русский</v>
      </c>
      <c r="N40" s="48" t="str">
        <f t="shared" si="8"/>
        <v>Круглосуточно</v>
      </c>
      <c r="O40" s="49" t="str">
        <f t="shared" si="9"/>
        <v/>
      </c>
      <c r="P40" s="48" t="str">
        <f t="shared" si="10"/>
        <v>Базовый</v>
      </c>
      <c r="Q40" s="44" t="str">
        <f t="shared" si="17"/>
        <v>Да</v>
      </c>
      <c r="R40" s="44"/>
      <c r="S40" s="44" t="str">
        <f t="shared" si="11"/>
        <v>Да</v>
      </c>
      <c r="T40" s="44" t="str">
        <f t="shared" si="12"/>
        <v>Да</v>
      </c>
      <c r="U40" s="44" t="str">
        <f t="shared" si="13"/>
        <v/>
      </c>
      <c r="V40" s="27" t="str">
        <f t="shared" si="14"/>
        <v/>
      </c>
    </row>
    <row r="41" spans="1:22" x14ac:dyDescent="0.2">
      <c r="A41" s="44">
        <f t="shared" si="15"/>
        <v>39</v>
      </c>
      <c r="B41" s="27" t="str">
        <f t="shared" si="19"/>
        <v>SET</v>
      </c>
      <c r="C41" s="27" t="str">
        <f t="shared" si="0"/>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1"/>
        <v>Кино и сериалы</v>
      </c>
      <c r="E41" s="45" t="str">
        <f t="shared" si="2"/>
        <v>SD</v>
      </c>
      <c r="F41" s="45" t="str">
        <f t="shared" si="3"/>
        <v>DVB-7</v>
      </c>
      <c r="G41" s="45" t="str">
        <f t="shared" si="16"/>
        <v xml:space="preserve"> 1020</v>
      </c>
      <c r="H41" s="46">
        <v>45</v>
      </c>
      <c r="I41" s="45">
        <f t="shared" si="4"/>
        <v>71</v>
      </c>
      <c r="J41" s="56" t="str">
        <f t="shared" si="18"/>
        <v>epg44</v>
      </c>
      <c r="K41" s="48" t="str">
        <f t="shared" si="5"/>
        <v>0009000207D1</v>
      </c>
      <c r="L41" s="48" t="str">
        <f t="shared" si="6"/>
        <v>http://www.set-russia.com/</v>
      </c>
      <c r="M41" s="48" t="str">
        <f t="shared" si="7"/>
        <v>Русский, Английский</v>
      </c>
      <c r="N41" s="48" t="str">
        <f t="shared" si="8"/>
        <v>Круглосуточно</v>
      </c>
      <c r="O41" s="49" t="str">
        <f t="shared" si="9"/>
        <v/>
      </c>
      <c r="P41" s="48" t="str">
        <f t="shared" si="10"/>
        <v>Базовый</v>
      </c>
      <c r="Q41" s="44" t="str">
        <f t="shared" si="17"/>
        <v>Да</v>
      </c>
      <c r="R41" s="44"/>
      <c r="S41" s="44" t="str">
        <f t="shared" si="11"/>
        <v>Да</v>
      </c>
      <c r="T41" s="44" t="str">
        <f t="shared" si="12"/>
        <v>Да</v>
      </c>
      <c r="U41" s="44" t="str">
        <f t="shared" si="13"/>
        <v/>
      </c>
      <c r="V41" s="27" t="str">
        <f t="shared" si="14"/>
        <v/>
      </c>
    </row>
    <row r="42" spans="1:22" x14ac:dyDescent="0.2">
      <c r="A42" s="44">
        <f t="shared" si="15"/>
        <v>40</v>
      </c>
      <c r="B42" s="27" t="str">
        <f t="shared" si="19"/>
        <v>Eurosport 1</v>
      </c>
      <c r="C42" s="27" t="str">
        <f t="shared" si="0"/>
        <v>Канал предоставляет самую полную информацию о текущих событиях в мире спорта. Вещание в формате высокой четкости.</v>
      </c>
      <c r="D42" s="27" t="str">
        <f t="shared" si="1"/>
        <v>Спортивные</v>
      </c>
      <c r="E42" s="45" t="str">
        <f t="shared" si="2"/>
        <v>SD</v>
      </c>
      <c r="F42" s="45" t="str">
        <f t="shared" si="3"/>
        <v>DVB-7</v>
      </c>
      <c r="G42" s="45" t="str">
        <f t="shared" si="16"/>
        <v xml:space="preserve"> 1020</v>
      </c>
      <c r="H42" s="46">
        <v>51</v>
      </c>
      <c r="I42" s="45">
        <f t="shared" si="4"/>
        <v>300</v>
      </c>
      <c r="J42" s="56" t="str">
        <f t="shared" si="18"/>
        <v>epg50</v>
      </c>
      <c r="K42" s="48" t="str">
        <f t="shared" si="5"/>
        <v>0009000207D1</v>
      </c>
      <c r="L42" s="48" t="str">
        <f t="shared" si="6"/>
        <v>http://www.eurosport.com/</v>
      </c>
      <c r="M42" s="48" t="str">
        <f t="shared" si="7"/>
        <v>Русский, Английский</v>
      </c>
      <c r="N42" s="48" t="str">
        <f t="shared" si="8"/>
        <v>Круглосуточно</v>
      </c>
      <c r="O42" s="49" t="str">
        <f t="shared" si="9"/>
        <v/>
      </c>
      <c r="P42" s="48" t="str">
        <f t="shared" si="10"/>
        <v>Базовый</v>
      </c>
      <c r="Q42" s="44" t="str">
        <f t="shared" si="17"/>
        <v/>
      </c>
      <c r="R42" s="44"/>
      <c r="S42" s="44" t="str">
        <f t="shared" si="11"/>
        <v>Да</v>
      </c>
      <c r="T42" s="44" t="str">
        <f t="shared" si="12"/>
        <v>Да</v>
      </c>
      <c r="U42" s="44" t="str">
        <f t="shared" si="13"/>
        <v/>
      </c>
      <c r="V42" s="27" t="str">
        <f t="shared" si="14"/>
        <v/>
      </c>
    </row>
    <row r="43" spans="1:22" x14ac:dyDescent="0.2">
      <c r="A43" s="44">
        <f t="shared" si="15"/>
        <v>41</v>
      </c>
      <c r="B43" s="27" t="str">
        <f t="shared" si="19"/>
        <v>Russian Extreme TV</v>
      </c>
      <c r="C43" s="27" t="str">
        <f t="shared" si="0"/>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1"/>
        <v>Спортивные</v>
      </c>
      <c r="E43" s="45" t="str">
        <f t="shared" si="2"/>
        <v>SD</v>
      </c>
      <c r="F43" s="45" t="str">
        <f t="shared" si="3"/>
        <v>DVB-7</v>
      </c>
      <c r="G43" s="45" t="str">
        <f t="shared" si="16"/>
        <v xml:space="preserve"> 1020</v>
      </c>
      <c r="H43" s="46">
        <v>53</v>
      </c>
      <c r="I43" s="45">
        <f t="shared" si="4"/>
        <v>306</v>
      </c>
      <c r="J43" s="56" t="str">
        <f t="shared" si="18"/>
        <v>epg52</v>
      </c>
      <c r="K43" s="48" t="str">
        <f t="shared" si="5"/>
        <v>0009000207D1</v>
      </c>
      <c r="L43" s="48" t="str">
        <f t="shared" si="6"/>
        <v>http://www.extremtv.ru/</v>
      </c>
      <c r="M43" s="48" t="str">
        <f t="shared" si="7"/>
        <v>Русский</v>
      </c>
      <c r="N43" s="48" t="str">
        <f t="shared" si="8"/>
        <v>Круглосуточно</v>
      </c>
      <c r="O43" s="49" t="str">
        <f t="shared" si="9"/>
        <v/>
      </c>
      <c r="P43" s="48" t="str">
        <f t="shared" si="10"/>
        <v>Базовый</v>
      </c>
      <c r="Q43" s="44" t="str">
        <f t="shared" si="17"/>
        <v>Да</v>
      </c>
      <c r="R43" s="44"/>
      <c r="S43" s="44" t="str">
        <f t="shared" si="11"/>
        <v>Да</v>
      </c>
      <c r="T43" s="44" t="str">
        <f t="shared" si="12"/>
        <v>Да</v>
      </c>
      <c r="U43" s="44" t="str">
        <f t="shared" si="13"/>
        <v/>
      </c>
      <c r="V43" s="27" t="str">
        <f t="shared" si="14"/>
        <v/>
      </c>
    </row>
    <row r="44" spans="1:22" x14ac:dyDescent="0.2">
      <c r="A44" s="44">
        <f t="shared" si="15"/>
        <v>42</v>
      </c>
      <c r="B44" s="27" t="str">
        <f t="shared" si="19"/>
        <v>RU.TV</v>
      </c>
      <c r="C44" s="27" t="str">
        <f t="shared" si="0"/>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1"/>
        <v>Музыкальные</v>
      </c>
      <c r="E44" s="45" t="str">
        <f t="shared" si="2"/>
        <v>SD</v>
      </c>
      <c r="F44" s="45" t="str">
        <f t="shared" si="3"/>
        <v>DVB-7</v>
      </c>
      <c r="G44" s="45" t="str">
        <f t="shared" si="16"/>
        <v xml:space="preserve"> 1020</v>
      </c>
      <c r="H44" s="46">
        <v>49</v>
      </c>
      <c r="I44" s="45">
        <f t="shared" si="4"/>
        <v>500</v>
      </c>
      <c r="J44" s="56" t="str">
        <f t="shared" si="18"/>
        <v>epg48</v>
      </c>
      <c r="K44" s="48" t="str">
        <f t="shared" si="5"/>
        <v>0009000207E3</v>
      </c>
      <c r="L44" s="48" t="str">
        <f t="shared" si="6"/>
        <v>http://www.ru.tv/</v>
      </c>
      <c r="M44" s="48" t="str">
        <f t="shared" si="7"/>
        <v>Русский</v>
      </c>
      <c r="N44" s="48" t="str">
        <f t="shared" si="8"/>
        <v>Круглосуточно</v>
      </c>
      <c r="O44" s="49" t="str">
        <f t="shared" si="9"/>
        <v/>
      </c>
      <c r="P44" s="48" t="str">
        <f t="shared" si="10"/>
        <v>Базовый</v>
      </c>
      <c r="Q44" s="44" t="str">
        <f t="shared" si="17"/>
        <v>Да</v>
      </c>
      <c r="R44" s="44"/>
      <c r="S44" s="44" t="str">
        <f t="shared" si="11"/>
        <v>Да</v>
      </c>
      <c r="T44" s="44" t="str">
        <f t="shared" si="12"/>
        <v>Да</v>
      </c>
      <c r="U44" s="44" t="str">
        <f t="shared" si="13"/>
        <v/>
      </c>
      <c r="V44" s="27" t="str">
        <f t="shared" si="14"/>
        <v/>
      </c>
    </row>
    <row r="45" spans="1:22" x14ac:dyDescent="0.2">
      <c r="A45" s="44">
        <f t="shared" si="15"/>
        <v>43</v>
      </c>
      <c r="B45" s="27" t="str">
        <f t="shared" si="19"/>
        <v>Ля-Минор</v>
      </c>
      <c r="C45" s="27" t="str">
        <f t="shared" si="0"/>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1"/>
        <v>Музыкальные</v>
      </c>
      <c r="E45" s="45" t="str">
        <f t="shared" si="2"/>
        <v>SD</v>
      </c>
      <c r="F45" s="45" t="str">
        <f t="shared" si="3"/>
        <v>DVB-7</v>
      </c>
      <c r="G45" s="45" t="str">
        <f t="shared" si="16"/>
        <v xml:space="preserve"> 1020</v>
      </c>
      <c r="H45" s="45">
        <v>101</v>
      </c>
      <c r="I45" s="45">
        <f t="shared" si="4"/>
        <v>504</v>
      </c>
      <c r="J45" s="56" t="str">
        <f t="shared" si="18"/>
        <v>epg97</v>
      </c>
      <c r="K45" s="48" t="str">
        <f t="shared" si="5"/>
        <v>0009000207D1</v>
      </c>
      <c r="L45" s="48" t="str">
        <f t="shared" si="6"/>
        <v>http://laminortv.ru/</v>
      </c>
      <c r="M45" s="48" t="str">
        <f t="shared" si="7"/>
        <v>Русский</v>
      </c>
      <c r="N45" s="48" t="str">
        <f t="shared" si="8"/>
        <v>Круглосуточно</v>
      </c>
      <c r="O45" s="49" t="str">
        <f t="shared" si="9"/>
        <v/>
      </c>
      <c r="P45" s="48" t="str">
        <f t="shared" si="10"/>
        <v>Базовый</v>
      </c>
      <c r="Q45" s="44" t="str">
        <f t="shared" si="17"/>
        <v>Да</v>
      </c>
      <c r="R45" s="44"/>
      <c r="S45" s="44" t="str">
        <f t="shared" si="11"/>
        <v>Да</v>
      </c>
      <c r="T45" s="44" t="str">
        <f t="shared" si="12"/>
        <v>Да</v>
      </c>
      <c r="U45" s="44" t="str">
        <f t="shared" si="13"/>
        <v/>
      </c>
      <c r="V45" s="27" t="str">
        <f t="shared" si="14"/>
        <v/>
      </c>
    </row>
    <row r="46" spans="1:22" x14ac:dyDescent="0.2">
      <c r="A46" s="44">
        <f t="shared" si="15"/>
        <v>44</v>
      </c>
      <c r="B46" s="51" t="str">
        <f t="shared" si="19"/>
        <v>Шалун HD</v>
      </c>
      <c r="C46" s="51" t="str">
        <f t="shared" si="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1"/>
        <v>Эротика</v>
      </c>
      <c r="E46" s="68" t="str">
        <f t="shared" si="2"/>
        <v>HD</v>
      </c>
      <c r="F46" s="68" t="str">
        <f t="shared" si="3"/>
        <v>DVB-8</v>
      </c>
      <c r="G46" s="68" t="str">
        <f t="shared" si="16"/>
        <v xml:space="preserve"> 1020</v>
      </c>
      <c r="H46" s="68">
        <v>197</v>
      </c>
      <c r="I46" s="68">
        <f t="shared" si="4"/>
        <v>916</v>
      </c>
      <c r="J46" s="153" t="str">
        <f t="shared" si="18"/>
        <v>epg655</v>
      </c>
      <c r="K46" s="67" t="str">
        <f t="shared" si="5"/>
        <v>0009000207E3</v>
      </c>
      <c r="L46" s="67" t="str">
        <f t="shared" si="6"/>
        <v>http://www.goodtime.media/</v>
      </c>
      <c r="M46" s="48" t="str">
        <f t="shared" si="7"/>
        <v>Русский</v>
      </c>
      <c r="N46" s="48" t="str">
        <f t="shared" si="8"/>
        <v>Круглосуточно</v>
      </c>
      <c r="O46" s="49" t="str">
        <f t="shared" si="9"/>
        <v/>
      </c>
      <c r="P46" s="48" t="str">
        <f t="shared" si="10"/>
        <v>Базовый</v>
      </c>
      <c r="Q46" s="44" t="str">
        <f t="shared" si="17"/>
        <v/>
      </c>
      <c r="R46" s="44"/>
      <c r="S46" s="44" t="str">
        <f t="shared" si="11"/>
        <v>Да</v>
      </c>
      <c r="T46" s="44" t="str">
        <f t="shared" si="12"/>
        <v>Да</v>
      </c>
      <c r="U46" s="44" t="str">
        <f t="shared" si="13"/>
        <v>Да</v>
      </c>
      <c r="V46" s="27" t="str">
        <f t="shared" si="14"/>
        <v/>
      </c>
    </row>
    <row r="47" spans="1:22" x14ac:dyDescent="0.2">
      <c r="A47" s="44">
        <f t="shared" si="15"/>
        <v>45</v>
      </c>
      <c r="B47" s="51" t="str">
        <f t="shared" si="19"/>
        <v>Cinéma</v>
      </c>
      <c r="C47" s="51" t="str">
        <f t="shared" si="0"/>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1"/>
        <v>Кино и сериалы</v>
      </c>
      <c r="E47" s="68" t="str">
        <f t="shared" si="2"/>
        <v>SD</v>
      </c>
      <c r="F47" s="68" t="str">
        <f t="shared" si="3"/>
        <v>DVB-8</v>
      </c>
      <c r="G47" s="68" t="str">
        <f t="shared" si="16"/>
        <v xml:space="preserve"> 1020</v>
      </c>
      <c r="H47" s="68">
        <v>333</v>
      </c>
      <c r="I47" s="68">
        <f t="shared" si="4"/>
        <v>202</v>
      </c>
      <c r="J47" s="153" t="str">
        <f t="shared" si="18"/>
        <v>epg664</v>
      </c>
      <c r="K47" s="67" t="str">
        <f t="shared" si="5"/>
        <v>0009000207D1</v>
      </c>
      <c r="L47" s="67" t="str">
        <f t="shared" si="6"/>
        <v>http://cinetv.ru/</v>
      </c>
      <c r="M47" s="48" t="str">
        <f t="shared" si="7"/>
        <v>Русский</v>
      </c>
      <c r="N47" s="48" t="str">
        <f t="shared" si="8"/>
        <v>Круглосуточно</v>
      </c>
      <c r="O47" s="49" t="str">
        <f t="shared" si="9"/>
        <v/>
      </c>
      <c r="P47" s="48" t="str">
        <f t="shared" si="10"/>
        <v>Базовый</v>
      </c>
      <c r="Q47" s="44" t="str">
        <f t="shared" si="17"/>
        <v>Да</v>
      </c>
      <c r="R47" s="44"/>
      <c r="S47" s="44" t="str">
        <f t="shared" si="11"/>
        <v>Да</v>
      </c>
      <c r="T47" s="44" t="str">
        <f t="shared" si="12"/>
        <v>Да</v>
      </c>
      <c r="U47" s="44" t="str">
        <f t="shared" si="13"/>
        <v/>
      </c>
      <c r="V47" s="27" t="str">
        <f t="shared" si="14"/>
        <v/>
      </c>
    </row>
    <row r="48" spans="1:22" x14ac:dyDescent="0.2">
      <c r="A48" s="44">
        <f t="shared" si="15"/>
        <v>46</v>
      </c>
      <c r="B48" s="27" t="str">
        <f t="shared" si="19"/>
        <v>Союз</v>
      </c>
      <c r="C48" s="27" t="str">
        <f t="shared" si="0"/>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1"/>
        <v>Религия</v>
      </c>
      <c r="E48" s="45" t="str">
        <f t="shared" si="2"/>
        <v>SD</v>
      </c>
      <c r="F48" s="45" t="str">
        <f t="shared" si="3"/>
        <v>DVB-8</v>
      </c>
      <c r="G48" s="45" t="str">
        <f t="shared" si="16"/>
        <v xml:space="preserve"> 1020</v>
      </c>
      <c r="H48" s="46">
        <v>70</v>
      </c>
      <c r="I48" s="45">
        <f t="shared" si="4"/>
        <v>29</v>
      </c>
      <c r="J48" s="56" t="str">
        <f t="shared" si="18"/>
        <v>epg69</v>
      </c>
      <c r="K48" s="48" t="str">
        <f t="shared" si="5"/>
        <v>0009000207E3</v>
      </c>
      <c r="L48" s="48" t="str">
        <f t="shared" si="6"/>
        <v>http://tv-soyuz.ru/</v>
      </c>
      <c r="M48" s="48" t="str">
        <f t="shared" si="7"/>
        <v>Русский</v>
      </c>
      <c r="N48" s="48" t="str">
        <f t="shared" si="8"/>
        <v>Круглосуточно</v>
      </c>
      <c r="O48" s="49" t="str">
        <f t="shared" si="9"/>
        <v/>
      </c>
      <c r="P48" s="48" t="str">
        <f t="shared" si="10"/>
        <v>Базовый</v>
      </c>
      <c r="Q48" s="44" t="str">
        <f t="shared" si="17"/>
        <v>Да</v>
      </c>
      <c r="R48" s="44"/>
      <c r="S48" s="44" t="str">
        <f t="shared" si="11"/>
        <v>Да</v>
      </c>
      <c r="T48" s="44" t="str">
        <f t="shared" si="12"/>
        <v>Да</v>
      </c>
      <c r="U48" s="44" t="str">
        <f t="shared" si="13"/>
        <v/>
      </c>
      <c r="V48" s="27" t="str">
        <f t="shared" si="14"/>
        <v/>
      </c>
    </row>
    <row r="49" spans="1:22" x14ac:dyDescent="0.2">
      <c r="A49" s="44">
        <f t="shared" si="15"/>
        <v>47</v>
      </c>
      <c r="B49" s="27" t="str">
        <f t="shared" si="19"/>
        <v>История</v>
      </c>
      <c r="C49" s="27" t="str">
        <f t="shared" si="0"/>
        <v>Российский научно-познавательный телевизионный канал о событиях Истории.</v>
      </c>
      <c r="D49" s="27" t="str">
        <f t="shared" si="1"/>
        <v>Познавательные</v>
      </c>
      <c r="E49" s="45" t="str">
        <f t="shared" si="2"/>
        <v>SD</v>
      </c>
      <c r="F49" s="45" t="str">
        <f t="shared" si="3"/>
        <v>DVB-8</v>
      </c>
      <c r="G49" s="45" t="str">
        <f t="shared" si="16"/>
        <v xml:space="preserve"> 1020</v>
      </c>
      <c r="H49" s="46">
        <v>212</v>
      </c>
      <c r="I49" s="45">
        <f t="shared" si="4"/>
        <v>115</v>
      </c>
      <c r="J49" s="56" t="str">
        <f t="shared" si="18"/>
        <v>epg303</v>
      </c>
      <c r="K49" s="48" t="str">
        <f t="shared" si="5"/>
        <v>0009000207D1</v>
      </c>
      <c r="L49" s="48" t="str">
        <f t="shared" si="6"/>
        <v>http://istoriya.tv/</v>
      </c>
      <c r="M49" s="48" t="str">
        <f t="shared" si="7"/>
        <v>Русский</v>
      </c>
      <c r="N49" s="48" t="str">
        <f t="shared" si="8"/>
        <v>Круглосуточно</v>
      </c>
      <c r="O49" s="49" t="str">
        <f t="shared" si="9"/>
        <v/>
      </c>
      <c r="P49" s="48" t="str">
        <f t="shared" si="10"/>
        <v>Базовый</v>
      </c>
      <c r="Q49" s="44" t="str">
        <f t="shared" si="17"/>
        <v>Да</v>
      </c>
      <c r="R49" s="44"/>
      <c r="S49" s="44" t="str">
        <f t="shared" si="11"/>
        <v>Да</v>
      </c>
      <c r="T49" s="44" t="str">
        <f t="shared" si="12"/>
        <v>Да</v>
      </c>
      <c r="U49" s="44" t="str">
        <f t="shared" si="13"/>
        <v/>
      </c>
      <c r="V49" s="27" t="str">
        <f t="shared" si="14"/>
        <v/>
      </c>
    </row>
    <row r="50" spans="1:22" x14ac:dyDescent="0.2">
      <c r="A50" s="44">
        <f t="shared" si="15"/>
        <v>48</v>
      </c>
      <c r="B50" s="27" t="str">
        <f t="shared" si="19"/>
        <v>Домашние животные</v>
      </c>
      <c r="C50" s="27" t="str">
        <f t="shared" si="0"/>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1"/>
        <v>В мире животных</v>
      </c>
      <c r="E50" s="45" t="str">
        <f t="shared" si="2"/>
        <v>SD</v>
      </c>
      <c r="F50" s="45" t="str">
        <f t="shared" si="3"/>
        <v>DVB-8</v>
      </c>
      <c r="G50" s="45" t="str">
        <f t="shared" si="16"/>
        <v xml:space="preserve"> 1020</v>
      </c>
      <c r="H50" s="46">
        <v>58</v>
      </c>
      <c r="I50" s="45">
        <f t="shared" si="4"/>
        <v>121</v>
      </c>
      <c r="J50" s="56" t="str">
        <f t="shared" si="18"/>
        <v>epg57</v>
      </c>
      <c r="K50" s="48" t="str">
        <f t="shared" si="5"/>
        <v>0009000207D1</v>
      </c>
      <c r="L50" s="48" t="str">
        <f t="shared" si="6"/>
        <v>http://www.tv-stream.ru</v>
      </c>
      <c r="M50" s="48" t="str">
        <f t="shared" si="7"/>
        <v>Русский</v>
      </c>
      <c r="N50" s="48" t="str">
        <f t="shared" si="8"/>
        <v>Круглосуточно</v>
      </c>
      <c r="O50" s="49" t="str">
        <f t="shared" si="9"/>
        <v/>
      </c>
      <c r="P50" s="48" t="str">
        <f t="shared" si="10"/>
        <v>Базовый</v>
      </c>
      <c r="Q50" s="44" t="str">
        <f t="shared" si="17"/>
        <v>Да</v>
      </c>
      <c r="R50" s="44"/>
      <c r="S50" s="44" t="str">
        <f t="shared" si="11"/>
        <v>Да</v>
      </c>
      <c r="T50" s="44" t="str">
        <f t="shared" si="12"/>
        <v>Да</v>
      </c>
      <c r="U50" s="44" t="str">
        <f t="shared" si="13"/>
        <v/>
      </c>
      <c r="V50" s="27" t="str">
        <f t="shared" si="14"/>
        <v/>
      </c>
    </row>
    <row r="51" spans="1:22" x14ac:dyDescent="0.2">
      <c r="A51" s="44">
        <f t="shared" si="15"/>
        <v>49</v>
      </c>
      <c r="B51" s="27" t="str">
        <f t="shared" si="19"/>
        <v>Вопросы и ответы</v>
      </c>
      <c r="C51" s="27" t="str">
        <f t="shared" si="0"/>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1"/>
        <v>Познавательные</v>
      </c>
      <c r="E51" s="45" t="str">
        <f t="shared" si="2"/>
        <v>SD</v>
      </c>
      <c r="F51" s="45" t="str">
        <f t="shared" si="3"/>
        <v>DVB-8</v>
      </c>
      <c r="G51" s="45" t="str">
        <f t="shared" si="16"/>
        <v xml:space="preserve"> 1020</v>
      </c>
      <c r="H51" s="46">
        <v>59</v>
      </c>
      <c r="I51" s="45">
        <f t="shared" si="4"/>
        <v>117</v>
      </c>
      <c r="J51" s="56" t="str">
        <f t="shared" si="18"/>
        <v>epg58</v>
      </c>
      <c r="K51" s="48" t="str">
        <f t="shared" si="5"/>
        <v>0009000207D1</v>
      </c>
      <c r="L51" s="48" t="str">
        <f t="shared" si="6"/>
        <v>http://www.tv-stream.ru</v>
      </c>
      <c r="M51" s="48" t="str">
        <f t="shared" si="7"/>
        <v>Русский</v>
      </c>
      <c r="N51" s="48" t="str">
        <f t="shared" si="8"/>
        <v>Круглосуточно</v>
      </c>
      <c r="O51" s="49" t="str">
        <f t="shared" si="9"/>
        <v/>
      </c>
      <c r="P51" s="48" t="str">
        <f t="shared" si="10"/>
        <v>Базовый</v>
      </c>
      <c r="Q51" s="44" t="str">
        <f t="shared" si="17"/>
        <v>Да</v>
      </c>
      <c r="R51" s="44"/>
      <c r="S51" s="44" t="str">
        <f t="shared" si="11"/>
        <v>Да</v>
      </c>
      <c r="T51" s="44" t="str">
        <f t="shared" si="12"/>
        <v>Да</v>
      </c>
      <c r="U51" s="44" t="str">
        <f t="shared" si="13"/>
        <v/>
      </c>
      <c r="V51" s="27" t="str">
        <f t="shared" si="14"/>
        <v/>
      </c>
    </row>
    <row r="52" spans="1:22" x14ac:dyDescent="0.2">
      <c r="A52" s="44">
        <f t="shared" si="15"/>
        <v>50</v>
      </c>
      <c r="B52" s="27" t="str">
        <f t="shared" si="19"/>
        <v>Психология 21</v>
      </c>
      <c r="C52" s="27" t="str">
        <f t="shared" si="0"/>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1"/>
        <v>Познавательные</v>
      </c>
      <c r="E52" s="45" t="str">
        <f t="shared" si="2"/>
        <v>SD</v>
      </c>
      <c r="F52" s="45" t="str">
        <f t="shared" si="3"/>
        <v>DVB-8</v>
      </c>
      <c r="G52" s="45" t="str">
        <f t="shared" si="16"/>
        <v xml:space="preserve"> 1020</v>
      </c>
      <c r="H52" s="46">
        <v>60</v>
      </c>
      <c r="I52" s="45">
        <f t="shared" si="4"/>
        <v>110</v>
      </c>
      <c r="J52" s="56" t="str">
        <f t="shared" si="18"/>
        <v>epg59</v>
      </c>
      <c r="K52" s="48" t="str">
        <f t="shared" si="5"/>
        <v>0009000207D1</v>
      </c>
      <c r="L52" s="48" t="str">
        <f t="shared" si="6"/>
        <v>http://www.tv-stream.ru</v>
      </c>
      <c r="M52" s="48" t="str">
        <f t="shared" si="7"/>
        <v>Русский</v>
      </c>
      <c r="N52" s="48" t="str">
        <f t="shared" si="8"/>
        <v>Круглосуточно</v>
      </c>
      <c r="O52" s="49" t="str">
        <f t="shared" si="9"/>
        <v/>
      </c>
      <c r="P52" s="48" t="str">
        <f t="shared" si="10"/>
        <v>Базовый</v>
      </c>
      <c r="Q52" s="44" t="str">
        <f t="shared" si="17"/>
        <v>Да</v>
      </c>
      <c r="R52" s="44"/>
      <c r="S52" s="44" t="str">
        <f t="shared" si="11"/>
        <v>Да</v>
      </c>
      <c r="T52" s="44" t="str">
        <f t="shared" si="12"/>
        <v>Да</v>
      </c>
      <c r="U52" s="44" t="str">
        <f t="shared" si="13"/>
        <v/>
      </c>
      <c r="V52" s="27" t="str">
        <f t="shared" si="14"/>
        <v/>
      </c>
    </row>
    <row r="53" spans="1:22" x14ac:dyDescent="0.2">
      <c r="A53" s="44">
        <f t="shared" si="15"/>
        <v>51</v>
      </c>
      <c r="B53" s="27" t="str">
        <f t="shared" si="19"/>
        <v>Нано ТВ</v>
      </c>
      <c r="C53" s="27" t="str">
        <f t="shared" si="0"/>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1"/>
        <v>Познавательные</v>
      </c>
      <c r="E53" s="45" t="str">
        <f t="shared" si="2"/>
        <v>SD</v>
      </c>
      <c r="F53" s="45" t="str">
        <f t="shared" si="3"/>
        <v>DVB-15</v>
      </c>
      <c r="G53" s="45" t="str">
        <f t="shared" si="16"/>
        <v xml:space="preserve"> 1020</v>
      </c>
      <c r="H53" s="46">
        <v>68</v>
      </c>
      <c r="I53" s="45">
        <f t="shared" si="4"/>
        <v>116</v>
      </c>
      <c r="J53" s="56" t="str">
        <f t="shared" si="18"/>
        <v>epg67</v>
      </c>
      <c r="K53" s="48" t="str">
        <f t="shared" si="5"/>
        <v>0009000207E3</v>
      </c>
      <c r="L53" s="48" t="str">
        <f t="shared" si="6"/>
        <v>http://www.tv-nano.ru/</v>
      </c>
      <c r="M53" s="48" t="str">
        <f t="shared" si="7"/>
        <v>Русский</v>
      </c>
      <c r="N53" s="48" t="str">
        <f t="shared" si="8"/>
        <v>Круглосуточно</v>
      </c>
      <c r="O53" s="49" t="str">
        <f t="shared" si="9"/>
        <v/>
      </c>
      <c r="P53" s="48" t="str">
        <f t="shared" si="10"/>
        <v>Базовый</v>
      </c>
      <c r="Q53" s="44" t="str">
        <f t="shared" si="17"/>
        <v>Да</v>
      </c>
      <c r="R53" s="44"/>
      <c r="S53" s="44" t="str">
        <f t="shared" si="11"/>
        <v>Да</v>
      </c>
      <c r="T53" s="44" t="str">
        <f t="shared" si="12"/>
        <v>Да</v>
      </c>
      <c r="U53" s="44" t="str">
        <f t="shared" si="13"/>
        <v/>
      </c>
      <c r="V53" s="27" t="str">
        <f t="shared" si="14"/>
        <v/>
      </c>
    </row>
    <row r="54" spans="1:22" x14ac:dyDescent="0.2">
      <c r="A54" s="44">
        <f t="shared" si="15"/>
        <v>52</v>
      </c>
      <c r="B54" s="27" t="str">
        <f t="shared" si="19"/>
        <v>Промо-МТС</v>
      </c>
      <c r="C54" s="27" t="str">
        <f t="shared" si="0"/>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1"/>
        <v>Новости и публицистика</v>
      </c>
      <c r="E54" s="45" t="str">
        <f t="shared" si="2"/>
        <v>SD</v>
      </c>
      <c r="F54" s="45" t="str">
        <f t="shared" si="3"/>
        <v>DVB-9</v>
      </c>
      <c r="G54" s="45" t="str">
        <f t="shared" si="16"/>
        <v xml:space="preserve"> 1020</v>
      </c>
      <c r="H54" s="46">
        <v>179</v>
      </c>
      <c r="I54" s="45">
        <f t="shared" si="4"/>
        <v>31</v>
      </c>
      <c r="J54" s="56" t="str">
        <f t="shared" si="18"/>
        <v>epg387</v>
      </c>
      <c r="K54" s="48" t="str">
        <f t="shared" si="5"/>
        <v>0009000207D1</v>
      </c>
      <c r="L54" s="48" t="str">
        <f t="shared" si="6"/>
        <v>-</v>
      </c>
      <c r="M54" s="48" t="str">
        <f t="shared" si="7"/>
        <v>Русский</v>
      </c>
      <c r="N54" s="48" t="str">
        <f t="shared" si="8"/>
        <v>Круглосуточно</v>
      </c>
      <c r="O54" s="49" t="str">
        <f t="shared" si="9"/>
        <v/>
      </c>
      <c r="P54" s="48" t="str">
        <f t="shared" si="10"/>
        <v>Базовый</v>
      </c>
      <c r="Q54" s="44" t="str">
        <f t="shared" si="17"/>
        <v/>
      </c>
      <c r="R54" s="44"/>
      <c r="S54" s="44" t="str">
        <f t="shared" si="11"/>
        <v>Да</v>
      </c>
      <c r="T54" s="44" t="str">
        <f t="shared" si="12"/>
        <v>Да</v>
      </c>
      <c r="U54" s="44" t="str">
        <f t="shared" si="13"/>
        <v/>
      </c>
      <c r="V54" s="27" t="str">
        <f t="shared" si="14"/>
        <v/>
      </c>
    </row>
    <row r="55" spans="1:22" x14ac:dyDescent="0.2">
      <c r="A55" s="44">
        <f t="shared" si="15"/>
        <v>53</v>
      </c>
      <c r="B55" s="27" t="s">
        <v>64</v>
      </c>
      <c r="C55" s="27" t="str">
        <f t="shared" si="0"/>
        <v>Первый в России бизнес-канал. Ход торгов на российских и зарубежных площадках. Тенденции в разных отраслях экономики и бизнеса.</v>
      </c>
      <c r="D55" s="27" t="str">
        <f t="shared" si="1"/>
        <v>Новости и публицистика</v>
      </c>
      <c r="E55" s="45" t="str">
        <f t="shared" si="2"/>
        <v>SD</v>
      </c>
      <c r="F55" s="45" t="str">
        <f t="shared" si="3"/>
        <v>DVB-9</v>
      </c>
      <c r="G55" s="45" t="str">
        <f t="shared" si="16"/>
        <v xml:space="preserve"> 1020</v>
      </c>
      <c r="H55" s="46">
        <v>64</v>
      </c>
      <c r="I55" s="45">
        <f t="shared" si="4"/>
        <v>35</v>
      </c>
      <c r="J55" s="56" t="str">
        <f t="shared" si="18"/>
        <v>epg63</v>
      </c>
      <c r="K55" s="48" t="str">
        <f t="shared" si="5"/>
        <v>0009000207E3</v>
      </c>
      <c r="L55" s="48" t="str">
        <f t="shared" si="6"/>
        <v>http://rbctv.rbc.ru/</v>
      </c>
      <c r="M55" s="48" t="str">
        <f t="shared" si="7"/>
        <v>Русский</v>
      </c>
      <c r="N55" s="48" t="str">
        <f t="shared" si="8"/>
        <v>Круглосуточно</v>
      </c>
      <c r="O55" s="49" t="str">
        <f t="shared" si="9"/>
        <v/>
      </c>
      <c r="P55" s="48" t="str">
        <f t="shared" si="10"/>
        <v>Базовый</v>
      </c>
      <c r="Q55" s="44" t="str">
        <f t="shared" si="17"/>
        <v/>
      </c>
      <c r="R55" s="44"/>
      <c r="S55" s="44" t="str">
        <f t="shared" si="11"/>
        <v>Да</v>
      </c>
      <c r="T55" s="44" t="str">
        <f t="shared" si="12"/>
        <v>Да</v>
      </c>
      <c r="U55" s="44" t="str">
        <f t="shared" si="13"/>
        <v/>
      </c>
      <c r="V55" s="27" t="str">
        <f t="shared" si="14"/>
        <v/>
      </c>
    </row>
    <row r="56" spans="1:22" x14ac:dyDescent="0.2">
      <c r="A56" s="44">
        <f t="shared" si="15"/>
        <v>54</v>
      </c>
      <c r="B56" s="27" t="str">
        <f t="shared" si="19"/>
        <v>Вместе-РФ</v>
      </c>
      <c r="C56" s="27" t="str">
        <f t="shared" si="0"/>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1"/>
        <v>Новости и публицистика</v>
      </c>
      <c r="E56" s="45" t="str">
        <f t="shared" si="2"/>
        <v>SD</v>
      </c>
      <c r="F56" s="45" t="str">
        <f t="shared" si="3"/>
        <v>DVB-9</v>
      </c>
      <c r="G56" s="45" t="str">
        <f t="shared" si="16"/>
        <v xml:space="preserve"> 1020</v>
      </c>
      <c r="H56" s="46">
        <v>157</v>
      </c>
      <c r="I56" s="45">
        <f t="shared" si="4"/>
        <v>37</v>
      </c>
      <c r="J56" s="56" t="str">
        <f t="shared" si="18"/>
        <v>epg507</v>
      </c>
      <c r="K56" s="48" t="str">
        <f t="shared" si="5"/>
        <v>0009000207E3</v>
      </c>
      <c r="L56" s="48" t="str">
        <f t="shared" si="6"/>
        <v>http://vmeste-rf.tv/</v>
      </c>
      <c r="M56" s="48" t="str">
        <f t="shared" si="7"/>
        <v>Русский</v>
      </c>
      <c r="N56" s="48" t="str">
        <f t="shared" si="8"/>
        <v>Круглосуточно</v>
      </c>
      <c r="O56" s="49" t="str">
        <f t="shared" si="9"/>
        <v/>
      </c>
      <c r="P56" s="48" t="str">
        <f t="shared" si="10"/>
        <v>Базовый</v>
      </c>
      <c r="Q56" s="44" t="str">
        <f t="shared" si="17"/>
        <v>Да</v>
      </c>
      <c r="R56" s="44"/>
      <c r="S56" s="44" t="str">
        <f t="shared" si="11"/>
        <v>Да</v>
      </c>
      <c r="T56" s="44" t="str">
        <f t="shared" si="12"/>
        <v>Да</v>
      </c>
      <c r="U56" s="44" t="str">
        <f t="shared" si="13"/>
        <v/>
      </c>
      <c r="V56" s="27" t="str">
        <f t="shared" si="14"/>
        <v/>
      </c>
    </row>
    <row r="57" spans="1:22" x14ac:dyDescent="0.2">
      <c r="A57" s="44">
        <f t="shared" si="15"/>
        <v>55</v>
      </c>
      <c r="B57" s="27" t="str">
        <f t="shared" si="19"/>
        <v>Мир</v>
      </c>
      <c r="C57" s="27" t="str">
        <f t="shared" si="0"/>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1"/>
        <v>Новости и публицистика</v>
      </c>
      <c r="E57" s="45" t="str">
        <f t="shared" si="2"/>
        <v>SD</v>
      </c>
      <c r="F57" s="45" t="str">
        <f t="shared" si="3"/>
        <v>DVB-3</v>
      </c>
      <c r="G57" s="45" t="str">
        <f t="shared" si="16"/>
        <v xml:space="preserve"> 1020</v>
      </c>
      <c r="H57" s="46">
        <v>72</v>
      </c>
      <c r="I57" s="45">
        <f t="shared" si="4"/>
        <v>18</v>
      </c>
      <c r="J57" s="56" t="s">
        <v>263</v>
      </c>
      <c r="K57" s="48" t="str">
        <f t="shared" si="5"/>
        <v>0009000207E2</v>
      </c>
      <c r="L57" s="48" t="str">
        <f t="shared" si="6"/>
        <v>http://mirtv.ru/</v>
      </c>
      <c r="M57" s="48" t="str">
        <f t="shared" si="7"/>
        <v>Русский</v>
      </c>
      <c r="N57" s="48" t="str">
        <f t="shared" si="8"/>
        <v>Круглосуточно</v>
      </c>
      <c r="O57" s="49" t="str">
        <f t="shared" si="9"/>
        <v/>
      </c>
      <c r="P57" s="48" t="str">
        <f t="shared" si="10"/>
        <v>Федеральный</v>
      </c>
      <c r="Q57" s="44" t="str">
        <f t="shared" si="17"/>
        <v/>
      </c>
      <c r="R57" s="44"/>
      <c r="S57" s="44" t="str">
        <f t="shared" si="11"/>
        <v>Да</v>
      </c>
      <c r="T57" s="44" t="str">
        <f t="shared" si="12"/>
        <v>Да</v>
      </c>
      <c r="U57" s="44" t="str">
        <f t="shared" si="13"/>
        <v/>
      </c>
      <c r="V57" s="27" t="str">
        <f t="shared" si="14"/>
        <v/>
      </c>
    </row>
    <row r="58" spans="1:22" x14ac:dyDescent="0.2">
      <c r="A58" s="44">
        <f t="shared" si="15"/>
        <v>56</v>
      </c>
      <c r="B58" s="27" t="str">
        <f t="shared" si="19"/>
        <v>Мир 24</v>
      </c>
      <c r="C58" s="27" t="str">
        <f t="shared" si="0"/>
        <v>Межгосударственная телерадиокомпания «Мир» глав государств-участников СНГ.</v>
      </c>
      <c r="D58" s="27" t="str">
        <f t="shared" si="1"/>
        <v>Новости и публицистика</v>
      </c>
      <c r="E58" s="45" t="str">
        <f t="shared" si="2"/>
        <v>SD</v>
      </c>
      <c r="F58" s="45" t="str">
        <f t="shared" si="3"/>
        <v>DVB-9</v>
      </c>
      <c r="G58" s="45" t="str">
        <f t="shared" si="16"/>
        <v xml:space="preserve"> 1020</v>
      </c>
      <c r="H58" s="46">
        <v>177</v>
      </c>
      <c r="I58" s="45">
        <f t="shared" si="4"/>
        <v>36</v>
      </c>
      <c r="J58" s="47" t="str">
        <f t="shared" si="18"/>
        <v>epg389</v>
      </c>
      <c r="K58" s="48" t="str">
        <f t="shared" si="5"/>
        <v>0009000207E3</v>
      </c>
      <c r="L58" s="48" t="str">
        <f t="shared" si="6"/>
        <v>http://mirtv.ru/</v>
      </c>
      <c r="M58" s="48" t="str">
        <f t="shared" si="7"/>
        <v>Русский</v>
      </c>
      <c r="N58" s="48" t="str">
        <f t="shared" si="8"/>
        <v>Круглосуточно</v>
      </c>
      <c r="O58" s="49" t="str">
        <f t="shared" si="9"/>
        <v/>
      </c>
      <c r="P58" s="48" t="str">
        <f t="shared" si="10"/>
        <v>Базовый</v>
      </c>
      <c r="Q58" s="44" t="str">
        <f t="shared" si="17"/>
        <v>Да</v>
      </c>
      <c r="R58" s="44"/>
      <c r="S58" s="44" t="str">
        <f t="shared" si="11"/>
        <v>Да</v>
      </c>
      <c r="T58" s="44" t="str">
        <f t="shared" si="12"/>
        <v>Да</v>
      </c>
      <c r="U58" s="44" t="str">
        <f t="shared" si="13"/>
        <v/>
      </c>
      <c r="V58" s="27" t="str">
        <f t="shared" si="14"/>
        <v/>
      </c>
    </row>
    <row r="59" spans="1:22" x14ac:dyDescent="0.2">
      <c r="A59" s="83">
        <f t="shared" si="15"/>
        <v>57</v>
      </c>
      <c r="B59" s="107" t="s">
        <v>720</v>
      </c>
      <c r="C59" s="84"/>
      <c r="D59" s="84" t="str">
        <f t="shared" si="1"/>
        <v>Региональные</v>
      </c>
      <c r="E59" s="85" t="str">
        <f t="shared" si="2"/>
        <v>SD</v>
      </c>
      <c r="F59" s="85" t="str">
        <f t="shared" si="3"/>
        <v>DVB-4</v>
      </c>
      <c r="G59" s="85" t="str">
        <f t="shared" si="16"/>
        <v xml:space="preserve"> 1020</v>
      </c>
      <c r="H59" s="85">
        <v>73</v>
      </c>
      <c r="I59" s="85">
        <f t="shared" si="4"/>
        <v>32</v>
      </c>
      <c r="J59" s="87"/>
      <c r="K59" s="83" t="str">
        <f t="shared" si="5"/>
        <v>0009000207E3</v>
      </c>
      <c r="L59" s="83"/>
      <c r="M59" s="83" t="s">
        <v>23</v>
      </c>
      <c r="N59" s="83" t="str">
        <f t="shared" si="8"/>
        <v>круглосуточно</v>
      </c>
      <c r="O59" s="88" t="str">
        <f t="shared" si="9"/>
        <v/>
      </c>
      <c r="P59" s="83" t="str">
        <f t="shared" si="10"/>
        <v>Базовый</v>
      </c>
      <c r="Q59" s="83" t="str">
        <f t="shared" si="17"/>
        <v/>
      </c>
      <c r="R59" s="83"/>
      <c r="S59" s="83" t="str">
        <f t="shared" si="11"/>
        <v>Да</v>
      </c>
      <c r="T59" s="83" t="str">
        <f t="shared" si="12"/>
        <v>Да</v>
      </c>
      <c r="U59" s="83" t="str">
        <f t="shared" si="13"/>
        <v/>
      </c>
      <c r="V59" s="84" t="str">
        <f t="shared" si="14"/>
        <v/>
      </c>
    </row>
    <row r="60" spans="1:22" s="108" customFormat="1" x14ac:dyDescent="0.2">
      <c r="A60" s="83">
        <f t="shared" si="15"/>
        <v>58</v>
      </c>
      <c r="B60" s="107" t="s">
        <v>720</v>
      </c>
      <c r="C60" s="84"/>
      <c r="D60" s="84" t="str">
        <f t="shared" si="1"/>
        <v>Региональные</v>
      </c>
      <c r="E60" s="85" t="str">
        <f t="shared" si="2"/>
        <v>SD</v>
      </c>
      <c r="F60" s="85" t="str">
        <f t="shared" si="3"/>
        <v>DVB-4</v>
      </c>
      <c r="G60" s="85" t="str">
        <f t="shared" si="16"/>
        <v xml:space="preserve"> 1020</v>
      </c>
      <c r="H60" s="85">
        <v>74</v>
      </c>
      <c r="I60" s="85">
        <f t="shared" si="4"/>
        <v>33</v>
      </c>
      <c r="J60" s="87"/>
      <c r="K60" s="83" t="str">
        <f t="shared" si="5"/>
        <v>0009000207E3</v>
      </c>
      <c r="L60" s="83"/>
      <c r="M60" s="83" t="s">
        <v>23</v>
      </c>
      <c r="N60" s="83" t="str">
        <f t="shared" si="8"/>
        <v>Круглосуточно</v>
      </c>
      <c r="O60" s="88" t="str">
        <f t="shared" si="9"/>
        <v/>
      </c>
      <c r="P60" s="83" t="str">
        <f t="shared" si="10"/>
        <v>Базовый</v>
      </c>
      <c r="Q60" s="83" t="str">
        <f t="shared" si="17"/>
        <v/>
      </c>
      <c r="R60" s="83"/>
      <c r="S60" s="83" t="str">
        <f t="shared" si="11"/>
        <v>Да</v>
      </c>
      <c r="T60" s="83" t="str">
        <f t="shared" si="12"/>
        <v>Да</v>
      </c>
      <c r="U60" s="83" t="str">
        <f t="shared" si="13"/>
        <v/>
      </c>
      <c r="V60" s="84" t="str">
        <f t="shared" si="14"/>
        <v/>
      </c>
    </row>
    <row r="61" spans="1:22" x14ac:dyDescent="0.2">
      <c r="A61" s="67">
        <f t="shared" si="15"/>
        <v>59</v>
      </c>
      <c r="B61" s="51" t="str">
        <f t="shared" si="19"/>
        <v>Еда</v>
      </c>
      <c r="C61" s="51" t="str">
        <f t="shared" si="0"/>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1"/>
        <v>Семья и здоровье</v>
      </c>
      <c r="E61" s="68" t="str">
        <f t="shared" si="2"/>
        <v>SD</v>
      </c>
      <c r="F61" s="68" t="str">
        <f t="shared" si="3"/>
        <v>DVB-24</v>
      </c>
      <c r="G61" s="68" t="str">
        <f t="shared" si="16"/>
        <v xml:space="preserve"> 1020</v>
      </c>
      <c r="H61" s="68">
        <v>183</v>
      </c>
      <c r="I61" s="68">
        <f t="shared" si="4"/>
        <v>131</v>
      </c>
      <c r="J61" s="153" t="str">
        <f t="shared" si="18"/>
        <v>epg253</v>
      </c>
      <c r="K61" s="67" t="str">
        <f t="shared" si="5"/>
        <v>0009000207D1</v>
      </c>
      <c r="L61" s="67" t="str">
        <f t="shared" si="6"/>
        <v>http://www.tveda.ru/</v>
      </c>
      <c r="M61" s="67" t="str">
        <f t="shared" si="7"/>
        <v>Русский</v>
      </c>
      <c r="N61" s="67" t="str">
        <f t="shared" si="8"/>
        <v>Круглосуточно</v>
      </c>
      <c r="O61" s="154" t="str">
        <f t="shared" si="9"/>
        <v/>
      </c>
      <c r="P61" s="67" t="str">
        <f t="shared" si="10"/>
        <v>Базовый</v>
      </c>
      <c r="Q61" s="67" t="str">
        <f t="shared" si="17"/>
        <v/>
      </c>
      <c r="R61" s="67"/>
      <c r="S61" s="67" t="str">
        <f t="shared" si="11"/>
        <v>Да</v>
      </c>
      <c r="T61" s="67" t="str">
        <f t="shared" si="12"/>
        <v>Да</v>
      </c>
      <c r="U61" s="67" t="str">
        <f t="shared" si="13"/>
        <v/>
      </c>
      <c r="V61" s="51" t="str">
        <f t="shared" si="14"/>
        <v/>
      </c>
    </row>
    <row r="62" spans="1:22" x14ac:dyDescent="0.2">
      <c r="A62" s="44">
        <f t="shared" si="15"/>
        <v>60</v>
      </c>
      <c r="B62" s="27" t="str">
        <f t="shared" si="19"/>
        <v>Телекафе</v>
      </c>
      <c r="C62" s="27" t="str">
        <f t="shared" si="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1"/>
        <v>Семья и здоровье</v>
      </c>
      <c r="E62" s="45" t="str">
        <f t="shared" si="2"/>
        <v>SD</v>
      </c>
      <c r="F62" s="45" t="str">
        <f t="shared" si="3"/>
        <v>DVB-4</v>
      </c>
      <c r="G62" s="45" t="str">
        <f t="shared" si="16"/>
        <v xml:space="preserve"> 1020</v>
      </c>
      <c r="H62" s="46">
        <v>57</v>
      </c>
      <c r="I62" s="45">
        <f t="shared" si="4"/>
        <v>133</v>
      </c>
      <c r="J62" s="47" t="str">
        <f t="shared" si="18"/>
        <v>epg56</v>
      </c>
      <c r="K62" s="48" t="str">
        <f t="shared" si="5"/>
        <v>0009000207E5</v>
      </c>
      <c r="L62" s="48" t="str">
        <f t="shared" si="6"/>
        <v>http://www.telecafe.ru/</v>
      </c>
      <c r="M62" s="48" t="str">
        <f t="shared" si="7"/>
        <v>Русский</v>
      </c>
      <c r="N62" s="48" t="str">
        <f t="shared" si="8"/>
        <v>Круглосуточно</v>
      </c>
      <c r="O62" s="49" t="str">
        <f t="shared" si="9"/>
        <v/>
      </c>
      <c r="P62" s="48" t="str">
        <f t="shared" si="10"/>
        <v>Базовый</v>
      </c>
      <c r="Q62" s="44" t="str">
        <f t="shared" si="17"/>
        <v>Да</v>
      </c>
      <c r="R62" s="44"/>
      <c r="S62" s="44" t="str">
        <f t="shared" si="11"/>
        <v>Да</v>
      </c>
      <c r="T62" s="44" t="str">
        <f t="shared" si="12"/>
        <v>Да</v>
      </c>
      <c r="U62" s="44" t="str">
        <f t="shared" si="13"/>
        <v/>
      </c>
      <c r="V62" s="27" t="str">
        <f t="shared" si="14"/>
        <v/>
      </c>
    </row>
    <row r="63" spans="1:22" x14ac:dyDescent="0.2">
      <c r="A63" s="44">
        <f t="shared" si="15"/>
        <v>61</v>
      </c>
      <c r="B63" s="27" t="str">
        <f t="shared" si="19"/>
        <v>АМС</v>
      </c>
      <c r="C63" s="27" t="str">
        <f t="shared" si="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1"/>
        <v>Иностранное кино</v>
      </c>
      <c r="E63" s="45" t="str">
        <f t="shared" si="2"/>
        <v>SD</v>
      </c>
      <c r="F63" s="45" t="str">
        <f t="shared" si="3"/>
        <v>DVB-4</v>
      </c>
      <c r="G63" s="45" t="str">
        <f t="shared" si="16"/>
        <v xml:space="preserve"> 1020</v>
      </c>
      <c r="H63" s="46">
        <v>78</v>
      </c>
      <c r="I63" s="45">
        <f t="shared" si="4"/>
        <v>67</v>
      </c>
      <c r="J63" s="47" t="str">
        <f t="shared" si="18"/>
        <v>epg74</v>
      </c>
      <c r="K63" s="48" t="str">
        <f t="shared" si="5"/>
        <v>0009000207D1</v>
      </c>
      <c r="L63" s="48" t="str">
        <f t="shared" si="6"/>
        <v>http://www.mgm.com/</v>
      </c>
      <c r="M63" s="48" t="str">
        <f t="shared" si="7"/>
        <v>Русский</v>
      </c>
      <c r="N63" s="48" t="str">
        <f t="shared" si="8"/>
        <v>Круглосуточно</v>
      </c>
      <c r="O63" s="49" t="str">
        <f t="shared" si="9"/>
        <v/>
      </c>
      <c r="P63" s="48" t="str">
        <f t="shared" si="10"/>
        <v>Базовый</v>
      </c>
      <c r="Q63" s="44" t="str">
        <f t="shared" si="17"/>
        <v>Да</v>
      </c>
      <c r="R63" s="44"/>
      <c r="S63" s="44" t="str">
        <f t="shared" si="11"/>
        <v>Да</v>
      </c>
      <c r="T63" s="44" t="str">
        <f t="shared" si="12"/>
        <v>Да</v>
      </c>
      <c r="U63" s="44" t="str">
        <f t="shared" si="13"/>
        <v/>
      </c>
      <c r="V63" s="27" t="str">
        <f t="shared" si="14"/>
        <v/>
      </c>
    </row>
    <row r="64" spans="1:22" x14ac:dyDescent="0.2">
      <c r="A64" s="44">
        <f t="shared" si="15"/>
        <v>62</v>
      </c>
      <c r="B64" s="51" t="str">
        <f t="shared" si="19"/>
        <v>Discovery ID Xtra HD</v>
      </c>
      <c r="C64" s="27" t="str">
        <f t="shared" si="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1"/>
        <v>Познавательные</v>
      </c>
      <c r="E64" s="45" t="str">
        <f t="shared" si="2"/>
        <v>HD</v>
      </c>
      <c r="F64" s="45" t="str">
        <f t="shared" si="3"/>
        <v>DVB-4</v>
      </c>
      <c r="G64" s="45" t="str">
        <f t="shared" si="16"/>
        <v xml:space="preserve"> 1020</v>
      </c>
      <c r="H64" s="46">
        <v>227</v>
      </c>
      <c r="I64" s="45">
        <f t="shared" si="4"/>
        <v>614</v>
      </c>
      <c r="J64" s="47" t="str">
        <f t="shared" si="18"/>
        <v>epg539</v>
      </c>
      <c r="K64" s="48" t="str">
        <f t="shared" si="5"/>
        <v>0009000207E3</v>
      </c>
      <c r="L64" s="48" t="str">
        <f t="shared" si="6"/>
        <v>http://www.idxtra.ru/</v>
      </c>
      <c r="M64" s="48" t="str">
        <f t="shared" si="7"/>
        <v>Русский, Английский</v>
      </c>
      <c r="N64" s="48" t="str">
        <f t="shared" si="8"/>
        <v>Круглосуточно</v>
      </c>
      <c r="O64" s="49" t="str">
        <f t="shared" si="9"/>
        <v/>
      </c>
      <c r="P64" s="48" t="str">
        <f t="shared" si="10"/>
        <v>Базовый</v>
      </c>
      <c r="Q64" s="44" t="str">
        <f t="shared" si="17"/>
        <v/>
      </c>
      <c r="R64" s="44"/>
      <c r="S64" s="44" t="str">
        <f t="shared" si="11"/>
        <v>Да</v>
      </c>
      <c r="T64" s="44" t="str">
        <f t="shared" si="12"/>
        <v>Да</v>
      </c>
      <c r="U64" s="44" t="str">
        <f t="shared" si="13"/>
        <v/>
      </c>
      <c r="V64" s="27" t="str">
        <f t="shared" si="14"/>
        <v/>
      </c>
    </row>
    <row r="65" spans="1:22" x14ac:dyDescent="0.2">
      <c r="A65" s="44">
        <f t="shared" si="15"/>
        <v>63</v>
      </c>
      <c r="B65" s="27" t="str">
        <f t="shared" si="19"/>
        <v>Первый HD</v>
      </c>
      <c r="C65" s="27" t="str">
        <f t="shared" si="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1"/>
        <v>Федеральные каналы</v>
      </c>
      <c r="E65" s="45" t="str">
        <f t="shared" si="2"/>
        <v>HD</v>
      </c>
      <c r="F65" s="45" t="str">
        <f t="shared" si="3"/>
        <v>DVB-10</v>
      </c>
      <c r="G65" s="45" t="str">
        <f t="shared" si="16"/>
        <v xml:space="preserve"> 1020</v>
      </c>
      <c r="H65" s="46">
        <v>139</v>
      </c>
      <c r="I65" s="45">
        <f t="shared" si="4"/>
        <v>600</v>
      </c>
      <c r="J65" s="47" t="str">
        <f t="shared" si="18"/>
        <v>epg268</v>
      </c>
      <c r="K65" s="48" t="str">
        <f t="shared" ref="K65:K124" si="20">IFERROR(IF($U$1=1,VLOOKUP($H65,TChannels,13,FALSE),IF($U$1=2,VLOOKUP($H65,TChannels,20,FALSE),IF($U$1=3,VLOOKUP($H65,TChannels,10,FALSE),IF($U$1=4,VLOOKUP($H65,TChannels,17,FALSE),"Не определен")))),"-")</f>
        <v>0009000207E3</v>
      </c>
      <c r="L65" s="48" t="str">
        <f t="shared" si="6"/>
        <v>http://1tv.ru</v>
      </c>
      <c r="M65" s="48" t="str">
        <f t="shared" si="7"/>
        <v>Русский</v>
      </c>
      <c r="N65" s="48" t="str">
        <f t="shared" si="8"/>
        <v>Круглосуточно</v>
      </c>
      <c r="O65" s="49" t="str">
        <f t="shared" si="9"/>
        <v/>
      </c>
      <c r="P65" s="48" t="str">
        <f t="shared" ref="P65:P124" si="21">IFERROR(IF(OR($U$1=1,$U$1=3),VLOOKUP($H65,TChannels,7,FALSE),IF(OR($U$1=2,$U$1=4),VLOOKUP($H65,TChannels,14,FALSE),"Не определен")),"-")</f>
        <v>Базовый</v>
      </c>
      <c r="Q65" s="44" t="str">
        <f t="shared" si="17"/>
        <v/>
      </c>
      <c r="R65" s="44"/>
      <c r="S65" s="44" t="str">
        <f t="shared" si="11"/>
        <v>Да</v>
      </c>
      <c r="T65" s="44" t="str">
        <f t="shared" si="12"/>
        <v>Да</v>
      </c>
      <c r="U65" s="44" t="str">
        <f t="shared" si="13"/>
        <v/>
      </c>
      <c r="V65" s="27" t="str">
        <f t="shared" si="14"/>
        <v/>
      </c>
    </row>
    <row r="66" spans="1:22" x14ac:dyDescent="0.2">
      <c r="A66" s="44">
        <f t="shared" si="15"/>
        <v>64</v>
      </c>
      <c r="B66" s="27" t="str">
        <f t="shared" si="19"/>
        <v>Кино ТВ</v>
      </c>
      <c r="C66" s="27" t="str">
        <f t="shared" ref="C66:C125" si="22">IFERROR(VLOOKUP($H66,TChannels,30,FALSE),"-")</f>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ref="D66:D125" si="23">IFERROR(VLOOKUP($H66,TChannels,21,FALSE),"-")</f>
        <v>Иностранное кино</v>
      </c>
      <c r="E66" s="45" t="str">
        <f t="shared" ref="E66:E125" si="24">IFERROR(VLOOKUP($H66,TChannels,4,FALSE),"-")</f>
        <v>SD</v>
      </c>
      <c r="F66" s="45" t="str">
        <f t="shared" ref="F66:F125" si="25">IFERROR(VLOOKUP($H66,TChannels,2,FALSE),"-")</f>
        <v>DVB-10</v>
      </c>
      <c r="G66" s="45" t="str">
        <f t="shared" si="16"/>
        <v xml:space="preserve"> 1020</v>
      </c>
      <c r="H66" s="46">
        <v>308</v>
      </c>
      <c r="I66" s="45">
        <f t="shared" ref="I66:I125" si="26">IFERROR(VLOOKUP($H66,TChannels,5,FALSE),"-")</f>
        <v>66</v>
      </c>
      <c r="J66" s="47" t="str">
        <f t="shared" si="18"/>
        <v>epg504</v>
      </c>
      <c r="K66" s="48" t="str">
        <f t="shared" si="20"/>
        <v>0009000207D1</v>
      </c>
      <c r="L66" s="48" t="str">
        <f t="shared" ref="L66:L125" si="27">IFERROR(VLOOKUP($H66,TChannels,23,FALSE),"-")</f>
        <v>http://kinochannel.ru/</v>
      </c>
      <c r="M66" s="48" t="str">
        <f t="shared" ref="M66:M125" si="28">IFERROR(VLOOKUP($H66,TChannels,24,FALSE),"-")</f>
        <v>Русский</v>
      </c>
      <c r="N66" s="48" t="str">
        <f t="shared" ref="N66:N125" si="29">IFERROR(VLOOKUP($H66,TChannels,25,FALSE),"-")</f>
        <v>Круглосуточно</v>
      </c>
      <c r="O66" s="49" t="str">
        <f t="shared" ref="O66:O125" si="30">IF(VLOOKUP($H66,TChannels,26,FALSE)=0,"",VLOOKUP($H66,TChannels,26,FALSE))</f>
        <v/>
      </c>
      <c r="P66" s="48" t="str">
        <f t="shared" si="21"/>
        <v>Базовый</v>
      </c>
      <c r="Q66" s="44" t="str">
        <f t="shared" si="17"/>
        <v/>
      </c>
      <c r="R66" s="44"/>
      <c r="S66" s="44" t="str">
        <f t="shared" ref="S66:S125" si="31">IFERROR(VLOOKUP($H66,TChannels,27,FALSE),"-")</f>
        <v>Да</v>
      </c>
      <c r="T66" s="44" t="str">
        <f t="shared" ref="T66:T125" si="32">IFERROR(VLOOKUP($H66,TChannels,28,FALSE),"-")</f>
        <v>Да</v>
      </c>
      <c r="U66" s="44" t="str">
        <f t="shared" ref="U66:U125" si="33">IF(VLOOKUP($H66,TChannels,29,FALSE)=0,"",VLOOKUP($H66,TChannels,29,FALSE))</f>
        <v/>
      </c>
      <c r="V66" s="27" t="str">
        <f t="shared" ref="V66:V125" si="34">IF(VLOOKUP($H66,TChannels,31,FALSE)=0,"",VLOOKUP($H66,TChannels,31,FALSE))</f>
        <v/>
      </c>
    </row>
    <row r="67" spans="1:22" x14ac:dyDescent="0.2">
      <c r="A67" s="44">
        <f t="shared" ref="A67:A126" si="35">ROW()-2</f>
        <v>65</v>
      </c>
      <c r="B67" s="27" t="str">
        <f t="shared" si="19"/>
        <v>TV 1000 Action</v>
      </c>
      <c r="C67" s="27" t="str">
        <f t="shared" si="22"/>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23"/>
        <v>Иностранное кино</v>
      </c>
      <c r="E67" s="45" t="str">
        <f t="shared" si="24"/>
        <v>SD</v>
      </c>
      <c r="F67" s="45" t="str">
        <f t="shared" si="25"/>
        <v>DVB-10</v>
      </c>
      <c r="G67" s="45" t="str">
        <f t="shared" ref="G67:G126" si="36">IFERROR(MID($A$1,SEARCH("=",$A$1,9)+1,SEARCH(")",$A$1)-SEARCH("=",$A$1,9)-1),"Н/Д")</f>
        <v xml:space="preserve"> 1020</v>
      </c>
      <c r="H67" s="46">
        <v>98</v>
      </c>
      <c r="I67" s="45">
        <f t="shared" si="26"/>
        <v>65</v>
      </c>
      <c r="J67" s="47" t="str">
        <f t="shared" si="18"/>
        <v>epg94</v>
      </c>
      <c r="K67" s="48" t="str">
        <f t="shared" si="20"/>
        <v>0009000207D1</v>
      </c>
      <c r="L67" s="48" t="str">
        <f t="shared" si="27"/>
        <v>http://www.viasat-channels.tv/</v>
      </c>
      <c r="M67" s="48" t="str">
        <f t="shared" si="28"/>
        <v>Русский, Английский</v>
      </c>
      <c r="N67" s="48" t="str">
        <f t="shared" si="29"/>
        <v>Круглосуточно</v>
      </c>
      <c r="O67" s="49" t="str">
        <f t="shared" si="30"/>
        <v/>
      </c>
      <c r="P67" s="48" t="str">
        <f t="shared" si="21"/>
        <v>Базовый</v>
      </c>
      <c r="Q67" s="44" t="str">
        <f t="shared" ref="Q67:Q126" si="37">IF(VLOOKUP($H67,TChannels,6,FALSE)=0,"",VLOOKUP($H67,TChannels,6,FALSE))</f>
        <v>Да</v>
      </c>
      <c r="R67" s="44"/>
      <c r="S67" s="44" t="str">
        <f t="shared" si="31"/>
        <v>Да</v>
      </c>
      <c r="T67" s="44" t="str">
        <f t="shared" si="32"/>
        <v>Да</v>
      </c>
      <c r="U67" s="44" t="str">
        <f t="shared" si="33"/>
        <v/>
      </c>
      <c r="V67" s="27" t="str">
        <f t="shared" si="34"/>
        <v/>
      </c>
    </row>
    <row r="68" spans="1:22" s="63" customFormat="1" x14ac:dyDescent="0.2">
      <c r="A68" s="44">
        <f t="shared" si="35"/>
        <v>66</v>
      </c>
      <c r="B68" s="27" t="str">
        <f t="shared" si="19"/>
        <v>TLC</v>
      </c>
      <c r="C68" s="27" t="str">
        <f t="shared" si="22"/>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23"/>
        <v>Вокруг света</v>
      </c>
      <c r="E68" s="45" t="str">
        <f t="shared" si="24"/>
        <v>SD</v>
      </c>
      <c r="F68" s="45" t="str">
        <f t="shared" si="25"/>
        <v>DVB-10</v>
      </c>
      <c r="G68" s="45" t="str">
        <f t="shared" si="36"/>
        <v xml:space="preserve"> 1020</v>
      </c>
      <c r="H68" s="46">
        <v>62</v>
      </c>
      <c r="I68" s="45">
        <f t="shared" si="26"/>
        <v>106</v>
      </c>
      <c r="J68" s="47" t="str">
        <f t="shared" ref="J68:J123" si="38">IFERROR(VLOOKUP($H68,TChannels,22,FALSE),"-")</f>
        <v>epg61</v>
      </c>
      <c r="K68" s="48" t="str">
        <f t="shared" si="20"/>
        <v>0009000207E3</v>
      </c>
      <c r="L68" s="48" t="str">
        <f t="shared" si="27"/>
        <v>http://www.tlc-tv.ru/</v>
      </c>
      <c r="M68" s="48" t="str">
        <f t="shared" si="28"/>
        <v>Русский, Английский</v>
      </c>
      <c r="N68" s="48" t="str">
        <f t="shared" si="29"/>
        <v>Круглосуточно</v>
      </c>
      <c r="O68" s="49" t="str">
        <f t="shared" si="30"/>
        <v/>
      </c>
      <c r="P68" s="48" t="str">
        <f t="shared" si="21"/>
        <v>Базовый</v>
      </c>
      <c r="Q68" s="44" t="str">
        <f t="shared" si="37"/>
        <v/>
      </c>
      <c r="R68" s="44"/>
      <c r="S68" s="44" t="str">
        <f t="shared" si="31"/>
        <v>Да</v>
      </c>
      <c r="T68" s="44" t="str">
        <f t="shared" si="32"/>
        <v>Да</v>
      </c>
      <c r="U68" s="44" t="str">
        <f t="shared" si="33"/>
        <v/>
      </c>
      <c r="V68" s="27" t="str">
        <f t="shared" si="34"/>
        <v/>
      </c>
    </row>
    <row r="69" spans="1:22" x14ac:dyDescent="0.2">
      <c r="A69" s="48">
        <f t="shared" si="35"/>
        <v>67</v>
      </c>
      <c r="B69" s="53" t="str">
        <f t="shared" ref="B69:B128" si="39">IFERROR(VLOOKUP($H69,TChannels,3,FALSE),"-")</f>
        <v>Спас</v>
      </c>
      <c r="C69" s="27" t="str">
        <f t="shared" si="22"/>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23"/>
        <v>Федеральные каналы</v>
      </c>
      <c r="E69" s="54" t="str">
        <f t="shared" si="24"/>
        <v>SD</v>
      </c>
      <c r="F69" s="54" t="str">
        <f t="shared" si="25"/>
        <v>DVB-2</v>
      </c>
      <c r="G69" s="45" t="str">
        <f t="shared" si="36"/>
        <v xml:space="preserve"> 1020</v>
      </c>
      <c r="H69" s="54">
        <v>313</v>
      </c>
      <c r="I69" s="54">
        <f t="shared" si="26"/>
        <v>12</v>
      </c>
      <c r="J69" s="47" t="str">
        <f t="shared" si="38"/>
        <v>epg391</v>
      </c>
      <c r="K69" s="48" t="str">
        <f t="shared" si="20"/>
        <v>0009000207E2</v>
      </c>
      <c r="L69" s="48" t="str">
        <f t="shared" si="27"/>
        <v>http://spastv.ru</v>
      </c>
      <c r="M69" s="48" t="str">
        <f t="shared" si="28"/>
        <v>Русский</v>
      </c>
      <c r="N69" s="48" t="str">
        <f t="shared" si="29"/>
        <v>Круглосуточно</v>
      </c>
      <c r="O69" s="49" t="str">
        <f t="shared" si="30"/>
        <v/>
      </c>
      <c r="P69" s="48" t="str">
        <f t="shared" si="21"/>
        <v>Федеральный</v>
      </c>
      <c r="Q69" s="48" t="str">
        <f t="shared" si="37"/>
        <v/>
      </c>
      <c r="R69" s="48"/>
      <c r="S69" s="44" t="str">
        <f t="shared" si="31"/>
        <v>Да</v>
      </c>
      <c r="T69" s="44" t="str">
        <f t="shared" si="32"/>
        <v>Да</v>
      </c>
      <c r="U69" s="44" t="str">
        <f t="shared" si="33"/>
        <v/>
      </c>
      <c r="V69" s="27" t="str">
        <f t="shared" si="34"/>
        <v/>
      </c>
    </row>
    <row r="70" spans="1:22" x14ac:dyDescent="0.2">
      <c r="A70" s="44">
        <f t="shared" si="35"/>
        <v>68</v>
      </c>
      <c r="B70" s="27" t="str">
        <f t="shared" si="39"/>
        <v>Shopping live</v>
      </c>
      <c r="C70" s="27" t="str">
        <f t="shared" si="22"/>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23"/>
        <v>Телемагазины</v>
      </c>
      <c r="E70" s="45" t="str">
        <f t="shared" si="24"/>
        <v>SD</v>
      </c>
      <c r="F70" s="45" t="str">
        <f t="shared" si="25"/>
        <v>DVB-11</v>
      </c>
      <c r="G70" s="45" t="str">
        <f t="shared" si="36"/>
        <v xml:space="preserve"> 1020</v>
      </c>
      <c r="H70" s="46">
        <v>24</v>
      </c>
      <c r="I70" s="45">
        <f t="shared" si="26"/>
        <v>22</v>
      </c>
      <c r="J70" s="47" t="str">
        <f t="shared" si="38"/>
        <v>epg23</v>
      </c>
      <c r="K70" s="48" t="str">
        <f t="shared" si="20"/>
        <v>0009000207E3</v>
      </c>
      <c r="L70" s="48" t="str">
        <f t="shared" si="27"/>
        <v>http://www.shoppinglive.ru/</v>
      </c>
      <c r="M70" s="48" t="str">
        <f t="shared" si="28"/>
        <v>Русский</v>
      </c>
      <c r="N70" s="48" t="str">
        <f t="shared" si="29"/>
        <v>Круглосуточно</v>
      </c>
      <c r="O70" s="49" t="str">
        <f t="shared" si="30"/>
        <v/>
      </c>
      <c r="P70" s="48" t="str">
        <f t="shared" si="21"/>
        <v>Базовый</v>
      </c>
      <c r="Q70" s="44" t="str">
        <f t="shared" si="37"/>
        <v/>
      </c>
      <c r="R70" s="44"/>
      <c r="S70" s="44" t="str">
        <f t="shared" si="31"/>
        <v>Да</v>
      </c>
      <c r="T70" s="44" t="str">
        <f t="shared" si="32"/>
        <v>Да</v>
      </c>
      <c r="U70" s="44" t="str">
        <f t="shared" si="33"/>
        <v/>
      </c>
      <c r="V70" s="27" t="str">
        <f t="shared" si="34"/>
        <v/>
      </c>
    </row>
    <row r="71" spans="1:22" x14ac:dyDescent="0.2">
      <c r="A71" s="44">
        <f t="shared" si="35"/>
        <v>69</v>
      </c>
      <c r="B71" s="27" t="str">
        <f t="shared" si="39"/>
        <v>Россия 1 HD</v>
      </c>
      <c r="C71" s="27" t="str">
        <f t="shared" si="22"/>
        <v>Это динамично развивающаяся телекомпания, занимающая ведущие позиции в российском вещании.</v>
      </c>
      <c r="D71" s="27" t="str">
        <f t="shared" si="23"/>
        <v>Федеральные каналы</v>
      </c>
      <c r="E71" s="45" t="str">
        <f t="shared" si="24"/>
        <v>HD</v>
      </c>
      <c r="F71" s="45" t="str">
        <f t="shared" si="25"/>
        <v>DVB-11</v>
      </c>
      <c r="G71" s="45" t="str">
        <f t="shared" si="36"/>
        <v xml:space="preserve"> 1020</v>
      </c>
      <c r="H71" s="46">
        <v>138</v>
      </c>
      <c r="I71" s="45">
        <f t="shared" si="26"/>
        <v>601</v>
      </c>
      <c r="J71" s="47" t="str">
        <f t="shared" si="38"/>
        <v>epg388</v>
      </c>
      <c r="K71" s="48" t="str">
        <f t="shared" si="20"/>
        <v>0009000207E3</v>
      </c>
      <c r="L71" s="48" t="str">
        <f t="shared" si="27"/>
        <v>http://russia.tv</v>
      </c>
      <c r="M71" s="48" t="str">
        <f t="shared" si="28"/>
        <v>Русский</v>
      </c>
      <c r="N71" s="48" t="str">
        <f t="shared" si="29"/>
        <v>Круглосуточно</v>
      </c>
      <c r="O71" s="49" t="str">
        <f t="shared" si="30"/>
        <v/>
      </c>
      <c r="P71" s="48" t="str">
        <f t="shared" si="21"/>
        <v>Базовый</v>
      </c>
      <c r="Q71" s="44" t="str">
        <f t="shared" si="37"/>
        <v/>
      </c>
      <c r="R71" s="44"/>
      <c r="S71" s="44" t="str">
        <f t="shared" si="31"/>
        <v>Да</v>
      </c>
      <c r="T71" s="44" t="str">
        <f t="shared" si="32"/>
        <v>Да</v>
      </c>
      <c r="U71" s="44" t="str">
        <f t="shared" si="33"/>
        <v/>
      </c>
      <c r="V71" s="27" t="str">
        <f t="shared" si="34"/>
        <v/>
      </c>
    </row>
    <row r="72" spans="1:22" x14ac:dyDescent="0.2">
      <c r="A72" s="48">
        <f t="shared" si="35"/>
        <v>70</v>
      </c>
      <c r="B72" s="53" t="str">
        <f t="shared" si="39"/>
        <v>ТНТ4</v>
      </c>
      <c r="C72" s="27" t="str">
        <f t="shared" si="22"/>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23"/>
        <v>Развлекательные</v>
      </c>
      <c r="E72" s="54" t="str">
        <f t="shared" si="24"/>
        <v>SD</v>
      </c>
      <c r="F72" s="54" t="str">
        <f t="shared" si="25"/>
        <v>DVB-11</v>
      </c>
      <c r="G72" s="45" t="str">
        <f t="shared" si="36"/>
        <v xml:space="preserve"> 1020</v>
      </c>
      <c r="H72" s="54">
        <v>315</v>
      </c>
      <c r="I72" s="54">
        <f t="shared" si="26"/>
        <v>206</v>
      </c>
      <c r="J72" s="47" t="str">
        <f t="shared" si="38"/>
        <v>epg622</v>
      </c>
      <c r="K72" s="48" t="str">
        <f t="shared" si="20"/>
        <v>0009000207E3</v>
      </c>
      <c r="L72" s="48" t="str">
        <f t="shared" si="27"/>
        <v>http://tnt-online.ru/</v>
      </c>
      <c r="M72" s="48" t="str">
        <f t="shared" si="28"/>
        <v>Русский</v>
      </c>
      <c r="N72" s="48" t="str">
        <f t="shared" si="29"/>
        <v>Круглосуточно</v>
      </c>
      <c r="O72" s="49" t="str">
        <f t="shared" si="30"/>
        <v/>
      </c>
      <c r="P72" s="48" t="str">
        <f t="shared" si="21"/>
        <v>Базовый</v>
      </c>
      <c r="Q72" s="48" t="str">
        <f t="shared" si="37"/>
        <v>Да</v>
      </c>
      <c r="R72" s="48"/>
      <c r="S72" s="44" t="str">
        <f t="shared" si="31"/>
        <v>Да</v>
      </c>
      <c r="T72" s="44" t="str">
        <f t="shared" si="32"/>
        <v>Да</v>
      </c>
      <c r="U72" s="44" t="str">
        <f t="shared" si="33"/>
        <v/>
      </c>
      <c r="V72" s="27" t="str">
        <f t="shared" si="34"/>
        <v/>
      </c>
    </row>
    <row r="73" spans="1:22" x14ac:dyDescent="0.2">
      <c r="A73" s="44">
        <f t="shared" si="35"/>
        <v>71</v>
      </c>
      <c r="B73" s="27" t="str">
        <f t="shared" si="39"/>
        <v>Eurosport 1 HD</v>
      </c>
      <c r="C73" s="27" t="str">
        <f t="shared" si="22"/>
        <v>Канал предоставляет самую полную информацию о текущих событиях в мире спорта. Вещание в формате высокой четкости.</v>
      </c>
      <c r="D73" s="27" t="str">
        <f t="shared" si="23"/>
        <v>Спортивные</v>
      </c>
      <c r="E73" s="45" t="str">
        <f t="shared" si="24"/>
        <v>HD</v>
      </c>
      <c r="F73" s="45" t="str">
        <f t="shared" si="25"/>
        <v>DVB-11</v>
      </c>
      <c r="G73" s="45" t="str">
        <f t="shared" si="36"/>
        <v xml:space="preserve"> 1020</v>
      </c>
      <c r="H73" s="46">
        <v>122</v>
      </c>
      <c r="I73" s="45">
        <f t="shared" si="26"/>
        <v>619</v>
      </c>
      <c r="J73" s="47" t="str">
        <f t="shared" si="38"/>
        <v>epg308</v>
      </c>
      <c r="K73" s="48" t="str">
        <f t="shared" si="20"/>
        <v>0009000207D1</v>
      </c>
      <c r="L73" s="48" t="str">
        <f t="shared" si="27"/>
        <v>http://www.eurosport.ru/</v>
      </c>
      <c r="M73" s="48" t="str">
        <f t="shared" si="28"/>
        <v>Английский</v>
      </c>
      <c r="N73" s="48" t="str">
        <f t="shared" si="29"/>
        <v>Круглосуточно</v>
      </c>
      <c r="O73" s="49" t="str">
        <f t="shared" si="30"/>
        <v/>
      </c>
      <c r="P73" s="48" t="str">
        <f t="shared" si="21"/>
        <v>Базовый</v>
      </c>
      <c r="Q73" s="44" t="str">
        <f t="shared" si="37"/>
        <v/>
      </c>
      <c r="R73" s="44"/>
      <c r="S73" s="44" t="str">
        <f t="shared" si="31"/>
        <v>Да</v>
      </c>
      <c r="T73" s="44" t="str">
        <f t="shared" si="32"/>
        <v>Да</v>
      </c>
      <c r="U73" s="44" t="str">
        <f t="shared" si="33"/>
        <v/>
      </c>
      <c r="V73" s="27" t="str">
        <f t="shared" si="34"/>
        <v/>
      </c>
    </row>
    <row r="74" spans="1:22" x14ac:dyDescent="0.2">
      <c r="A74" s="44">
        <f t="shared" si="35"/>
        <v>72</v>
      </c>
      <c r="B74" s="27" t="str">
        <f t="shared" si="39"/>
        <v>Fox HD</v>
      </c>
      <c r="C74" s="27" t="str">
        <f t="shared" si="22"/>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23"/>
        <v>Кино и сериалы</v>
      </c>
      <c r="E74" s="45" t="str">
        <f t="shared" si="24"/>
        <v>HD</v>
      </c>
      <c r="F74" s="45" t="str">
        <f t="shared" si="25"/>
        <v>DVB-9</v>
      </c>
      <c r="G74" s="45" t="str">
        <f t="shared" si="36"/>
        <v xml:space="preserve"> 1020</v>
      </c>
      <c r="H74" s="46">
        <v>131</v>
      </c>
      <c r="I74" s="45">
        <f t="shared" si="26"/>
        <v>607</v>
      </c>
      <c r="J74" s="47" t="str">
        <f t="shared" si="38"/>
        <v>epg316</v>
      </c>
      <c r="K74" s="48" t="str">
        <f t="shared" si="20"/>
        <v>0009000207D1</v>
      </c>
      <c r="L74" s="48" t="str">
        <f t="shared" si="27"/>
        <v>http://www.fox.com/</v>
      </c>
      <c r="M74" s="48" t="str">
        <f t="shared" si="28"/>
        <v>Русский</v>
      </c>
      <c r="N74" s="48" t="str">
        <f t="shared" si="29"/>
        <v>Круглосуточно</v>
      </c>
      <c r="O74" s="49" t="str">
        <f t="shared" si="30"/>
        <v/>
      </c>
      <c r="P74" s="48" t="str">
        <f t="shared" si="21"/>
        <v>Базовый</v>
      </c>
      <c r="Q74" s="44" t="str">
        <f t="shared" si="37"/>
        <v/>
      </c>
      <c r="R74" s="44"/>
      <c r="S74" s="44" t="str">
        <f t="shared" si="31"/>
        <v>Да</v>
      </c>
      <c r="T74" s="44" t="str">
        <f t="shared" si="32"/>
        <v>Да</v>
      </c>
      <c r="U74" s="44" t="str">
        <f t="shared" si="33"/>
        <v/>
      </c>
      <c r="V74" s="27" t="str">
        <f t="shared" si="34"/>
        <v/>
      </c>
    </row>
    <row r="75" spans="1:22" x14ac:dyDescent="0.2">
      <c r="A75" s="44">
        <f t="shared" si="35"/>
        <v>73</v>
      </c>
      <c r="B75" s="53" t="str">
        <f t="shared" si="39"/>
        <v>Матч! Арена HD</v>
      </c>
      <c r="C75" s="53"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23"/>
        <v>Спортивные</v>
      </c>
      <c r="E75" s="54" t="str">
        <f t="shared" si="24"/>
        <v>HD</v>
      </c>
      <c r="F75" s="54" t="str">
        <f t="shared" si="25"/>
        <v>DVB-14</v>
      </c>
      <c r="G75" s="45" t="str">
        <f t="shared" si="36"/>
        <v xml:space="preserve"> 1020</v>
      </c>
      <c r="H75" s="55">
        <v>123</v>
      </c>
      <c r="I75" s="54">
        <f t="shared" si="26"/>
        <v>621</v>
      </c>
      <c r="J75" s="47" t="str">
        <f t="shared" si="38"/>
        <v>epg628</v>
      </c>
      <c r="K75" s="48" t="str">
        <f t="shared" si="20"/>
        <v>0009000207E3</v>
      </c>
      <c r="L75" s="48" t="str">
        <f t="shared" si="27"/>
        <v>http://matchtv.ru/</v>
      </c>
      <c r="M75" s="48" t="str">
        <f t="shared" si="28"/>
        <v>Русский</v>
      </c>
      <c r="N75" s="48" t="str">
        <f t="shared" si="29"/>
        <v>Круглосуточно</v>
      </c>
      <c r="O75" s="49" t="str">
        <f t="shared" si="30"/>
        <v/>
      </c>
      <c r="P75" s="48" t="str">
        <f t="shared" si="21"/>
        <v>Базовый</v>
      </c>
      <c r="Q75" s="44" t="str">
        <f t="shared" si="37"/>
        <v/>
      </c>
      <c r="R75" s="44"/>
      <c r="S75" s="44" t="str">
        <f t="shared" si="31"/>
        <v>Да</v>
      </c>
      <c r="T75" s="44" t="str">
        <f t="shared" si="32"/>
        <v>Да</v>
      </c>
      <c r="U75" s="44" t="str">
        <f t="shared" si="33"/>
        <v/>
      </c>
      <c r="V75" s="27" t="str">
        <f t="shared" si="34"/>
        <v/>
      </c>
    </row>
    <row r="76" spans="1:22" x14ac:dyDescent="0.2">
      <c r="A76" s="44">
        <f t="shared" si="35"/>
        <v>74</v>
      </c>
      <c r="B76" s="27" t="str">
        <f t="shared" si="39"/>
        <v>Tiji</v>
      </c>
      <c r="C76" s="27" t="str">
        <f t="shared" si="22"/>
        <v>Детский телеканал для дошкольников. Анимационные сериалы, развивающие передачи, кукольные шоу, музыкальные клипы.</v>
      </c>
      <c r="D76" s="27" t="str">
        <f t="shared" si="23"/>
        <v>Детские</v>
      </c>
      <c r="E76" s="45" t="str">
        <f t="shared" si="24"/>
        <v>SD</v>
      </c>
      <c r="F76" s="45" t="str">
        <f t="shared" si="25"/>
        <v>DVB-13</v>
      </c>
      <c r="G76" s="45" t="str">
        <f t="shared" si="36"/>
        <v xml:space="preserve"> 1020</v>
      </c>
      <c r="H76" s="46">
        <v>113</v>
      </c>
      <c r="I76" s="45">
        <f t="shared" si="26"/>
        <v>85</v>
      </c>
      <c r="J76" s="47" t="str">
        <f t="shared" si="38"/>
        <v>epg109</v>
      </c>
      <c r="K76" s="48" t="str">
        <f t="shared" si="20"/>
        <v>0009000207D1</v>
      </c>
      <c r="L76" s="48" t="str">
        <f t="shared" si="27"/>
        <v>http://www.tiji.fr/</v>
      </c>
      <c r="M76" s="48" t="str">
        <f t="shared" si="28"/>
        <v>Русский</v>
      </c>
      <c r="N76" s="48" t="str">
        <f t="shared" si="29"/>
        <v>Круглосуточно</v>
      </c>
      <c r="O76" s="49" t="str">
        <f t="shared" si="30"/>
        <v/>
      </c>
      <c r="P76" s="48" t="str">
        <f t="shared" si="21"/>
        <v>Базовый</v>
      </c>
      <c r="Q76" s="44" t="str">
        <f t="shared" si="37"/>
        <v/>
      </c>
      <c r="R76" s="44"/>
      <c r="S76" s="44" t="str">
        <f t="shared" si="31"/>
        <v>Да</v>
      </c>
      <c r="T76" s="44" t="str">
        <f t="shared" si="32"/>
        <v>Да</v>
      </c>
      <c r="U76" s="44" t="str">
        <f t="shared" si="33"/>
        <v/>
      </c>
      <c r="V76" s="27" t="str">
        <f t="shared" si="34"/>
        <v/>
      </c>
    </row>
    <row r="77" spans="1:22" x14ac:dyDescent="0.2">
      <c r="A77" s="44">
        <f t="shared" si="35"/>
        <v>75</v>
      </c>
      <c r="B77" s="51" t="str">
        <f t="shared" si="39"/>
        <v>Шалун SD</v>
      </c>
      <c r="C77"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23"/>
        <v>Эротика</v>
      </c>
      <c r="E77" s="68" t="str">
        <f t="shared" si="24"/>
        <v>SD</v>
      </c>
      <c r="F77" s="68" t="str">
        <f t="shared" si="25"/>
        <v>DVB-13</v>
      </c>
      <c r="G77" s="68" t="str">
        <f t="shared" si="36"/>
        <v xml:space="preserve"> 1020</v>
      </c>
      <c r="H77" s="68">
        <v>196</v>
      </c>
      <c r="I77" s="68">
        <f t="shared" si="26"/>
        <v>925</v>
      </c>
      <c r="J77" s="153" t="str">
        <f t="shared" si="38"/>
        <v>epg654</v>
      </c>
      <c r="K77" s="67" t="str">
        <f t="shared" si="20"/>
        <v>0009000207E3</v>
      </c>
      <c r="L77" s="67" t="str">
        <f t="shared" si="27"/>
        <v>http://www.goodtime.media/</v>
      </c>
      <c r="M77" s="48" t="str">
        <f t="shared" si="28"/>
        <v>Русский</v>
      </c>
      <c r="N77" s="48" t="str">
        <f t="shared" si="29"/>
        <v>Круглосуточно</v>
      </c>
      <c r="O77" s="49" t="str">
        <f t="shared" si="30"/>
        <v/>
      </c>
      <c r="P77" s="48" t="str">
        <f t="shared" si="21"/>
        <v>Базовый</v>
      </c>
      <c r="Q77" s="44" t="str">
        <f t="shared" si="37"/>
        <v/>
      </c>
      <c r="R77" s="44"/>
      <c r="S77" s="44" t="str">
        <f t="shared" si="31"/>
        <v>Да</v>
      </c>
      <c r="T77" s="44" t="str">
        <f t="shared" si="32"/>
        <v>Да</v>
      </c>
      <c r="U77" s="44" t="str">
        <f t="shared" si="33"/>
        <v>Да</v>
      </c>
      <c r="V77" s="27" t="str">
        <f t="shared" si="34"/>
        <v/>
      </c>
    </row>
    <row r="78" spans="1:22" x14ac:dyDescent="0.2">
      <c r="A78" s="44">
        <f t="shared" si="35"/>
        <v>76</v>
      </c>
      <c r="B78" s="27" t="str">
        <f t="shared" si="39"/>
        <v>Ретро</v>
      </c>
      <c r="C78" s="27" t="str">
        <f t="shared" si="22"/>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27" t="str">
        <f t="shared" si="23"/>
        <v>Развлекательные</v>
      </c>
      <c r="E78" s="45" t="str">
        <f t="shared" si="24"/>
        <v>SD</v>
      </c>
      <c r="F78" s="45" t="str">
        <f t="shared" si="25"/>
        <v>DVB-13</v>
      </c>
      <c r="G78" s="45" t="str">
        <f t="shared" si="36"/>
        <v xml:space="preserve"> 1020</v>
      </c>
      <c r="H78" s="46">
        <v>40</v>
      </c>
      <c r="I78" s="45">
        <f t="shared" si="26"/>
        <v>204</v>
      </c>
      <c r="J78" s="47" t="str">
        <f t="shared" si="38"/>
        <v>epg39</v>
      </c>
      <c r="K78" s="48" t="str">
        <f t="shared" si="20"/>
        <v>0009000207D1</v>
      </c>
      <c r="L78" s="48" t="str">
        <f t="shared" si="27"/>
        <v>http://www.tv-stream.ru/</v>
      </c>
      <c r="M78" s="48" t="str">
        <f t="shared" si="28"/>
        <v>Русский</v>
      </c>
      <c r="N78" s="48" t="str">
        <f t="shared" si="29"/>
        <v>Круглосуточно</v>
      </c>
      <c r="O78" s="49" t="str">
        <f t="shared" si="30"/>
        <v/>
      </c>
      <c r="P78" s="48" t="str">
        <f t="shared" si="21"/>
        <v>Базовый</v>
      </c>
      <c r="Q78" s="44" t="str">
        <f t="shared" si="37"/>
        <v>Да</v>
      </c>
      <c r="R78" s="44"/>
      <c r="S78" s="44" t="str">
        <f t="shared" si="31"/>
        <v>Да</v>
      </c>
      <c r="T78" s="44" t="str">
        <f t="shared" si="32"/>
        <v>Да</v>
      </c>
      <c r="U78" s="44" t="str">
        <f t="shared" si="33"/>
        <v/>
      </c>
      <c r="V78" s="27" t="str">
        <f t="shared" si="34"/>
        <v/>
      </c>
    </row>
    <row r="79" spans="1:22" x14ac:dyDescent="0.2">
      <c r="A79" s="44">
        <f t="shared" si="35"/>
        <v>77</v>
      </c>
      <c r="B79" s="27" t="str">
        <f t="shared" si="39"/>
        <v>National Geographic HD</v>
      </c>
      <c r="C79"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v>
      </c>
      <c r="D79" s="27" t="str">
        <f t="shared" si="23"/>
        <v>Вокруг света</v>
      </c>
      <c r="E79" s="45" t="str">
        <f t="shared" si="24"/>
        <v>HD</v>
      </c>
      <c r="F79" s="45" t="str">
        <f t="shared" si="25"/>
        <v>DVB-13</v>
      </c>
      <c r="G79" s="45" t="str">
        <f t="shared" si="36"/>
        <v xml:space="preserve"> 1020</v>
      </c>
      <c r="H79" s="46">
        <v>134</v>
      </c>
      <c r="I79" s="45">
        <f t="shared" si="26"/>
        <v>610</v>
      </c>
      <c r="J79" s="47" t="str">
        <f t="shared" si="38"/>
        <v>epg319</v>
      </c>
      <c r="K79" s="48" t="str">
        <f t="shared" si="20"/>
        <v>0009000207D1</v>
      </c>
      <c r="L79" s="48" t="str">
        <f t="shared" si="27"/>
        <v>http://natgeotv.com/ru</v>
      </c>
      <c r="M79" s="48" t="str">
        <f t="shared" si="28"/>
        <v>Русский, Английский</v>
      </c>
      <c r="N79" s="48" t="str">
        <f t="shared" si="29"/>
        <v>Круглосуточно</v>
      </c>
      <c r="O79" s="49" t="str">
        <f t="shared" si="30"/>
        <v/>
      </c>
      <c r="P79" s="48" t="str">
        <f t="shared" si="21"/>
        <v>Базовый</v>
      </c>
      <c r="Q79" s="44" t="str">
        <f t="shared" si="37"/>
        <v/>
      </c>
      <c r="R79" s="44"/>
      <c r="S79" s="44" t="str">
        <f t="shared" si="31"/>
        <v>Да</v>
      </c>
      <c r="T79" s="44" t="str">
        <f t="shared" si="32"/>
        <v>Да</v>
      </c>
      <c r="U79" s="44" t="str">
        <f t="shared" si="33"/>
        <v/>
      </c>
      <c r="V79" s="27" t="str">
        <f t="shared" si="34"/>
        <v/>
      </c>
    </row>
    <row r="80" spans="1:22" x14ac:dyDescent="0.2">
      <c r="A80" s="44">
        <f t="shared" si="35"/>
        <v>78</v>
      </c>
      <c r="B80" s="27" t="str">
        <f t="shared" si="39"/>
        <v>Food Network</v>
      </c>
      <c r="C8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27" t="str">
        <f t="shared" si="23"/>
        <v>Семья и здоровье</v>
      </c>
      <c r="E80" s="45" t="str">
        <f t="shared" si="24"/>
        <v>SD</v>
      </c>
      <c r="F80" s="45" t="str">
        <f t="shared" si="25"/>
        <v>DVB-13</v>
      </c>
      <c r="G80" s="45" t="str">
        <f t="shared" si="36"/>
        <v xml:space="preserve"> 1020</v>
      </c>
      <c r="H80" s="46">
        <v>304</v>
      </c>
      <c r="I80" s="45">
        <f t="shared" si="26"/>
        <v>134</v>
      </c>
      <c r="J80" s="47" t="str">
        <f t="shared" si="38"/>
        <v>epg589</v>
      </c>
      <c r="K80" s="48" t="str">
        <f t="shared" si="20"/>
        <v>0009000207D1</v>
      </c>
      <c r="L80" s="48" t="str">
        <f t="shared" si="27"/>
        <v>http://foodnetwork.com</v>
      </c>
      <c r="M80" s="48" t="str">
        <f t="shared" si="28"/>
        <v>Русский, Английский</v>
      </c>
      <c r="N80" s="48" t="str">
        <f t="shared" si="29"/>
        <v>Круглосуточно</v>
      </c>
      <c r="O80" s="49" t="str">
        <f t="shared" si="30"/>
        <v/>
      </c>
      <c r="P80" s="48" t="str">
        <f t="shared" si="21"/>
        <v>Базовый</v>
      </c>
      <c r="Q80" s="44" t="str">
        <f t="shared" si="37"/>
        <v>Да</v>
      </c>
      <c r="R80" s="44"/>
      <c r="S80" s="44" t="str">
        <f t="shared" si="31"/>
        <v>Да</v>
      </c>
      <c r="T80" s="44" t="str">
        <f t="shared" si="32"/>
        <v>Да</v>
      </c>
      <c r="U80" s="44" t="str">
        <f t="shared" si="33"/>
        <v/>
      </c>
      <c r="V80" s="27" t="str">
        <f t="shared" si="34"/>
        <v/>
      </c>
    </row>
    <row r="81" spans="1:22" x14ac:dyDescent="0.2">
      <c r="A81" s="44">
        <f t="shared" si="35"/>
        <v>79</v>
      </c>
      <c r="B81" s="27" t="str">
        <f t="shared" si="39"/>
        <v>Ностальгия</v>
      </c>
      <c r="C81" s="27" t="str">
        <f t="shared" si="22"/>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27" t="str">
        <f t="shared" si="23"/>
        <v>Развлекательные</v>
      </c>
      <c r="E81" s="45" t="str">
        <f t="shared" si="24"/>
        <v>SD</v>
      </c>
      <c r="F81" s="45" t="str">
        <f t="shared" si="25"/>
        <v>DVB-13</v>
      </c>
      <c r="G81" s="45" t="str">
        <f t="shared" si="36"/>
        <v xml:space="preserve"> 1020</v>
      </c>
      <c r="H81" s="46">
        <v>140</v>
      </c>
      <c r="I81" s="45">
        <f t="shared" si="26"/>
        <v>203</v>
      </c>
      <c r="J81" s="47" t="str">
        <f t="shared" si="38"/>
        <v>epg325</v>
      </c>
      <c r="K81" s="48" t="str">
        <f t="shared" si="20"/>
        <v>0009000207D1</v>
      </c>
      <c r="L81" s="48" t="str">
        <f t="shared" si="27"/>
        <v>http://www.nostalgiatv.ru/</v>
      </c>
      <c r="M81" s="48" t="str">
        <f t="shared" si="28"/>
        <v>Русский</v>
      </c>
      <c r="N81" s="48" t="str">
        <f t="shared" si="29"/>
        <v>Круглосуточно</v>
      </c>
      <c r="O81" s="49" t="str">
        <f t="shared" si="30"/>
        <v/>
      </c>
      <c r="P81" s="48" t="str">
        <f t="shared" si="21"/>
        <v>Базовый</v>
      </c>
      <c r="Q81" s="44" t="str">
        <f t="shared" si="37"/>
        <v>Да</v>
      </c>
      <c r="R81" s="44"/>
      <c r="S81" s="44" t="str">
        <f t="shared" si="31"/>
        <v>Да</v>
      </c>
      <c r="T81" s="44" t="str">
        <f t="shared" si="32"/>
        <v>Да</v>
      </c>
      <c r="U81" s="44" t="str">
        <f t="shared" si="33"/>
        <v/>
      </c>
      <c r="V81" s="27" t="str">
        <f t="shared" si="34"/>
        <v/>
      </c>
    </row>
    <row r="82" spans="1:22" x14ac:dyDescent="0.2">
      <c r="A82" s="44">
        <f t="shared" si="35"/>
        <v>80</v>
      </c>
      <c r="B82" s="27" t="str">
        <f t="shared" si="39"/>
        <v>Eurosport 2</v>
      </c>
      <c r="C82" s="27" t="str">
        <f t="shared" si="22"/>
        <v>Канал предоставляет самую полную информацию о текущих событиях в мире спорта. Вещание в формате высокой четкости.</v>
      </c>
      <c r="D82" s="27" t="str">
        <f t="shared" si="23"/>
        <v>Спортивные</v>
      </c>
      <c r="E82" s="45" t="str">
        <f t="shared" si="24"/>
        <v>SD</v>
      </c>
      <c r="F82" s="45" t="str">
        <f t="shared" si="25"/>
        <v>DVB-13</v>
      </c>
      <c r="G82" s="45" t="str">
        <f t="shared" si="36"/>
        <v xml:space="preserve"> 1020</v>
      </c>
      <c r="H82" s="46">
        <v>111</v>
      </c>
      <c r="I82" s="45">
        <f t="shared" si="26"/>
        <v>301</v>
      </c>
      <c r="J82" s="47" t="str">
        <f t="shared" si="38"/>
        <v>epg107</v>
      </c>
      <c r="K82" s="48" t="str">
        <f t="shared" si="20"/>
        <v>0009000207D1</v>
      </c>
      <c r="L82" s="48" t="str">
        <f t="shared" si="27"/>
        <v>http://www.eurosport.ru/</v>
      </c>
      <c r="M82" s="48" t="str">
        <f t="shared" si="28"/>
        <v>Русский, Английский</v>
      </c>
      <c r="N82" s="48" t="str">
        <f t="shared" si="29"/>
        <v>Круглосуточно</v>
      </c>
      <c r="O82" s="49" t="str">
        <f t="shared" si="30"/>
        <v/>
      </c>
      <c r="P82" s="48" t="str">
        <f t="shared" si="21"/>
        <v>Базовый</v>
      </c>
      <c r="Q82" s="44" t="str">
        <f t="shared" si="37"/>
        <v/>
      </c>
      <c r="R82" s="44"/>
      <c r="S82" s="44" t="str">
        <f t="shared" si="31"/>
        <v>Да</v>
      </c>
      <c r="T82" s="44" t="str">
        <f t="shared" si="32"/>
        <v>Да</v>
      </c>
      <c r="U82" s="44" t="str">
        <f t="shared" si="33"/>
        <v/>
      </c>
      <c r="V82" s="27" t="str">
        <f t="shared" si="34"/>
        <v/>
      </c>
    </row>
    <row r="83" spans="1:22" x14ac:dyDescent="0.2">
      <c r="A83" s="44">
        <f t="shared" si="35"/>
        <v>81</v>
      </c>
      <c r="B83" s="27" t="str">
        <f t="shared" si="39"/>
        <v>National Geographic Wild HD</v>
      </c>
      <c r="C83" s="27" t="str">
        <f t="shared" si="22"/>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27" t="str">
        <f t="shared" si="23"/>
        <v>Вокруг света</v>
      </c>
      <c r="E83" s="45" t="str">
        <f t="shared" si="24"/>
        <v>HD</v>
      </c>
      <c r="F83" s="45" t="str">
        <f t="shared" si="25"/>
        <v>DVB-14</v>
      </c>
      <c r="G83" s="45" t="str">
        <f t="shared" si="36"/>
        <v xml:space="preserve"> 1020</v>
      </c>
      <c r="H83" s="46">
        <v>135</v>
      </c>
      <c r="I83" s="45">
        <f t="shared" si="26"/>
        <v>611</v>
      </c>
      <c r="J83" s="47" t="str">
        <f t="shared" si="38"/>
        <v>epg320</v>
      </c>
      <c r="K83" s="48" t="str">
        <f t="shared" si="20"/>
        <v>0009000207D1</v>
      </c>
      <c r="L83" s="48" t="str">
        <f t="shared" si="27"/>
        <v>http://natgeotv.com</v>
      </c>
      <c r="M83" s="48" t="str">
        <f t="shared" si="28"/>
        <v>Русский</v>
      </c>
      <c r="N83" s="48" t="str">
        <f t="shared" si="29"/>
        <v>Круглосуточно</v>
      </c>
      <c r="O83" s="49" t="str">
        <f t="shared" si="30"/>
        <v/>
      </c>
      <c r="P83" s="48" t="str">
        <f t="shared" si="21"/>
        <v>Базовый</v>
      </c>
      <c r="Q83" s="44" t="str">
        <f t="shared" si="37"/>
        <v/>
      </c>
      <c r="R83" s="44"/>
      <c r="S83" s="44" t="str">
        <f t="shared" si="31"/>
        <v>Да</v>
      </c>
      <c r="T83" s="44" t="str">
        <f t="shared" si="32"/>
        <v>Да</v>
      </c>
      <c r="U83" s="44" t="str">
        <f t="shared" si="33"/>
        <v/>
      </c>
      <c r="V83" s="27" t="str">
        <f t="shared" si="34"/>
        <v/>
      </c>
    </row>
    <row r="84" spans="1:22" x14ac:dyDescent="0.2">
      <c r="A84" s="44">
        <f t="shared" si="35"/>
        <v>82</v>
      </c>
      <c r="B84" s="27" t="str">
        <f t="shared" si="39"/>
        <v>СТС Love</v>
      </c>
      <c r="C84" s="27" t="str">
        <f t="shared" si="22"/>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27" t="str">
        <f t="shared" si="23"/>
        <v>Кино и сериалы</v>
      </c>
      <c r="E84" s="45" t="str">
        <f t="shared" si="24"/>
        <v>SD</v>
      </c>
      <c r="F84" s="45" t="str">
        <f t="shared" si="25"/>
        <v>DVB-15</v>
      </c>
      <c r="G84" s="45" t="str">
        <f t="shared" si="36"/>
        <v xml:space="preserve"> 1020</v>
      </c>
      <c r="H84" s="46">
        <v>145</v>
      </c>
      <c r="I84" s="45">
        <f t="shared" si="26"/>
        <v>75</v>
      </c>
      <c r="J84" s="47" t="str">
        <f t="shared" si="38"/>
        <v>epg512</v>
      </c>
      <c r="K84" s="48" t="str">
        <f t="shared" si="20"/>
        <v>0009000207E3</v>
      </c>
      <c r="L84" s="48" t="str">
        <f t="shared" si="27"/>
        <v>http://love.ctc.ru/</v>
      </c>
      <c r="M84" s="48" t="str">
        <f t="shared" si="28"/>
        <v>Русский</v>
      </c>
      <c r="N84" s="48" t="str">
        <f t="shared" si="29"/>
        <v>Круглосуточно</v>
      </c>
      <c r="O84" s="49" t="str">
        <f t="shared" si="30"/>
        <v/>
      </c>
      <c r="P84" s="48" t="str">
        <f t="shared" si="21"/>
        <v>Базовый</v>
      </c>
      <c r="Q84" s="44" t="str">
        <f t="shared" si="37"/>
        <v>Да</v>
      </c>
      <c r="R84" s="44"/>
      <c r="S84" s="44" t="str">
        <f t="shared" si="31"/>
        <v>Да</v>
      </c>
      <c r="T84" s="44" t="str">
        <f t="shared" si="32"/>
        <v>Да</v>
      </c>
      <c r="U84" s="44" t="str">
        <f t="shared" si="33"/>
        <v/>
      </c>
      <c r="V84" s="27" t="str">
        <f t="shared" si="34"/>
        <v/>
      </c>
    </row>
    <row r="85" spans="1:22" x14ac:dyDescent="0.2">
      <c r="A85" s="44">
        <f t="shared" si="35"/>
        <v>83</v>
      </c>
      <c r="B85" s="27" t="str">
        <f t="shared" si="39"/>
        <v>МТС-ИНФО</v>
      </c>
      <c r="C85" s="27" t="str">
        <f t="shared" si="22"/>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27" t="str">
        <f t="shared" si="23"/>
        <v>Новости и публицистика</v>
      </c>
      <c r="E85" s="45" t="str">
        <f t="shared" si="24"/>
        <v>SD</v>
      </c>
      <c r="F85" s="45" t="str">
        <f t="shared" si="25"/>
        <v>DVB-14</v>
      </c>
      <c r="G85" s="45" t="str">
        <f t="shared" si="36"/>
        <v xml:space="preserve"> 1020</v>
      </c>
      <c r="H85" s="46">
        <v>999</v>
      </c>
      <c r="I85" s="45">
        <f t="shared" si="26"/>
        <v>30</v>
      </c>
      <c r="J85" s="47" t="str">
        <f t="shared" si="38"/>
        <v>epg114</v>
      </c>
      <c r="K85" s="48" t="str">
        <f t="shared" si="20"/>
        <v>-</v>
      </c>
      <c r="L85" s="48" t="str">
        <f t="shared" si="27"/>
        <v>http://dom.mts.ru</v>
      </c>
      <c r="M85" s="48" t="str">
        <f t="shared" si="28"/>
        <v>Русский</v>
      </c>
      <c r="N85" s="48" t="str">
        <f t="shared" si="29"/>
        <v>Круглосуточно</v>
      </c>
      <c r="O85" s="49" t="str">
        <f t="shared" si="30"/>
        <v/>
      </c>
      <c r="P85" s="48" t="str">
        <f t="shared" si="21"/>
        <v>Базовый</v>
      </c>
      <c r="Q85" s="44" t="str">
        <f t="shared" si="37"/>
        <v/>
      </c>
      <c r="R85" s="44"/>
      <c r="S85" s="44" t="str">
        <f t="shared" si="31"/>
        <v>Да</v>
      </c>
      <c r="T85" s="44" t="str">
        <f t="shared" si="32"/>
        <v>Да</v>
      </c>
      <c r="U85" s="44" t="str">
        <f t="shared" si="33"/>
        <v/>
      </c>
      <c r="V85" s="27" t="str">
        <f t="shared" si="34"/>
        <v/>
      </c>
    </row>
    <row r="86" spans="1:22" x14ac:dyDescent="0.2">
      <c r="A86" s="44">
        <f t="shared" si="35"/>
        <v>84</v>
      </c>
      <c r="B86" s="51" t="str">
        <f t="shared" si="39"/>
        <v>Gulli Girl</v>
      </c>
      <c r="C86" s="51" t="str">
        <f t="shared" si="22"/>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27" t="str">
        <f t="shared" si="23"/>
        <v>Детские</v>
      </c>
      <c r="E86" s="45" t="str">
        <f t="shared" si="24"/>
        <v>SD</v>
      </c>
      <c r="F86" s="45" t="str">
        <f t="shared" si="25"/>
        <v>DVB-14</v>
      </c>
      <c r="G86" s="45" t="str">
        <f t="shared" si="36"/>
        <v xml:space="preserve"> 1020</v>
      </c>
      <c r="H86" s="46">
        <v>80</v>
      </c>
      <c r="I86" s="45">
        <f t="shared" si="26"/>
        <v>87</v>
      </c>
      <c r="J86" s="47" t="str">
        <f t="shared" si="38"/>
        <v>epg76</v>
      </c>
      <c r="K86" s="48" t="str">
        <f t="shared" si="20"/>
        <v>0009000207D1</v>
      </c>
      <c r="L86" s="48" t="str">
        <f t="shared" si="27"/>
        <v>http://www.gulli.ru/</v>
      </c>
      <c r="M86" s="48" t="str">
        <f t="shared" si="28"/>
        <v>Русский</v>
      </c>
      <c r="N86" s="48" t="str">
        <f t="shared" si="29"/>
        <v>Круглосуточно</v>
      </c>
      <c r="O86" s="49" t="str">
        <f t="shared" si="30"/>
        <v/>
      </c>
      <c r="P86" s="48" t="str">
        <f t="shared" si="21"/>
        <v>Базовый</v>
      </c>
      <c r="Q86" s="44" t="str">
        <f t="shared" si="37"/>
        <v/>
      </c>
      <c r="R86" s="44"/>
      <c r="S86" s="44" t="str">
        <f t="shared" si="31"/>
        <v>Да</v>
      </c>
      <c r="T86" s="44" t="str">
        <f t="shared" si="32"/>
        <v>Да</v>
      </c>
      <c r="U86" s="44" t="str">
        <f t="shared" si="33"/>
        <v/>
      </c>
      <c r="V86" s="27" t="str">
        <f t="shared" si="34"/>
        <v/>
      </c>
    </row>
    <row r="87" spans="1:22" x14ac:dyDescent="0.2">
      <c r="A87" s="44">
        <f t="shared" si="35"/>
        <v>85</v>
      </c>
      <c r="B87" s="27" t="str">
        <f t="shared" si="39"/>
        <v>Детский</v>
      </c>
      <c r="C87" s="27" t="str">
        <f t="shared" si="22"/>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27" t="str">
        <f t="shared" si="23"/>
        <v>Детские</v>
      </c>
      <c r="E87" s="45" t="str">
        <f t="shared" si="24"/>
        <v>SD</v>
      </c>
      <c r="F87" s="45" t="str">
        <f t="shared" si="25"/>
        <v>DVB-14</v>
      </c>
      <c r="G87" s="45" t="str">
        <f t="shared" si="36"/>
        <v xml:space="preserve"> 1020</v>
      </c>
      <c r="H87" s="46">
        <v>83</v>
      </c>
      <c r="I87" s="45">
        <f t="shared" si="26"/>
        <v>88</v>
      </c>
      <c r="J87" s="47" t="str">
        <f t="shared" si="38"/>
        <v>epg79</v>
      </c>
      <c r="K87" s="48" t="str">
        <f t="shared" si="20"/>
        <v>0009000207D1</v>
      </c>
      <c r="L87" s="48" t="str">
        <f t="shared" si="27"/>
        <v>http://telekanaldetskiy.ru/</v>
      </c>
      <c r="M87" s="48" t="str">
        <f t="shared" si="28"/>
        <v>Русский</v>
      </c>
      <c r="N87" s="48" t="str">
        <f t="shared" si="29"/>
        <v>Круглосуточно</v>
      </c>
      <c r="O87" s="49" t="str">
        <f t="shared" si="30"/>
        <v/>
      </c>
      <c r="P87" s="48" t="str">
        <f t="shared" si="21"/>
        <v>Базовый</v>
      </c>
      <c r="Q87" s="44" t="str">
        <f t="shared" si="37"/>
        <v>Да</v>
      </c>
      <c r="R87" s="44"/>
      <c r="S87" s="44" t="str">
        <f t="shared" si="31"/>
        <v>Да</v>
      </c>
      <c r="T87" s="44" t="str">
        <f t="shared" si="32"/>
        <v>Да</v>
      </c>
      <c r="U87" s="44" t="str">
        <f t="shared" si="33"/>
        <v/>
      </c>
      <c r="V87" s="27" t="str">
        <f t="shared" si="34"/>
        <v/>
      </c>
    </row>
    <row r="88" spans="1:22" x14ac:dyDescent="0.2">
      <c r="A88" s="44">
        <f t="shared" si="35"/>
        <v>86</v>
      </c>
      <c r="B88" s="27" t="str">
        <f t="shared" si="39"/>
        <v>Discovery Channel HD</v>
      </c>
      <c r="C88" s="27" t="str">
        <f t="shared" si="22"/>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27" t="str">
        <f t="shared" si="23"/>
        <v>Вокруг света</v>
      </c>
      <c r="E88" s="45" t="str">
        <f t="shared" si="24"/>
        <v>HD</v>
      </c>
      <c r="F88" s="45" t="str">
        <f t="shared" si="25"/>
        <v>DVB-15</v>
      </c>
      <c r="G88" s="45" t="str">
        <f t="shared" si="36"/>
        <v xml:space="preserve"> 1020</v>
      </c>
      <c r="H88" s="46">
        <v>118</v>
      </c>
      <c r="I88" s="45">
        <f t="shared" si="26"/>
        <v>609</v>
      </c>
      <c r="J88" s="47" t="str">
        <f t="shared" si="38"/>
        <v>epg509</v>
      </c>
      <c r="K88" s="48" t="str">
        <f t="shared" si="20"/>
        <v>0009000207D1</v>
      </c>
      <c r="L88" s="48" t="str">
        <f t="shared" si="27"/>
        <v>http://www.discoverychannel.ru/</v>
      </c>
      <c r="M88" s="48" t="str">
        <f t="shared" si="28"/>
        <v>Русский, Английский</v>
      </c>
      <c r="N88" s="48" t="str">
        <f t="shared" si="29"/>
        <v>Круглосуточно</v>
      </c>
      <c r="O88" s="49" t="str">
        <f t="shared" si="30"/>
        <v/>
      </c>
      <c r="P88" s="48" t="str">
        <f t="shared" si="21"/>
        <v>Базовый</v>
      </c>
      <c r="Q88" s="44" t="str">
        <f t="shared" si="37"/>
        <v/>
      </c>
      <c r="R88" s="44"/>
      <c r="S88" s="44" t="str">
        <f t="shared" si="31"/>
        <v>Да</v>
      </c>
      <c r="T88" s="44" t="str">
        <f t="shared" si="32"/>
        <v>Да</v>
      </c>
      <c r="U88" s="44" t="str">
        <f t="shared" si="33"/>
        <v/>
      </c>
      <c r="V88" s="27" t="str">
        <f t="shared" si="34"/>
        <v/>
      </c>
    </row>
    <row r="89" spans="1:22" x14ac:dyDescent="0.2">
      <c r="A89" s="44">
        <f t="shared" si="35"/>
        <v>87</v>
      </c>
      <c r="B89" s="27" t="str">
        <f t="shared" si="39"/>
        <v>TV1000 Comedy HD</v>
      </c>
      <c r="C89" s="27" t="str">
        <f t="shared" si="22"/>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27" t="str">
        <f t="shared" si="23"/>
        <v>Кино и сериалы</v>
      </c>
      <c r="E89" s="45" t="str">
        <f t="shared" si="24"/>
        <v>HD</v>
      </c>
      <c r="F89" s="45" t="str">
        <f t="shared" si="25"/>
        <v>DVB-15</v>
      </c>
      <c r="G89" s="45" t="str">
        <f t="shared" si="36"/>
        <v xml:space="preserve"> 1020</v>
      </c>
      <c r="H89" s="46">
        <v>162</v>
      </c>
      <c r="I89" s="45">
        <f t="shared" si="26"/>
        <v>805</v>
      </c>
      <c r="J89" s="47" t="str">
        <f t="shared" si="38"/>
        <v>epg377</v>
      </c>
      <c r="K89" s="48" t="str">
        <f t="shared" si="20"/>
        <v>0009000207E0</v>
      </c>
      <c r="L89" s="48" t="str">
        <f t="shared" si="27"/>
        <v>http://www.viasatpremium.ru/</v>
      </c>
      <c r="M89" s="48" t="str">
        <f t="shared" si="28"/>
        <v>Русский</v>
      </c>
      <c r="N89" s="48" t="str">
        <f t="shared" si="29"/>
        <v>Круглосуточно</v>
      </c>
      <c r="O89" s="49" t="str">
        <f t="shared" si="30"/>
        <v/>
      </c>
      <c r="P89" s="48" t="str">
        <f t="shared" si="21"/>
        <v>VIASAT премиум HD</v>
      </c>
      <c r="Q89" s="44" t="str">
        <f t="shared" si="37"/>
        <v/>
      </c>
      <c r="R89" s="44"/>
      <c r="S89" s="44" t="str">
        <f t="shared" si="31"/>
        <v>Да</v>
      </c>
      <c r="T89" s="44" t="str">
        <f t="shared" si="32"/>
        <v>Да</v>
      </c>
      <c r="U89" s="44" t="str">
        <f t="shared" si="33"/>
        <v/>
      </c>
      <c r="V89" s="27" t="str">
        <f t="shared" si="34"/>
        <v/>
      </c>
    </row>
    <row r="90" spans="1:22" x14ac:dyDescent="0.2">
      <c r="A90" s="44">
        <f t="shared" si="35"/>
        <v>88</v>
      </c>
      <c r="B90" s="27" t="str">
        <f t="shared" si="39"/>
        <v>Канал Disney</v>
      </c>
      <c r="C90" s="27" t="str">
        <f t="shared" si="22"/>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27" t="str">
        <f t="shared" si="23"/>
        <v>Детские</v>
      </c>
      <c r="E90" s="45" t="str">
        <f t="shared" si="24"/>
        <v>SD</v>
      </c>
      <c r="F90" s="45" t="str">
        <f t="shared" si="25"/>
        <v>DVB-16</v>
      </c>
      <c r="G90" s="45" t="str">
        <f t="shared" si="36"/>
        <v xml:space="preserve"> 1020</v>
      </c>
      <c r="H90" s="46">
        <v>13</v>
      </c>
      <c r="I90" s="68">
        <f t="shared" si="26"/>
        <v>23</v>
      </c>
      <c r="J90" s="153" t="s">
        <v>151</v>
      </c>
      <c r="K90" s="67" t="str">
        <f t="shared" si="20"/>
        <v>0009000207E3</v>
      </c>
      <c r="L90" s="67" t="str">
        <f t="shared" si="27"/>
        <v>http://www.disney.ru/</v>
      </c>
      <c r="M90" s="67" t="str">
        <f t="shared" si="28"/>
        <v>Русский</v>
      </c>
      <c r="N90" s="67" t="str">
        <f t="shared" si="29"/>
        <v>Круглосуточно</v>
      </c>
      <c r="O90" s="154" t="str">
        <f t="shared" si="30"/>
        <v/>
      </c>
      <c r="P90" s="67" t="str">
        <f t="shared" si="21"/>
        <v>Базовый</v>
      </c>
      <c r="Q90" s="44" t="str">
        <f t="shared" si="37"/>
        <v>Да</v>
      </c>
      <c r="R90" s="44"/>
      <c r="S90" s="44" t="str">
        <f t="shared" si="31"/>
        <v>Да</v>
      </c>
      <c r="T90" s="44" t="str">
        <f t="shared" si="32"/>
        <v>Да</v>
      </c>
      <c r="U90" s="44" t="str">
        <f t="shared" si="33"/>
        <v/>
      </c>
      <c r="V90" s="27" t="str">
        <f t="shared" si="34"/>
        <v/>
      </c>
    </row>
    <row r="91" spans="1:22" x14ac:dyDescent="0.2">
      <c r="A91" s="44">
        <f t="shared" si="35"/>
        <v>89</v>
      </c>
      <c r="B91" s="27" t="str">
        <f t="shared" si="39"/>
        <v>Boomerang</v>
      </c>
      <c r="C91" s="27" t="str">
        <f t="shared" si="22"/>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27" t="str">
        <f t="shared" si="23"/>
        <v>Детские</v>
      </c>
      <c r="E91" s="45" t="str">
        <f t="shared" si="24"/>
        <v>SD</v>
      </c>
      <c r="F91" s="45" t="str">
        <f t="shared" si="25"/>
        <v>DVB-16</v>
      </c>
      <c r="G91" s="45" t="str">
        <f t="shared" si="36"/>
        <v xml:space="preserve"> 1020</v>
      </c>
      <c r="H91" s="46">
        <v>180</v>
      </c>
      <c r="I91" s="68">
        <f t="shared" si="26"/>
        <v>86</v>
      </c>
      <c r="J91" s="153" t="str">
        <f t="shared" si="38"/>
        <v>epg374</v>
      </c>
      <c r="K91" s="67" t="str">
        <f t="shared" si="20"/>
        <v>0009000207D1</v>
      </c>
      <c r="L91" s="67" t="str">
        <f t="shared" si="27"/>
        <v>http://www.boomerangtv.co.uk</v>
      </c>
      <c r="M91" s="67" t="str">
        <f t="shared" si="28"/>
        <v>Русский</v>
      </c>
      <c r="N91" s="67" t="str">
        <f t="shared" si="29"/>
        <v>Круглосуточно</v>
      </c>
      <c r="O91" s="154" t="str">
        <f t="shared" si="30"/>
        <v/>
      </c>
      <c r="P91" s="67" t="str">
        <f t="shared" si="21"/>
        <v>Базовый</v>
      </c>
      <c r="Q91" s="44" t="str">
        <f t="shared" si="37"/>
        <v/>
      </c>
      <c r="R91" s="44"/>
      <c r="S91" s="44" t="str">
        <f t="shared" si="31"/>
        <v>Да</v>
      </c>
      <c r="T91" s="44" t="str">
        <f t="shared" si="32"/>
        <v>Да</v>
      </c>
      <c r="U91" s="44" t="str">
        <f t="shared" si="33"/>
        <v/>
      </c>
      <c r="V91" s="27" t="str">
        <f t="shared" si="34"/>
        <v/>
      </c>
    </row>
    <row r="92" spans="1:22" x14ac:dyDescent="0.2">
      <c r="A92" s="44">
        <f t="shared" si="35"/>
        <v>90</v>
      </c>
      <c r="B92" s="27" t="str">
        <f t="shared" si="39"/>
        <v>Eurosport 2 HD</v>
      </c>
      <c r="C92" s="27" t="str">
        <f t="shared" si="22"/>
        <v>Канал предоставляет самую полную информацию о текущих событиях в мире спорта. Вещание в формате высокой четкости.</v>
      </c>
      <c r="D92" s="27" t="str">
        <f t="shared" si="23"/>
        <v>Спортивные</v>
      </c>
      <c r="E92" s="45" t="str">
        <f t="shared" si="24"/>
        <v>HD</v>
      </c>
      <c r="F92" s="45" t="str">
        <f t="shared" si="25"/>
        <v>DVB-16</v>
      </c>
      <c r="G92" s="45" t="str">
        <f t="shared" si="36"/>
        <v xml:space="preserve"> 1020</v>
      </c>
      <c r="H92" s="46">
        <v>171</v>
      </c>
      <c r="I92" s="68">
        <f t="shared" si="26"/>
        <v>620</v>
      </c>
      <c r="J92" s="153" t="str">
        <f t="shared" si="38"/>
        <v>epg383</v>
      </c>
      <c r="K92" s="67" t="str">
        <f t="shared" si="20"/>
        <v>0009000207D1</v>
      </c>
      <c r="L92" s="67" t="str">
        <f t="shared" si="27"/>
        <v>http://www.eurosport.ru/</v>
      </c>
      <c r="M92" s="67" t="str">
        <f t="shared" si="28"/>
        <v>Английский</v>
      </c>
      <c r="N92" s="67" t="str">
        <f t="shared" si="29"/>
        <v>Круглосуточно</v>
      </c>
      <c r="O92" s="154" t="str">
        <f t="shared" si="30"/>
        <v/>
      </c>
      <c r="P92" s="67" t="str">
        <f t="shared" si="21"/>
        <v>Базовый</v>
      </c>
      <c r="Q92" s="44" t="str">
        <f t="shared" si="37"/>
        <v/>
      </c>
      <c r="R92" s="44"/>
      <c r="S92" s="44" t="str">
        <f t="shared" si="31"/>
        <v>Да</v>
      </c>
      <c r="T92" s="44" t="str">
        <f t="shared" si="32"/>
        <v>Да</v>
      </c>
      <c r="U92" s="44" t="str">
        <f t="shared" si="33"/>
        <v/>
      </c>
      <c r="V92" s="27" t="str">
        <f t="shared" si="34"/>
        <v/>
      </c>
    </row>
    <row r="93" spans="1:22" x14ac:dyDescent="0.2">
      <c r="A93" s="44">
        <f t="shared" si="35"/>
        <v>91</v>
      </c>
      <c r="B93" s="27" t="str">
        <f t="shared" si="39"/>
        <v>Discovery Science</v>
      </c>
      <c r="C93" s="27" t="str">
        <f t="shared" si="22"/>
        <v>Discovery Science – научный круглосуточный канал. Discovery Science транслирует научные и технические исследования, открытия и изобретения.</v>
      </c>
      <c r="D93" s="27" t="str">
        <f t="shared" si="23"/>
        <v>Познавательные</v>
      </c>
      <c r="E93" s="45" t="str">
        <f t="shared" si="24"/>
        <v>SD</v>
      </c>
      <c r="F93" s="45" t="str">
        <f t="shared" si="25"/>
        <v>DVB-17</v>
      </c>
      <c r="G93" s="45" t="str">
        <f t="shared" si="36"/>
        <v xml:space="preserve"> 1020</v>
      </c>
      <c r="H93" s="46">
        <v>85</v>
      </c>
      <c r="I93" s="68">
        <f t="shared" si="26"/>
        <v>111</v>
      </c>
      <c r="J93" s="153" t="str">
        <f t="shared" si="38"/>
        <v>epg81</v>
      </c>
      <c r="K93" s="67" t="str">
        <f t="shared" si="20"/>
        <v>0009000207E3</v>
      </c>
      <c r="L93" s="67" t="str">
        <f t="shared" si="27"/>
        <v>http://science.discovery.com/</v>
      </c>
      <c r="M93" s="67" t="str">
        <f t="shared" si="28"/>
        <v>Русский, Английский</v>
      </c>
      <c r="N93" s="67" t="str">
        <f t="shared" si="29"/>
        <v>Круглосуточно</v>
      </c>
      <c r="O93" s="154" t="str">
        <f t="shared" si="30"/>
        <v/>
      </c>
      <c r="P93" s="67" t="str">
        <f t="shared" si="21"/>
        <v>Базовый</v>
      </c>
      <c r="Q93" s="44" t="str">
        <f t="shared" si="37"/>
        <v/>
      </c>
      <c r="R93" s="44"/>
      <c r="S93" s="44" t="str">
        <f t="shared" si="31"/>
        <v>Да</v>
      </c>
      <c r="T93" s="44" t="str">
        <f t="shared" si="32"/>
        <v>Да</v>
      </c>
      <c r="U93" s="44" t="str">
        <f t="shared" si="33"/>
        <v/>
      </c>
      <c r="V93" s="27" t="str">
        <f t="shared" si="34"/>
        <v/>
      </c>
    </row>
    <row r="94" spans="1:22" x14ac:dyDescent="0.2">
      <c r="A94" s="44">
        <f t="shared" si="35"/>
        <v>92</v>
      </c>
      <c r="B94" s="27" t="str">
        <f t="shared" si="39"/>
        <v>КХЛ HD</v>
      </c>
      <c r="C94"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23"/>
        <v>Спортивные</v>
      </c>
      <c r="E94" s="54" t="str">
        <f t="shared" si="24"/>
        <v>HD</v>
      </c>
      <c r="F94" s="54" t="str">
        <f t="shared" si="25"/>
        <v>DVB-17</v>
      </c>
      <c r="G94" s="45" t="str">
        <f t="shared" si="36"/>
        <v xml:space="preserve"> 1020</v>
      </c>
      <c r="H94" s="55">
        <v>170</v>
      </c>
      <c r="I94" s="68">
        <f t="shared" si="26"/>
        <v>830</v>
      </c>
      <c r="J94" s="153" t="str">
        <f t="shared" si="38"/>
        <v>epg382</v>
      </c>
      <c r="K94" s="67" t="str">
        <f t="shared" si="20"/>
        <v>0009000207DC</v>
      </c>
      <c r="L94" s="67" t="str">
        <f t="shared" si="27"/>
        <v>http://tv.khl.ru/</v>
      </c>
      <c r="M94" s="67" t="str">
        <f t="shared" si="28"/>
        <v>Русский</v>
      </c>
      <c r="N94" s="67" t="str">
        <f t="shared" si="29"/>
        <v>Круглосуточно</v>
      </c>
      <c r="O94" s="154" t="str">
        <f t="shared" si="30"/>
        <v/>
      </c>
      <c r="P94" s="67" t="str">
        <f t="shared" si="21"/>
        <v>КХЛ HD</v>
      </c>
      <c r="Q94" s="44" t="str">
        <f t="shared" si="37"/>
        <v/>
      </c>
      <c r="R94" s="44"/>
      <c r="S94" s="44" t="str">
        <f t="shared" si="31"/>
        <v>Да</v>
      </c>
      <c r="T94" s="44" t="str">
        <f t="shared" si="32"/>
        <v>Да</v>
      </c>
      <c r="U94" s="44" t="str">
        <f t="shared" si="33"/>
        <v/>
      </c>
      <c r="V94" s="27" t="str">
        <f t="shared" si="34"/>
        <v/>
      </c>
    </row>
    <row r="95" spans="1:22" x14ac:dyDescent="0.2">
      <c r="A95" s="44">
        <f t="shared" si="35"/>
        <v>93</v>
      </c>
      <c r="B95" s="27" t="str">
        <f t="shared" si="39"/>
        <v>History</v>
      </c>
      <c r="C95"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27" t="str">
        <f t="shared" si="23"/>
        <v>Развлекательные</v>
      </c>
      <c r="E95" s="45" t="str">
        <f t="shared" si="24"/>
        <v>SD</v>
      </c>
      <c r="F95" s="45" t="str">
        <f t="shared" si="25"/>
        <v>DVB-17</v>
      </c>
      <c r="G95" s="45" t="str">
        <f t="shared" si="36"/>
        <v xml:space="preserve"> 1020</v>
      </c>
      <c r="H95" s="46">
        <v>233</v>
      </c>
      <c r="I95" s="68">
        <f t="shared" si="26"/>
        <v>201</v>
      </c>
      <c r="J95" s="153" t="str">
        <f t="shared" si="38"/>
        <v>epg503</v>
      </c>
      <c r="K95" s="67" t="str">
        <f t="shared" si="20"/>
        <v>0009000207D1</v>
      </c>
      <c r="L95" s="67" t="str">
        <f t="shared" si="27"/>
        <v>http://www.history.com/</v>
      </c>
      <c r="M95" s="67" t="str">
        <f t="shared" si="28"/>
        <v>Русский, Английский</v>
      </c>
      <c r="N95" s="67" t="str">
        <f t="shared" si="29"/>
        <v>Круглосуточно</v>
      </c>
      <c r="O95" s="154" t="str">
        <f t="shared" si="30"/>
        <v/>
      </c>
      <c r="P95" s="67" t="str">
        <f t="shared" si="21"/>
        <v>Базовый</v>
      </c>
      <c r="Q95" s="44" t="str">
        <f t="shared" si="37"/>
        <v>Да</v>
      </c>
      <c r="R95" s="44"/>
      <c r="S95" s="44" t="str">
        <f t="shared" si="31"/>
        <v>Да</v>
      </c>
      <c r="T95" s="44" t="str">
        <f t="shared" si="32"/>
        <v>Да</v>
      </c>
      <c r="U95" s="44" t="str">
        <f t="shared" si="33"/>
        <v/>
      </c>
      <c r="V95" s="27" t="str">
        <f t="shared" si="34"/>
        <v/>
      </c>
    </row>
    <row r="96" spans="1:22" s="63" customFormat="1" x14ac:dyDescent="0.2">
      <c r="A96" s="44">
        <f t="shared" si="35"/>
        <v>94</v>
      </c>
      <c r="B96" s="27" t="str">
        <f t="shared" si="39"/>
        <v>LifeNews</v>
      </c>
      <c r="C96"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96" s="27" t="str">
        <f t="shared" si="23"/>
        <v>Новости и публицистика</v>
      </c>
      <c r="E96" s="45" t="str">
        <f t="shared" si="24"/>
        <v>SD</v>
      </c>
      <c r="F96" s="45" t="str">
        <f t="shared" si="25"/>
        <v>DVB-18</v>
      </c>
      <c r="G96" s="45" t="str">
        <f t="shared" si="36"/>
        <v xml:space="preserve"> 1020</v>
      </c>
      <c r="H96" s="46">
        <v>69</v>
      </c>
      <c r="I96" s="68">
        <f t="shared" si="26"/>
        <v>34</v>
      </c>
      <c r="J96" s="153" t="str">
        <f t="shared" si="38"/>
        <v>epg273</v>
      </c>
      <c r="K96" s="67" t="str">
        <f t="shared" si="20"/>
        <v>0009000207E3</v>
      </c>
      <c r="L96" s="67" t="str">
        <f t="shared" si="27"/>
        <v>http://lifenews.ru/</v>
      </c>
      <c r="M96" s="67" t="str">
        <f t="shared" si="28"/>
        <v>Русский</v>
      </c>
      <c r="N96" s="67" t="str">
        <f t="shared" si="29"/>
        <v>Круглосуточно</v>
      </c>
      <c r="O96" s="154" t="str">
        <f t="shared" si="30"/>
        <v/>
      </c>
      <c r="P96" s="67" t="str">
        <f t="shared" si="21"/>
        <v>Базовый</v>
      </c>
      <c r="Q96" s="44" t="str">
        <f t="shared" si="37"/>
        <v>Да</v>
      </c>
      <c r="R96" s="44"/>
      <c r="S96" s="44" t="str">
        <f t="shared" si="31"/>
        <v>Да</v>
      </c>
      <c r="T96" s="44" t="str">
        <f t="shared" si="32"/>
        <v>Да</v>
      </c>
      <c r="U96" s="44" t="str">
        <f t="shared" si="33"/>
        <v/>
      </c>
      <c r="V96" s="27" t="str">
        <f t="shared" si="34"/>
        <v/>
      </c>
    </row>
    <row r="97" spans="1:22" x14ac:dyDescent="0.2">
      <c r="A97" s="48">
        <f t="shared" si="35"/>
        <v>95</v>
      </c>
      <c r="B97" s="53" t="str">
        <f t="shared" si="39"/>
        <v>Бобёр</v>
      </c>
      <c r="C97" s="27" t="str">
        <f t="shared" si="22"/>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23"/>
        <v>Познавательные</v>
      </c>
      <c r="E97" s="54" t="str">
        <f t="shared" si="24"/>
        <v>SD</v>
      </c>
      <c r="F97" s="54" t="str">
        <f t="shared" si="25"/>
        <v>DVB-18</v>
      </c>
      <c r="G97" s="45" t="str">
        <f t="shared" si="36"/>
        <v xml:space="preserve"> 1020</v>
      </c>
      <c r="H97" s="54">
        <v>312</v>
      </c>
      <c r="I97" s="68">
        <f t="shared" si="26"/>
        <v>112</v>
      </c>
      <c r="J97" s="153" t="str">
        <f t="shared" si="38"/>
        <v>epg603</v>
      </c>
      <c r="K97" s="67" t="str">
        <f t="shared" si="20"/>
        <v>0009000207E5</v>
      </c>
      <c r="L97" s="67" t="str">
        <f t="shared" si="27"/>
        <v>http://www.bober-tv.ru</v>
      </c>
      <c r="M97" s="67" t="str">
        <f t="shared" si="28"/>
        <v>Русский</v>
      </c>
      <c r="N97" s="67" t="str">
        <f t="shared" si="29"/>
        <v>Круглосуточно</v>
      </c>
      <c r="O97" s="154" t="str">
        <f t="shared" si="30"/>
        <v/>
      </c>
      <c r="P97" s="67" t="str">
        <f t="shared" si="21"/>
        <v>Базовый</v>
      </c>
      <c r="Q97" s="48" t="str">
        <f t="shared" si="37"/>
        <v/>
      </c>
      <c r="R97" s="48"/>
      <c r="S97" s="44" t="str">
        <f t="shared" si="31"/>
        <v>Да</v>
      </c>
      <c r="T97" s="44" t="str">
        <f t="shared" si="32"/>
        <v>Да</v>
      </c>
      <c r="U97" s="44" t="str">
        <f t="shared" si="33"/>
        <v/>
      </c>
      <c r="V97" s="27" t="str">
        <f t="shared" si="34"/>
        <v/>
      </c>
    </row>
    <row r="98" spans="1:22" x14ac:dyDescent="0.2">
      <c r="A98" s="44">
        <f t="shared" si="35"/>
        <v>96</v>
      </c>
      <c r="B98" s="27" t="str">
        <f t="shared" si="39"/>
        <v>Fox Life HD</v>
      </c>
      <c r="C98" s="27" t="str">
        <f t="shared" si="22"/>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27" t="str">
        <f t="shared" si="23"/>
        <v>Кино и сериалы</v>
      </c>
      <c r="E98" s="45" t="str">
        <f t="shared" si="24"/>
        <v>HD</v>
      </c>
      <c r="F98" s="45" t="str">
        <f t="shared" si="25"/>
        <v>DVB-21</v>
      </c>
      <c r="G98" s="45" t="str">
        <f t="shared" si="36"/>
        <v xml:space="preserve"> 1020</v>
      </c>
      <c r="H98" s="46">
        <v>130</v>
      </c>
      <c r="I98" s="68">
        <f t="shared" si="26"/>
        <v>606</v>
      </c>
      <c r="J98" s="153" t="str">
        <f t="shared" si="38"/>
        <v>epg315</v>
      </c>
      <c r="K98" s="67" t="str">
        <f t="shared" si="20"/>
        <v>0009000207D1</v>
      </c>
      <c r="L98" s="67" t="str">
        <f t="shared" si="27"/>
        <v>http://www.foxlifetv.ru/</v>
      </c>
      <c r="M98" s="67" t="str">
        <f t="shared" si="28"/>
        <v>Русский</v>
      </c>
      <c r="N98" s="67" t="str">
        <f t="shared" si="29"/>
        <v>Круглосуточно</v>
      </c>
      <c r="O98" s="154" t="str">
        <f t="shared" si="30"/>
        <v/>
      </c>
      <c r="P98" s="67" t="str">
        <f t="shared" si="21"/>
        <v>Базовый</v>
      </c>
      <c r="Q98" s="44" t="str">
        <f t="shared" si="37"/>
        <v/>
      </c>
      <c r="R98" s="44"/>
      <c r="S98" s="44" t="str">
        <f t="shared" si="31"/>
        <v>Да</v>
      </c>
      <c r="T98" s="44" t="str">
        <f t="shared" si="32"/>
        <v>Да</v>
      </c>
      <c r="U98" s="44" t="str">
        <f t="shared" si="33"/>
        <v/>
      </c>
      <c r="V98" s="27" t="str">
        <f t="shared" si="34"/>
        <v/>
      </c>
    </row>
    <row r="99" spans="1:22" x14ac:dyDescent="0.2">
      <c r="A99" s="44">
        <f t="shared" si="35"/>
        <v>97</v>
      </c>
      <c r="B99" s="27" t="str">
        <f t="shared" si="39"/>
        <v>Mezzo Live HD</v>
      </c>
      <c r="C99" s="27" t="str">
        <f t="shared" si="22"/>
        <v>Самые прекрасные мгновения классической музыки, оперы, танца, джаза и всей музыки мира. В прямом эфире.</v>
      </c>
      <c r="D99" s="27" t="str">
        <f t="shared" si="23"/>
        <v>Музыкальные</v>
      </c>
      <c r="E99" s="45" t="str">
        <f t="shared" si="24"/>
        <v>HD</v>
      </c>
      <c r="F99" s="45" t="str">
        <f t="shared" si="25"/>
        <v>DVB-23</v>
      </c>
      <c r="G99" s="45" t="str">
        <f t="shared" si="36"/>
        <v xml:space="preserve"> 1020</v>
      </c>
      <c r="H99" s="46">
        <v>146</v>
      </c>
      <c r="I99" s="68">
        <f t="shared" si="26"/>
        <v>623</v>
      </c>
      <c r="J99" s="153" t="str">
        <f t="shared" si="38"/>
        <v>epg329</v>
      </c>
      <c r="K99" s="67" t="str">
        <f t="shared" si="20"/>
        <v>0009000207D1</v>
      </c>
      <c r="L99" s="67" t="str">
        <f t="shared" si="27"/>
        <v>http://www.mezzo.tv/</v>
      </c>
      <c r="M99" s="67" t="str">
        <f t="shared" si="28"/>
        <v>Французский</v>
      </c>
      <c r="N99" s="67" t="str">
        <f t="shared" si="29"/>
        <v>Круглосуточно</v>
      </c>
      <c r="O99" s="154" t="str">
        <f t="shared" si="30"/>
        <v/>
      </c>
      <c r="P99" s="67" t="str">
        <f t="shared" si="21"/>
        <v>Базовый</v>
      </c>
      <c r="Q99" s="44" t="str">
        <f t="shared" si="37"/>
        <v/>
      </c>
      <c r="R99" s="44"/>
      <c r="S99" s="44" t="str">
        <f t="shared" si="31"/>
        <v>Да</v>
      </c>
      <c r="T99" s="44" t="str">
        <f t="shared" si="32"/>
        <v>Да</v>
      </c>
      <c r="U99" s="44" t="str">
        <f t="shared" si="33"/>
        <v/>
      </c>
      <c r="V99" s="27" t="str">
        <f t="shared" si="34"/>
        <v/>
      </c>
    </row>
    <row r="100" spans="1:22" x14ac:dyDescent="0.2">
      <c r="A100" s="44">
        <f t="shared" si="35"/>
        <v>98</v>
      </c>
      <c r="B100" s="27" t="str">
        <f t="shared" si="39"/>
        <v>Viasat History</v>
      </c>
      <c r="C100" s="27" t="str">
        <f t="shared" si="22"/>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27" t="str">
        <f t="shared" si="23"/>
        <v>Познавательные</v>
      </c>
      <c r="E100" s="45" t="str">
        <f t="shared" si="24"/>
        <v>SD</v>
      </c>
      <c r="F100" s="45" t="str">
        <f t="shared" si="25"/>
        <v>DVB-22</v>
      </c>
      <c r="G100" s="45" t="str">
        <f t="shared" si="36"/>
        <v xml:space="preserve"> 1020</v>
      </c>
      <c r="H100" s="46">
        <v>91</v>
      </c>
      <c r="I100" s="68">
        <f t="shared" si="26"/>
        <v>113</v>
      </c>
      <c r="J100" s="153" t="str">
        <f t="shared" si="38"/>
        <v>epg87</v>
      </c>
      <c r="K100" s="67" t="str">
        <f t="shared" si="20"/>
        <v>0009000207D1</v>
      </c>
      <c r="L100" s="67" t="str">
        <f t="shared" si="27"/>
        <v>http://www.viasat-channels.tv</v>
      </c>
      <c r="M100" s="67" t="str">
        <f t="shared" si="28"/>
        <v>Русский, Английский</v>
      </c>
      <c r="N100" s="67" t="str">
        <f t="shared" si="29"/>
        <v>Круглосуточно</v>
      </c>
      <c r="O100" s="154" t="str">
        <f t="shared" si="30"/>
        <v/>
      </c>
      <c r="P100" s="67" t="str">
        <f t="shared" si="21"/>
        <v>Базовый</v>
      </c>
      <c r="Q100" s="44" t="str">
        <f t="shared" si="37"/>
        <v>Да</v>
      </c>
      <c r="R100" s="44"/>
      <c r="S100" s="44" t="str">
        <f t="shared" si="31"/>
        <v>Да</v>
      </c>
      <c r="T100" s="44" t="str">
        <f t="shared" si="32"/>
        <v>Да</v>
      </c>
      <c r="U100" s="44" t="str">
        <f t="shared" si="33"/>
        <v/>
      </c>
      <c r="V100" s="27" t="str">
        <f t="shared" si="34"/>
        <v/>
      </c>
    </row>
    <row r="101" spans="1:22" x14ac:dyDescent="0.2">
      <c r="A101" s="44">
        <f t="shared" si="35"/>
        <v>99</v>
      </c>
      <c r="B101" s="27" t="str">
        <f t="shared" si="39"/>
        <v>LifeNews HD</v>
      </c>
      <c r="C101" s="27" t="str">
        <f t="shared" si="22"/>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1" s="27" t="str">
        <f t="shared" si="23"/>
        <v>Новости и публицистика</v>
      </c>
      <c r="E101" s="45" t="str">
        <f t="shared" si="24"/>
        <v>HD</v>
      </c>
      <c r="F101" s="45" t="str">
        <f t="shared" si="25"/>
        <v>DVB-19</v>
      </c>
      <c r="G101" s="45" t="str">
        <f t="shared" si="36"/>
        <v xml:space="preserve"> 1020</v>
      </c>
      <c r="H101" s="46">
        <v>182</v>
      </c>
      <c r="I101" s="68">
        <f t="shared" si="26"/>
        <v>624</v>
      </c>
      <c r="J101" s="153" t="str">
        <f t="shared" si="38"/>
        <v>epg480</v>
      </c>
      <c r="K101" s="67" t="str">
        <f t="shared" si="20"/>
        <v>0009000207D1</v>
      </c>
      <c r="L101" s="67" t="str">
        <f t="shared" si="27"/>
        <v>http://lifenews.ru/</v>
      </c>
      <c r="M101" s="67" t="str">
        <f t="shared" si="28"/>
        <v>Русский</v>
      </c>
      <c r="N101" s="67" t="str">
        <f t="shared" si="29"/>
        <v>Круглосуточно</v>
      </c>
      <c r="O101" s="154" t="str">
        <f t="shared" si="30"/>
        <v/>
      </c>
      <c r="P101" s="67" t="str">
        <f t="shared" si="21"/>
        <v>Базовый</v>
      </c>
      <c r="Q101" s="44" t="str">
        <f t="shared" si="37"/>
        <v/>
      </c>
      <c r="R101" s="44"/>
      <c r="S101" s="44" t="str">
        <f t="shared" si="31"/>
        <v>Да</v>
      </c>
      <c r="T101" s="44" t="str">
        <f t="shared" si="32"/>
        <v>Да</v>
      </c>
      <c r="U101" s="44" t="str">
        <f t="shared" si="33"/>
        <v/>
      </c>
      <c r="V101" s="27" t="str">
        <f t="shared" si="34"/>
        <v/>
      </c>
    </row>
    <row r="102" spans="1:22" x14ac:dyDescent="0.2">
      <c r="A102" s="44">
        <f t="shared" si="35"/>
        <v>100</v>
      </c>
      <c r="B102" s="53" t="str">
        <f t="shared" si="39"/>
        <v>Матч! Арена</v>
      </c>
      <c r="C102" s="27" t="str">
        <f t="shared" si="2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27" t="str">
        <f t="shared" si="23"/>
        <v>Спортивные</v>
      </c>
      <c r="E102" s="45" t="str">
        <f t="shared" si="24"/>
        <v>SD</v>
      </c>
      <c r="F102" s="45" t="str">
        <f t="shared" si="25"/>
        <v>DVB-19</v>
      </c>
      <c r="G102" s="45" t="str">
        <f t="shared" si="36"/>
        <v xml:space="preserve"> 1020</v>
      </c>
      <c r="H102" s="46">
        <v>50</v>
      </c>
      <c r="I102" s="68">
        <f t="shared" si="26"/>
        <v>302</v>
      </c>
      <c r="J102" s="153" t="str">
        <f t="shared" si="38"/>
        <v>epg627</v>
      </c>
      <c r="K102" s="67" t="str">
        <f t="shared" si="20"/>
        <v>0009000207E3</v>
      </c>
      <c r="L102" s="67" t="str">
        <f t="shared" si="27"/>
        <v>http://matchtv.ru/</v>
      </c>
      <c r="M102" s="67" t="str">
        <f t="shared" si="28"/>
        <v>Русский</v>
      </c>
      <c r="N102" s="67" t="str">
        <f t="shared" si="29"/>
        <v>Круглосуточно</v>
      </c>
      <c r="O102" s="154" t="str">
        <f t="shared" si="30"/>
        <v/>
      </c>
      <c r="P102" s="67" t="str">
        <f t="shared" si="21"/>
        <v>Базовый</v>
      </c>
      <c r="Q102" s="44" t="str">
        <f t="shared" si="37"/>
        <v>Да</v>
      </c>
      <c r="R102" s="44"/>
      <c r="S102" s="44" t="str">
        <f t="shared" si="31"/>
        <v>Да</v>
      </c>
      <c r="T102" s="44" t="str">
        <f t="shared" si="32"/>
        <v>Да</v>
      </c>
      <c r="U102" s="44" t="str">
        <f t="shared" si="33"/>
        <v/>
      </c>
      <c r="V102" s="27" t="str">
        <f t="shared" si="34"/>
        <v/>
      </c>
    </row>
    <row r="103" spans="1:22" x14ac:dyDescent="0.2">
      <c r="A103" s="44">
        <f t="shared" si="35"/>
        <v>101</v>
      </c>
      <c r="B103" s="27" t="str">
        <f t="shared" si="39"/>
        <v>Extreme Sports</v>
      </c>
      <c r="C103" s="27" t="str">
        <f t="shared" si="22"/>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23"/>
        <v>Спортивные</v>
      </c>
      <c r="E103" s="45" t="str">
        <f t="shared" si="24"/>
        <v>SD</v>
      </c>
      <c r="F103" s="45" t="str">
        <f t="shared" si="25"/>
        <v>DVB-31</v>
      </c>
      <c r="G103" s="45" t="str">
        <f t="shared" si="36"/>
        <v xml:space="preserve"> 1020</v>
      </c>
      <c r="H103" s="45">
        <v>110</v>
      </c>
      <c r="I103" s="68">
        <f t="shared" si="26"/>
        <v>838</v>
      </c>
      <c r="J103" s="153" t="str">
        <f t="shared" si="38"/>
        <v>epg106</v>
      </c>
      <c r="K103" s="67" t="str">
        <f t="shared" si="20"/>
        <v>000900020803</v>
      </c>
      <c r="L103" s="67" t="str">
        <f t="shared" si="27"/>
        <v>http://extreme.com/</v>
      </c>
      <c r="M103" s="67" t="str">
        <f t="shared" si="28"/>
        <v>Русский</v>
      </c>
      <c r="N103" s="67" t="str">
        <f t="shared" si="29"/>
        <v>Круглосуточно</v>
      </c>
      <c r="O103" s="154" t="str">
        <f t="shared" si="30"/>
        <v/>
      </c>
      <c r="P103" s="67" t="str">
        <f t="shared" si="21"/>
        <v>Активный</v>
      </c>
      <c r="Q103" s="44" t="str">
        <f t="shared" si="37"/>
        <v/>
      </c>
      <c r="R103" s="44"/>
      <c r="S103" s="44" t="str">
        <f t="shared" si="31"/>
        <v>Да</v>
      </c>
      <c r="T103" s="44" t="str">
        <f t="shared" si="32"/>
        <v>Да</v>
      </c>
      <c r="U103" s="44" t="str">
        <f t="shared" si="33"/>
        <v/>
      </c>
      <c r="V103" s="27" t="str">
        <f t="shared" si="34"/>
        <v/>
      </c>
    </row>
    <row r="104" spans="1:22" x14ac:dyDescent="0.2">
      <c r="A104" s="44">
        <f t="shared" si="35"/>
        <v>102</v>
      </c>
      <c r="B104" s="27" t="str">
        <f t="shared" si="39"/>
        <v>Discovery Science HD</v>
      </c>
      <c r="C104" s="27" t="str">
        <f t="shared" si="22"/>
        <v>Discovery Science HD – научный круглосуточный канал. Discovery Science транслирует научные и технические исследования, открытия и изобретения.</v>
      </c>
      <c r="D104" s="27" t="str">
        <f t="shared" si="23"/>
        <v>Познавательные</v>
      </c>
      <c r="E104" s="45" t="str">
        <f t="shared" si="24"/>
        <v>HD</v>
      </c>
      <c r="F104" s="45" t="str">
        <f t="shared" si="25"/>
        <v>DVB-19</v>
      </c>
      <c r="G104" s="45" t="str">
        <f t="shared" si="36"/>
        <v xml:space="preserve"> 1020</v>
      </c>
      <c r="H104" s="46">
        <v>155</v>
      </c>
      <c r="I104" s="68">
        <f t="shared" si="26"/>
        <v>613</v>
      </c>
      <c r="J104" s="153" t="str">
        <f t="shared" si="38"/>
        <v>epg523</v>
      </c>
      <c r="K104" s="67" t="str">
        <f t="shared" si="20"/>
        <v>0009000207D1</v>
      </c>
      <c r="L104" s="67" t="str">
        <f t="shared" si="27"/>
        <v>http://science.discovery.com/</v>
      </c>
      <c r="M104" s="67" t="str">
        <f t="shared" si="28"/>
        <v>Русский, Английский</v>
      </c>
      <c r="N104" s="67" t="str">
        <f t="shared" si="29"/>
        <v>Круглосуточно</v>
      </c>
      <c r="O104" s="154" t="str">
        <f t="shared" si="30"/>
        <v/>
      </c>
      <c r="P104" s="67" t="str">
        <f t="shared" si="21"/>
        <v>Базовый</v>
      </c>
      <c r="Q104" s="44" t="str">
        <f t="shared" si="37"/>
        <v/>
      </c>
      <c r="R104" s="44"/>
      <c r="S104" s="44" t="str">
        <f t="shared" si="31"/>
        <v>Да</v>
      </c>
      <c r="T104" s="44" t="str">
        <f t="shared" si="32"/>
        <v>Да</v>
      </c>
      <c r="U104" s="44" t="str">
        <f t="shared" si="33"/>
        <v/>
      </c>
      <c r="V104" s="27" t="str">
        <f t="shared" si="34"/>
        <v/>
      </c>
    </row>
    <row r="105" spans="1:22" x14ac:dyDescent="0.2">
      <c r="A105" s="44">
        <f t="shared" si="35"/>
        <v>103</v>
      </c>
      <c r="B105" s="27" t="str">
        <f t="shared" si="39"/>
        <v>AMEDIA HIT HD</v>
      </c>
      <c r="C105" s="27"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23"/>
        <v>Кино и сериалы</v>
      </c>
      <c r="E105" s="45" t="str">
        <f t="shared" si="24"/>
        <v>HD</v>
      </c>
      <c r="F105" s="45" t="str">
        <f t="shared" si="25"/>
        <v>DVB-20</v>
      </c>
      <c r="G105" s="45" t="str">
        <f t="shared" si="36"/>
        <v xml:space="preserve"> 1020</v>
      </c>
      <c r="H105" s="46">
        <v>303</v>
      </c>
      <c r="I105" s="68">
        <f t="shared" si="26"/>
        <v>826</v>
      </c>
      <c r="J105" s="153" t="str">
        <f t="shared" si="38"/>
        <v>epg585</v>
      </c>
      <c r="K105" s="67" t="str">
        <f t="shared" si="20"/>
        <v>0009000207EF</v>
      </c>
      <c r="L105" s="67" t="str">
        <f t="shared" si="27"/>
        <v>http://amediahit.ru/</v>
      </c>
      <c r="M105" s="67" t="str">
        <f t="shared" si="28"/>
        <v>Русский, Английский</v>
      </c>
      <c r="N105" s="67" t="str">
        <f t="shared" si="29"/>
        <v>Круглосуточно</v>
      </c>
      <c r="O105" s="154" t="str">
        <f t="shared" si="30"/>
        <v/>
      </c>
      <c r="P105" s="67" t="str">
        <f t="shared" si="21"/>
        <v>AMEDIA Premium HD</v>
      </c>
      <c r="Q105" s="44" t="str">
        <f t="shared" si="37"/>
        <v/>
      </c>
      <c r="R105" s="44"/>
      <c r="S105" s="44" t="str">
        <f t="shared" si="31"/>
        <v>Да</v>
      </c>
      <c r="T105" s="44" t="str">
        <f t="shared" si="32"/>
        <v>Да</v>
      </c>
      <c r="U105" s="44" t="str">
        <f t="shared" si="33"/>
        <v/>
      </c>
      <c r="V105" s="27" t="str">
        <f t="shared" si="34"/>
        <v/>
      </c>
    </row>
    <row r="106" spans="1:22" x14ac:dyDescent="0.2">
      <c r="A106" s="44">
        <f t="shared" si="35"/>
        <v>104</v>
      </c>
      <c r="B106" s="51" t="str">
        <f t="shared" si="39"/>
        <v>A1</v>
      </c>
      <c r="C10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23"/>
        <v>Кино и сериалы</v>
      </c>
      <c r="E106" s="68" t="str">
        <f t="shared" si="24"/>
        <v>SD</v>
      </c>
      <c r="F106" s="68" t="str">
        <f t="shared" si="25"/>
        <v>DVB-20</v>
      </c>
      <c r="G106" s="68" t="str">
        <f t="shared" si="36"/>
        <v xml:space="preserve"> 1020</v>
      </c>
      <c r="H106" s="152">
        <v>79</v>
      </c>
      <c r="I106" s="68">
        <f t="shared" si="26"/>
        <v>829</v>
      </c>
      <c r="J106" s="153" t="str">
        <f t="shared" si="38"/>
        <v>epg265</v>
      </c>
      <c r="K106" s="67" t="str">
        <f t="shared" si="20"/>
        <v>0009000207EF</v>
      </c>
      <c r="L106" s="67" t="str">
        <f t="shared" si="27"/>
        <v>http://amedia1.ru/</v>
      </c>
      <c r="M106" s="67" t="str">
        <f t="shared" si="28"/>
        <v>Русский, Английский</v>
      </c>
      <c r="N106" s="67" t="str">
        <f t="shared" si="29"/>
        <v>Круглосуточно</v>
      </c>
      <c r="O106" s="154" t="str">
        <f t="shared" si="30"/>
        <v/>
      </c>
      <c r="P106" s="67" t="str">
        <f t="shared" si="21"/>
        <v>AMEDIA Premium HD</v>
      </c>
      <c r="Q106" s="44" t="str">
        <f t="shared" si="37"/>
        <v/>
      </c>
      <c r="R106" s="44"/>
      <c r="S106" s="44" t="str">
        <f t="shared" si="31"/>
        <v>Да</v>
      </c>
      <c r="T106" s="44" t="str">
        <f t="shared" si="32"/>
        <v>Да</v>
      </c>
      <c r="U106" s="44" t="str">
        <f t="shared" si="33"/>
        <v/>
      </c>
      <c r="V106" s="27" t="str">
        <f t="shared" si="34"/>
        <v/>
      </c>
    </row>
    <row r="107" spans="1:22" x14ac:dyDescent="0.2">
      <c r="A107" s="44">
        <f t="shared" si="35"/>
        <v>105</v>
      </c>
      <c r="B107" s="51" t="str">
        <f t="shared" si="39"/>
        <v>AMEDIA HIT SD</v>
      </c>
      <c r="C107" s="51" t="str">
        <f t="shared" si="2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23"/>
        <v>Кино и сериалы</v>
      </c>
      <c r="E107" s="68" t="str">
        <f t="shared" si="24"/>
        <v>SD</v>
      </c>
      <c r="F107" s="68" t="str">
        <f t="shared" si="25"/>
        <v>DVB-20</v>
      </c>
      <c r="G107" s="68" t="str">
        <f t="shared" si="36"/>
        <v xml:space="preserve"> 1020</v>
      </c>
      <c r="H107" s="152">
        <v>302</v>
      </c>
      <c r="I107" s="68">
        <f t="shared" si="26"/>
        <v>827</v>
      </c>
      <c r="J107" s="153" t="str">
        <f t="shared" si="38"/>
        <v>epg575</v>
      </c>
      <c r="K107" s="67" t="str">
        <f t="shared" si="20"/>
        <v>0009000207EF</v>
      </c>
      <c r="L107" s="67" t="str">
        <f t="shared" si="27"/>
        <v>http://amediahit.ru/</v>
      </c>
      <c r="M107" s="67" t="str">
        <f t="shared" si="28"/>
        <v>Русский, Английский</v>
      </c>
      <c r="N107" s="67" t="str">
        <f t="shared" si="29"/>
        <v>Круглосуточно</v>
      </c>
      <c r="O107" s="154" t="str">
        <f t="shared" si="30"/>
        <v/>
      </c>
      <c r="P107" s="67" t="str">
        <f t="shared" si="21"/>
        <v>AMEDIA Premium HD</v>
      </c>
      <c r="Q107" s="44" t="str">
        <f t="shared" si="37"/>
        <v/>
      </c>
      <c r="R107" s="44"/>
      <c r="S107" s="44" t="str">
        <f t="shared" si="31"/>
        <v>Да</v>
      </c>
      <c r="T107" s="44" t="str">
        <f t="shared" si="32"/>
        <v>Да</v>
      </c>
      <c r="U107" s="44" t="str">
        <f t="shared" si="33"/>
        <v/>
      </c>
      <c r="V107" s="27" t="str">
        <f t="shared" si="34"/>
        <v/>
      </c>
    </row>
    <row r="108" spans="1:22" x14ac:dyDescent="0.2">
      <c r="A108" s="44">
        <f t="shared" si="35"/>
        <v>106</v>
      </c>
      <c r="B108" s="51" t="str">
        <f t="shared" si="39"/>
        <v>AMEDIA Premium HD</v>
      </c>
      <c r="C108" s="51" t="str">
        <f t="shared" si="22"/>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23"/>
        <v>Кино и сериалы</v>
      </c>
      <c r="E108" s="68" t="str">
        <f t="shared" si="24"/>
        <v>HD</v>
      </c>
      <c r="F108" s="68" t="str">
        <f t="shared" si="25"/>
        <v>DVB-20</v>
      </c>
      <c r="G108" s="68" t="str">
        <f t="shared" si="36"/>
        <v xml:space="preserve"> 1020</v>
      </c>
      <c r="H108" s="152">
        <v>220</v>
      </c>
      <c r="I108" s="68">
        <f t="shared" si="26"/>
        <v>823</v>
      </c>
      <c r="J108" s="153" t="str">
        <f t="shared" si="38"/>
        <v>epg267</v>
      </c>
      <c r="K108" s="67" t="str">
        <f t="shared" si="20"/>
        <v>0009000207EF</v>
      </c>
      <c r="L108" s="67" t="str">
        <f t="shared" si="27"/>
        <v>http://amediahd.ru/</v>
      </c>
      <c r="M108" s="67" t="str">
        <f t="shared" si="28"/>
        <v>Русский, Английский</v>
      </c>
      <c r="N108" s="67" t="str">
        <f t="shared" si="29"/>
        <v>Круглосуточно</v>
      </c>
      <c r="O108" s="154" t="str">
        <f t="shared" si="30"/>
        <v/>
      </c>
      <c r="P108" s="67" t="str">
        <f t="shared" si="21"/>
        <v>AMEDIA Premium HD</v>
      </c>
      <c r="Q108" s="44" t="str">
        <f t="shared" si="37"/>
        <v/>
      </c>
      <c r="R108" s="44"/>
      <c r="S108" s="44" t="str">
        <f t="shared" si="31"/>
        <v>Да</v>
      </c>
      <c r="T108" s="44" t="str">
        <f t="shared" si="32"/>
        <v>Да</v>
      </c>
      <c r="U108" s="44" t="str">
        <f t="shared" si="33"/>
        <v/>
      </c>
      <c r="V108" s="27" t="str">
        <f t="shared" si="34"/>
        <v/>
      </c>
    </row>
    <row r="109" spans="1:22" x14ac:dyDescent="0.2">
      <c r="A109" s="44">
        <f t="shared" si="35"/>
        <v>107</v>
      </c>
      <c r="B109" s="51" t="str">
        <f t="shared" si="39"/>
        <v>Fox Life</v>
      </c>
      <c r="C109" s="51" t="str">
        <f t="shared" si="22"/>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23"/>
        <v>Кино и сериалы</v>
      </c>
      <c r="E109" s="68" t="str">
        <f t="shared" si="24"/>
        <v>SD</v>
      </c>
      <c r="F109" s="68" t="str">
        <f t="shared" si="25"/>
        <v>DVB-21</v>
      </c>
      <c r="G109" s="68" t="str">
        <f t="shared" si="36"/>
        <v xml:space="preserve"> 1020</v>
      </c>
      <c r="H109" s="152">
        <v>90</v>
      </c>
      <c r="I109" s="68">
        <f t="shared" si="26"/>
        <v>69</v>
      </c>
      <c r="J109" s="153" t="str">
        <f t="shared" si="38"/>
        <v>epg86</v>
      </c>
      <c r="K109" s="67" t="str">
        <f t="shared" si="20"/>
        <v>0009000207D1</v>
      </c>
      <c r="L109" s="67" t="str">
        <f t="shared" si="27"/>
        <v>http://www.foxlifetv.ru/</v>
      </c>
      <c r="M109" s="67" t="str">
        <f t="shared" si="28"/>
        <v>Русский, Английский</v>
      </c>
      <c r="N109" s="67" t="str">
        <f t="shared" si="29"/>
        <v>Круглосуточно</v>
      </c>
      <c r="O109" s="154" t="str">
        <f t="shared" si="30"/>
        <v/>
      </c>
      <c r="P109" s="67" t="str">
        <f t="shared" si="21"/>
        <v>Базовый</v>
      </c>
      <c r="Q109" s="44" t="str">
        <f t="shared" si="37"/>
        <v/>
      </c>
      <c r="R109" s="44"/>
      <c r="S109" s="44" t="str">
        <f t="shared" si="31"/>
        <v>Да</v>
      </c>
      <c r="T109" s="44" t="str">
        <f t="shared" si="32"/>
        <v>Да</v>
      </c>
      <c r="U109" s="44" t="str">
        <f t="shared" si="33"/>
        <v/>
      </c>
      <c r="V109" s="27" t="str">
        <f t="shared" si="34"/>
        <v/>
      </c>
    </row>
    <row r="110" spans="1:22" x14ac:dyDescent="0.2">
      <c r="A110" s="44">
        <f t="shared" si="35"/>
        <v>108</v>
      </c>
      <c r="B110" s="51" t="str">
        <f t="shared" si="39"/>
        <v>Viasat History HD/Viasat Nature HD</v>
      </c>
      <c r="C110" s="51" t="str">
        <f t="shared" si="22"/>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23"/>
        <v>Познавательные</v>
      </c>
      <c r="E110" s="68" t="str">
        <f t="shared" si="24"/>
        <v>HD</v>
      </c>
      <c r="F110" s="68" t="str">
        <f t="shared" si="25"/>
        <v>DVB-21</v>
      </c>
      <c r="G110" s="68" t="str">
        <f t="shared" si="36"/>
        <v xml:space="preserve"> 1020</v>
      </c>
      <c r="H110" s="152">
        <v>163</v>
      </c>
      <c r="I110" s="68">
        <f t="shared" si="26"/>
        <v>807</v>
      </c>
      <c r="J110" s="153" t="str">
        <f t="shared" si="38"/>
        <v>epg378</v>
      </c>
      <c r="K110" s="67" t="str">
        <f t="shared" si="20"/>
        <v>0009000207E0</v>
      </c>
      <c r="L110" s="67" t="str">
        <f t="shared" si="27"/>
        <v>http://www.viasatpremium.ru/</v>
      </c>
      <c r="M110" s="67" t="str">
        <f t="shared" si="28"/>
        <v>Русский</v>
      </c>
      <c r="N110" s="67" t="str">
        <f t="shared" si="29"/>
        <v>Круглосуточно</v>
      </c>
      <c r="O110" s="154" t="str">
        <f t="shared" si="30"/>
        <v/>
      </c>
      <c r="P110" s="67" t="str">
        <f t="shared" si="21"/>
        <v>VIASAT премиум HD</v>
      </c>
      <c r="Q110" s="44" t="str">
        <f t="shared" si="37"/>
        <v/>
      </c>
      <c r="R110" s="44"/>
      <c r="S110" s="44" t="str">
        <f t="shared" si="31"/>
        <v>Да</v>
      </c>
      <c r="T110" s="44" t="str">
        <f t="shared" si="32"/>
        <v>Да</v>
      </c>
      <c r="U110" s="44" t="str">
        <f t="shared" si="33"/>
        <v/>
      </c>
      <c r="V110" s="27" t="str">
        <f t="shared" si="34"/>
        <v/>
      </c>
    </row>
    <row r="111" spans="1:22" x14ac:dyDescent="0.2">
      <c r="A111" s="44">
        <f t="shared" si="35"/>
        <v>109</v>
      </c>
      <c r="B111" s="51" t="str">
        <f t="shared" si="39"/>
        <v>TV1000 Megahit HD</v>
      </c>
      <c r="C111" s="51" t="str">
        <f t="shared" si="22"/>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23"/>
        <v>Кино и сериалы</v>
      </c>
      <c r="E111" s="68" t="str">
        <f t="shared" si="24"/>
        <v>HD</v>
      </c>
      <c r="F111" s="68" t="str">
        <f t="shared" si="25"/>
        <v>DVB-21</v>
      </c>
      <c r="G111" s="68" t="str">
        <f t="shared" si="36"/>
        <v xml:space="preserve"> 1020</v>
      </c>
      <c r="H111" s="152">
        <v>161</v>
      </c>
      <c r="I111" s="68">
        <f t="shared" si="26"/>
        <v>803</v>
      </c>
      <c r="J111" s="153" t="str">
        <f t="shared" si="38"/>
        <v>epg376</v>
      </c>
      <c r="K111" s="67" t="str">
        <f t="shared" si="20"/>
        <v>0009000207E0</v>
      </c>
      <c r="L111" s="67" t="str">
        <f t="shared" si="27"/>
        <v>http://www.viasatpremium.ru/</v>
      </c>
      <c r="M111" s="67" t="str">
        <f t="shared" si="28"/>
        <v>Русский</v>
      </c>
      <c r="N111" s="67" t="str">
        <f t="shared" si="29"/>
        <v>Круглосуточно</v>
      </c>
      <c r="O111" s="154" t="str">
        <f t="shared" si="30"/>
        <v/>
      </c>
      <c r="P111" s="67" t="str">
        <f t="shared" si="21"/>
        <v>VIASAT премиум HD</v>
      </c>
      <c r="Q111" s="44" t="str">
        <f t="shared" si="37"/>
        <v/>
      </c>
      <c r="R111" s="44"/>
      <c r="S111" s="44" t="str">
        <f t="shared" si="31"/>
        <v>Да</v>
      </c>
      <c r="T111" s="44" t="str">
        <f t="shared" si="32"/>
        <v>Да</v>
      </c>
      <c r="U111" s="44" t="str">
        <f t="shared" si="33"/>
        <v/>
      </c>
      <c r="V111" s="27" t="str">
        <f t="shared" si="34"/>
        <v/>
      </c>
    </row>
    <row r="112" spans="1:22" x14ac:dyDescent="0.2">
      <c r="A112" s="44">
        <f t="shared" si="35"/>
        <v>110</v>
      </c>
      <c r="B112" s="51" t="str">
        <f t="shared" si="39"/>
        <v>Travel+Adventure SD</v>
      </c>
      <c r="C112"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23"/>
        <v>Вокруг света</v>
      </c>
      <c r="E112" s="68" t="str">
        <f t="shared" si="24"/>
        <v>SD</v>
      </c>
      <c r="F112" s="68" t="str">
        <f t="shared" si="25"/>
        <v>DVB-22</v>
      </c>
      <c r="G112" s="68" t="str">
        <f t="shared" si="36"/>
        <v xml:space="preserve"> 1020</v>
      </c>
      <c r="H112" s="152">
        <v>218</v>
      </c>
      <c r="I112" s="68">
        <f t="shared" si="26"/>
        <v>107</v>
      </c>
      <c r="J112" s="153" t="str">
        <f t="shared" si="38"/>
        <v>epg274</v>
      </c>
      <c r="K112" s="67" t="str">
        <f t="shared" si="20"/>
        <v>0009000207D1</v>
      </c>
      <c r="L112" s="67" t="str">
        <f t="shared" si="27"/>
        <v>http://travelplusadventure.ru/</v>
      </c>
      <c r="M112" s="67" t="str">
        <f t="shared" si="28"/>
        <v>Русский</v>
      </c>
      <c r="N112" s="67" t="str">
        <f t="shared" si="29"/>
        <v>Круглосуточно</v>
      </c>
      <c r="O112" s="154" t="str">
        <f t="shared" si="30"/>
        <v/>
      </c>
      <c r="P112" s="67" t="str">
        <f t="shared" si="21"/>
        <v>Базовый</v>
      </c>
      <c r="Q112" s="44" t="str">
        <f t="shared" si="37"/>
        <v>Да</v>
      </c>
      <c r="R112" s="44"/>
      <c r="S112" s="44" t="str">
        <f t="shared" si="31"/>
        <v>Да</v>
      </c>
      <c r="T112" s="44" t="str">
        <f t="shared" si="32"/>
        <v>Да</v>
      </c>
      <c r="U112" s="44" t="str">
        <f t="shared" si="33"/>
        <v/>
      </c>
      <c r="V112" s="27" t="str">
        <f t="shared" si="34"/>
        <v/>
      </c>
    </row>
    <row r="113" spans="1:22" x14ac:dyDescent="0.2">
      <c r="A113" s="44">
        <f t="shared" si="35"/>
        <v>111</v>
      </c>
      <c r="B113" s="51" t="str">
        <f t="shared" si="39"/>
        <v>Travel+Adventure HD</v>
      </c>
      <c r="C113" s="51" t="str">
        <f t="shared" si="2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23"/>
        <v>Вокруг света</v>
      </c>
      <c r="E113" s="68" t="str">
        <f t="shared" si="24"/>
        <v>HD</v>
      </c>
      <c r="F113" s="68" t="str">
        <f t="shared" si="25"/>
        <v>DVB-22</v>
      </c>
      <c r="G113" s="68" t="str">
        <f t="shared" si="36"/>
        <v xml:space="preserve"> 1020</v>
      </c>
      <c r="H113" s="152">
        <v>219</v>
      </c>
      <c r="I113" s="68">
        <f t="shared" si="26"/>
        <v>612</v>
      </c>
      <c r="J113" s="153" t="str">
        <f t="shared" si="38"/>
        <v>epg275</v>
      </c>
      <c r="K113" s="67" t="str">
        <f t="shared" si="20"/>
        <v>0009000207D1</v>
      </c>
      <c r="L113" s="67" t="str">
        <f t="shared" si="27"/>
        <v>http://travelplusadventure.ru/</v>
      </c>
      <c r="M113" s="67" t="str">
        <f t="shared" si="28"/>
        <v>Русский</v>
      </c>
      <c r="N113" s="67" t="str">
        <f t="shared" si="29"/>
        <v>Круглосуточно</v>
      </c>
      <c r="O113" s="154" t="str">
        <f t="shared" si="30"/>
        <v/>
      </c>
      <c r="P113" s="67" t="str">
        <f t="shared" si="21"/>
        <v>Базовый</v>
      </c>
      <c r="Q113" s="44" t="str">
        <f t="shared" si="37"/>
        <v/>
      </c>
      <c r="R113" s="44"/>
      <c r="S113" s="44" t="str">
        <f t="shared" si="31"/>
        <v>Да</v>
      </c>
      <c r="T113" s="44" t="str">
        <f t="shared" si="32"/>
        <v>Да</v>
      </c>
      <c r="U113" s="44" t="str">
        <f t="shared" si="33"/>
        <v/>
      </c>
      <c r="V113" s="27" t="str">
        <f t="shared" si="34"/>
        <v/>
      </c>
    </row>
    <row r="114" spans="1:22" x14ac:dyDescent="0.2">
      <c r="A114" s="44">
        <f t="shared" si="35"/>
        <v>112</v>
      </c>
      <c r="B114" s="51" t="str">
        <f t="shared" si="39"/>
        <v>8 канал</v>
      </c>
      <c r="C114" s="51" t="str">
        <f t="shared" si="22"/>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23"/>
        <v>Развлекательные</v>
      </c>
      <c r="E114" s="68" t="str">
        <f t="shared" si="24"/>
        <v>SD</v>
      </c>
      <c r="F114" s="68" t="str">
        <f t="shared" si="25"/>
        <v>DVB-22</v>
      </c>
      <c r="G114" s="68" t="str">
        <f t="shared" si="36"/>
        <v xml:space="preserve"> 1020</v>
      </c>
      <c r="H114" s="152">
        <v>176</v>
      </c>
      <c r="I114" s="68">
        <f t="shared" si="26"/>
        <v>205</v>
      </c>
      <c r="J114" s="153" t="str">
        <f t="shared" si="38"/>
        <v>epg522</v>
      </c>
      <c r="K114" s="67" t="str">
        <f t="shared" si="20"/>
        <v>0009000207E3</v>
      </c>
      <c r="L114" s="67" t="str">
        <f t="shared" si="27"/>
        <v>http://www.8tv.ru/</v>
      </c>
      <c r="M114" s="67" t="str">
        <f t="shared" si="28"/>
        <v>Русский</v>
      </c>
      <c r="N114" s="67" t="str">
        <f t="shared" si="29"/>
        <v>Круглосуточно</v>
      </c>
      <c r="O114" s="154" t="str">
        <f t="shared" si="30"/>
        <v/>
      </c>
      <c r="P114" s="67" t="str">
        <f t="shared" si="21"/>
        <v>Базовый</v>
      </c>
      <c r="Q114" s="44" t="str">
        <f t="shared" si="37"/>
        <v/>
      </c>
      <c r="R114" s="44"/>
      <c r="S114" s="44" t="str">
        <f t="shared" si="31"/>
        <v>Да</v>
      </c>
      <c r="T114" s="44" t="str">
        <f t="shared" si="32"/>
        <v>Да</v>
      </c>
      <c r="U114" s="44" t="str">
        <f t="shared" si="33"/>
        <v/>
      </c>
      <c r="V114" s="27" t="str">
        <f t="shared" si="34"/>
        <v/>
      </c>
    </row>
    <row r="115" spans="1:22" x14ac:dyDescent="0.2">
      <c r="A115" s="44">
        <f t="shared" si="35"/>
        <v>113</v>
      </c>
      <c r="B115" s="51" t="str">
        <f t="shared" si="39"/>
        <v>AMEDIA Premium SD</v>
      </c>
      <c r="C115" s="51" t="str">
        <f t="shared" si="22"/>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23"/>
        <v>Кино и сериалы</v>
      </c>
      <c r="E115" s="68" t="str">
        <f t="shared" si="24"/>
        <v>SD</v>
      </c>
      <c r="F115" s="68" t="str">
        <f t="shared" si="25"/>
        <v>DVB-22</v>
      </c>
      <c r="G115" s="68" t="str">
        <f t="shared" si="36"/>
        <v xml:space="preserve"> 1020</v>
      </c>
      <c r="H115" s="152">
        <v>221</v>
      </c>
      <c r="I115" s="68">
        <f t="shared" si="26"/>
        <v>824</v>
      </c>
      <c r="J115" s="153" t="str">
        <f t="shared" si="38"/>
        <v>epg277</v>
      </c>
      <c r="K115" s="67" t="str">
        <f t="shared" si="20"/>
        <v>0009000207EF</v>
      </c>
      <c r="L115" s="67" t="str">
        <f t="shared" si="27"/>
        <v>http://amediahd.ru/</v>
      </c>
      <c r="M115" s="67" t="str">
        <f t="shared" si="28"/>
        <v>Русский, Английский</v>
      </c>
      <c r="N115" s="67" t="str">
        <f t="shared" si="29"/>
        <v>Круглосуточно</v>
      </c>
      <c r="O115" s="154" t="str">
        <f t="shared" si="30"/>
        <v/>
      </c>
      <c r="P115" s="67" t="str">
        <f t="shared" si="21"/>
        <v>AMEDIA Premium HD</v>
      </c>
      <c r="Q115" s="44" t="str">
        <f t="shared" si="37"/>
        <v/>
      </c>
      <c r="R115" s="44"/>
      <c r="S115" s="44" t="str">
        <f t="shared" si="31"/>
        <v>Да</v>
      </c>
      <c r="T115" s="44" t="str">
        <f t="shared" si="32"/>
        <v>Да</v>
      </c>
      <c r="U115" s="44" t="str">
        <f t="shared" si="33"/>
        <v/>
      </c>
      <c r="V115" s="27" t="str">
        <f t="shared" si="34"/>
        <v/>
      </c>
    </row>
    <row r="116" spans="1:22" x14ac:dyDescent="0.2">
      <c r="A116" s="44">
        <f t="shared" si="35"/>
        <v>114</v>
      </c>
      <c r="B116" s="51" t="str">
        <f t="shared" si="39"/>
        <v>A1 HD</v>
      </c>
      <c r="C116" s="51" t="str">
        <f t="shared" si="2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23"/>
        <v>Кино и сериалы</v>
      </c>
      <c r="E116" s="68" t="str">
        <f t="shared" si="24"/>
        <v>HD</v>
      </c>
      <c r="F116" s="68" t="str">
        <f t="shared" si="25"/>
        <v>DVB-22</v>
      </c>
      <c r="G116" s="68" t="str">
        <f t="shared" si="36"/>
        <v xml:space="preserve"> 1020</v>
      </c>
      <c r="H116" s="152">
        <v>222</v>
      </c>
      <c r="I116" s="68">
        <f t="shared" si="26"/>
        <v>828</v>
      </c>
      <c r="J116" s="153" t="str">
        <f t="shared" si="38"/>
        <v>epg598</v>
      </c>
      <c r="K116" s="67" t="str">
        <f t="shared" si="20"/>
        <v>0009000207EF</v>
      </c>
      <c r="L116" s="67" t="str">
        <f t="shared" si="27"/>
        <v>http://amedia1.ru/</v>
      </c>
      <c r="M116" s="67" t="str">
        <f t="shared" si="28"/>
        <v>Русский</v>
      </c>
      <c r="N116" s="67" t="str">
        <f t="shared" si="29"/>
        <v>Круглосуточно</v>
      </c>
      <c r="O116" s="154" t="str">
        <f t="shared" si="30"/>
        <v/>
      </c>
      <c r="P116" s="67" t="str">
        <f t="shared" si="21"/>
        <v>AMEDIA Premium HD</v>
      </c>
      <c r="Q116" s="44" t="str">
        <f t="shared" si="37"/>
        <v/>
      </c>
      <c r="R116" s="44"/>
      <c r="S116" s="44" t="str">
        <f t="shared" si="31"/>
        <v>Да</v>
      </c>
      <c r="T116" s="44" t="str">
        <f t="shared" si="32"/>
        <v>Да</v>
      </c>
      <c r="U116" s="44" t="str">
        <f t="shared" si="33"/>
        <v/>
      </c>
      <c r="V116" s="27" t="str">
        <f t="shared" si="34"/>
        <v/>
      </c>
    </row>
    <row r="117" spans="1:22" x14ac:dyDescent="0.2">
      <c r="A117" s="44">
        <f t="shared" si="35"/>
        <v>115</v>
      </c>
      <c r="B117" s="27" t="str">
        <f t="shared" si="39"/>
        <v>History HD</v>
      </c>
      <c r="C117" s="27" t="str">
        <f t="shared" si="2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23"/>
        <v>Развлекательные</v>
      </c>
      <c r="E117" s="45" t="str">
        <f t="shared" si="24"/>
        <v>HD</v>
      </c>
      <c r="F117" s="45" t="str">
        <f t="shared" si="25"/>
        <v>DVB-23</v>
      </c>
      <c r="G117" s="45" t="str">
        <f t="shared" si="36"/>
        <v xml:space="preserve"> 1020</v>
      </c>
      <c r="H117" s="46">
        <v>239</v>
      </c>
      <c r="I117" s="68">
        <f t="shared" si="26"/>
        <v>617</v>
      </c>
      <c r="J117" s="153" t="str">
        <f t="shared" si="38"/>
        <v>epg599</v>
      </c>
      <c r="K117" s="67" t="str">
        <f t="shared" si="20"/>
        <v>0009000207D1</v>
      </c>
      <c r="L117" s="67" t="str">
        <f t="shared" si="27"/>
        <v>http://www.history.com/</v>
      </c>
      <c r="M117" s="67" t="str">
        <f t="shared" si="28"/>
        <v>Русский</v>
      </c>
      <c r="N117" s="67" t="str">
        <f t="shared" si="29"/>
        <v>Круглосуточно</v>
      </c>
      <c r="O117" s="154" t="str">
        <f t="shared" si="30"/>
        <v/>
      </c>
      <c r="P117" s="67" t="str">
        <f t="shared" si="21"/>
        <v>Базовый</v>
      </c>
      <c r="Q117" s="44" t="str">
        <f t="shared" si="37"/>
        <v/>
      </c>
      <c r="R117" s="44"/>
      <c r="S117" s="44" t="str">
        <f t="shared" si="31"/>
        <v>Да</v>
      </c>
      <c r="T117" s="44" t="str">
        <f t="shared" si="32"/>
        <v>Да</v>
      </c>
      <c r="U117" s="44" t="str">
        <f t="shared" si="33"/>
        <v/>
      </c>
      <c r="V117" s="27" t="str">
        <f t="shared" si="34"/>
        <v/>
      </c>
    </row>
    <row r="118" spans="1:22" x14ac:dyDescent="0.2">
      <c r="A118" s="44">
        <f t="shared" si="35"/>
        <v>116</v>
      </c>
      <c r="B118" s="27" t="str">
        <f t="shared" si="39"/>
        <v>Музыка первого</v>
      </c>
      <c r="C118" s="27" t="str">
        <f t="shared" si="22"/>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23"/>
        <v>Музыкальные</v>
      </c>
      <c r="E118" s="45" t="str">
        <f t="shared" si="24"/>
        <v>SD</v>
      </c>
      <c r="F118" s="45" t="str">
        <f t="shared" si="25"/>
        <v>DVB-25</v>
      </c>
      <c r="G118" s="45" t="str">
        <f t="shared" si="36"/>
        <v xml:space="preserve"> 1020</v>
      </c>
      <c r="H118" s="46">
        <v>99</v>
      </c>
      <c r="I118" s="68">
        <f t="shared" si="26"/>
        <v>502</v>
      </c>
      <c r="J118" s="153" t="str">
        <f t="shared" si="38"/>
        <v>epg95</v>
      </c>
      <c r="K118" s="67" t="str">
        <f t="shared" si="20"/>
        <v>0009000207E3</v>
      </c>
      <c r="L118" s="67" t="str">
        <f t="shared" si="27"/>
        <v>http://www.muz1.tv/</v>
      </c>
      <c r="M118" s="67" t="str">
        <f t="shared" si="28"/>
        <v>Русский</v>
      </c>
      <c r="N118" s="67" t="str">
        <f t="shared" si="29"/>
        <v>Круглосуточно</v>
      </c>
      <c r="O118" s="154" t="str">
        <f t="shared" si="30"/>
        <v/>
      </c>
      <c r="P118" s="67" t="str">
        <f t="shared" si="21"/>
        <v>Базовый</v>
      </c>
      <c r="Q118" s="44" t="str">
        <f t="shared" si="37"/>
        <v>Да</v>
      </c>
      <c r="R118" s="44"/>
      <c r="S118" s="44" t="str">
        <f t="shared" si="31"/>
        <v>Да</v>
      </c>
      <c r="T118" s="44" t="str">
        <f t="shared" si="32"/>
        <v>Да</v>
      </c>
      <c r="U118" s="44" t="str">
        <f t="shared" si="33"/>
        <v/>
      </c>
      <c r="V118" s="27" t="str">
        <f t="shared" si="34"/>
        <v/>
      </c>
    </row>
    <row r="119" spans="1:22" x14ac:dyDescent="0.2">
      <c r="A119" s="44">
        <f t="shared" si="35"/>
        <v>117</v>
      </c>
      <c r="B119" s="27" t="str">
        <f t="shared" si="39"/>
        <v>Europa Plus TV</v>
      </c>
      <c r="C119" s="27" t="str">
        <f t="shared" si="22"/>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23"/>
        <v>Музыкальные</v>
      </c>
      <c r="E119" s="45" t="str">
        <f t="shared" si="24"/>
        <v>SD</v>
      </c>
      <c r="F119" s="45" t="str">
        <f t="shared" si="25"/>
        <v>DVB-31</v>
      </c>
      <c r="G119" s="45" t="str">
        <f t="shared" si="36"/>
        <v xml:space="preserve"> 1020</v>
      </c>
      <c r="H119" s="46">
        <v>100</v>
      </c>
      <c r="I119" s="68">
        <f t="shared" si="26"/>
        <v>840</v>
      </c>
      <c r="J119" s="153" t="str">
        <f t="shared" si="38"/>
        <v>epg96</v>
      </c>
      <c r="K119" s="67" t="str">
        <f t="shared" si="20"/>
        <v>000900020803</v>
      </c>
      <c r="L119" s="67" t="str">
        <f t="shared" si="27"/>
        <v>http://www.europaplustv.com/</v>
      </c>
      <c r="M119" s="67" t="str">
        <f t="shared" si="28"/>
        <v>Русский</v>
      </c>
      <c r="N119" s="67" t="str">
        <f t="shared" si="29"/>
        <v>Круглосуточно</v>
      </c>
      <c r="O119" s="154" t="str">
        <f t="shared" si="30"/>
        <v/>
      </c>
      <c r="P119" s="67" t="str">
        <f t="shared" si="21"/>
        <v>Активный</v>
      </c>
      <c r="Q119" s="44" t="str">
        <f t="shared" si="37"/>
        <v>Да</v>
      </c>
      <c r="R119" s="44"/>
      <c r="S119" s="44" t="str">
        <f t="shared" si="31"/>
        <v>Да</v>
      </c>
      <c r="T119" s="44" t="str">
        <f t="shared" si="32"/>
        <v>Да</v>
      </c>
      <c r="U119" s="44" t="str">
        <f t="shared" si="33"/>
        <v/>
      </c>
      <c r="V119" s="27" t="str">
        <f t="shared" si="34"/>
        <v/>
      </c>
    </row>
    <row r="120" spans="1:22" x14ac:dyDescent="0.2">
      <c r="A120" s="44">
        <f t="shared" si="35"/>
        <v>118</v>
      </c>
      <c r="B120" s="27" t="str">
        <f t="shared" si="39"/>
        <v>Food Network HD</v>
      </c>
      <c r="C120" s="27" t="str">
        <f t="shared" si="2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23"/>
        <v>Семья и здоровье</v>
      </c>
      <c r="E120" s="45" t="str">
        <f t="shared" si="24"/>
        <v>HD</v>
      </c>
      <c r="F120" s="45" t="str">
        <f t="shared" si="25"/>
        <v>DVB-23</v>
      </c>
      <c r="G120" s="45" t="str">
        <f t="shared" si="36"/>
        <v xml:space="preserve"> 1020</v>
      </c>
      <c r="H120" s="46">
        <v>306</v>
      </c>
      <c r="I120" s="45">
        <f t="shared" si="26"/>
        <v>603</v>
      </c>
      <c r="J120" s="47" t="str">
        <f t="shared" si="38"/>
        <v>epg541</v>
      </c>
      <c r="K120" s="48" t="str">
        <f t="shared" si="20"/>
        <v>0009000207D1</v>
      </c>
      <c r="L120" s="48" t="str">
        <f t="shared" si="27"/>
        <v>http://foodnetwork.com</v>
      </c>
      <c r="M120" s="48" t="str">
        <f t="shared" si="28"/>
        <v>Русский, Английский</v>
      </c>
      <c r="N120" s="48" t="str">
        <f t="shared" si="29"/>
        <v>Круглосуточно</v>
      </c>
      <c r="O120" s="49" t="str">
        <f t="shared" si="30"/>
        <v/>
      </c>
      <c r="P120" s="48" t="str">
        <f t="shared" si="21"/>
        <v>Базовый</v>
      </c>
      <c r="Q120" s="44" t="str">
        <f t="shared" si="37"/>
        <v/>
      </c>
      <c r="R120" s="44"/>
      <c r="S120" s="44" t="str">
        <f t="shared" si="31"/>
        <v>Да</v>
      </c>
      <c r="T120" s="44" t="str">
        <f t="shared" si="32"/>
        <v>Да</v>
      </c>
      <c r="U120" s="44" t="str">
        <f t="shared" si="33"/>
        <v/>
      </c>
      <c r="V120" s="27" t="str">
        <f t="shared" si="34"/>
        <v/>
      </c>
    </row>
    <row r="121" spans="1:22" x14ac:dyDescent="0.2">
      <c r="A121" s="44">
        <f t="shared" si="35"/>
        <v>119</v>
      </c>
      <c r="B121" s="27" t="str">
        <f t="shared" si="39"/>
        <v>Fox</v>
      </c>
      <c r="C121" s="27" t="str">
        <f t="shared" si="22"/>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23"/>
        <v>Кино и сериалы</v>
      </c>
      <c r="E121" s="45" t="str">
        <f t="shared" si="24"/>
        <v>SD</v>
      </c>
      <c r="F121" s="45" t="str">
        <f t="shared" si="25"/>
        <v>DVB-23</v>
      </c>
      <c r="G121" s="45" t="str">
        <f t="shared" si="36"/>
        <v xml:space="preserve"> 1020</v>
      </c>
      <c r="H121" s="46">
        <v>217</v>
      </c>
      <c r="I121" s="45">
        <f t="shared" si="26"/>
        <v>70</v>
      </c>
      <c r="J121" s="47" t="str">
        <f t="shared" si="38"/>
        <v>epg75</v>
      </c>
      <c r="K121" s="48" t="str">
        <f t="shared" si="20"/>
        <v>0009000207D1</v>
      </c>
      <c r="L121" s="48" t="str">
        <f t="shared" si="27"/>
        <v>http://www.foxtv.ru/</v>
      </c>
      <c r="M121" s="48" t="str">
        <f t="shared" si="28"/>
        <v>Русский</v>
      </c>
      <c r="N121" s="48" t="str">
        <f t="shared" si="29"/>
        <v>Круглосуточно</v>
      </c>
      <c r="O121" s="49" t="str">
        <f t="shared" si="30"/>
        <v/>
      </c>
      <c r="P121" s="48" t="str">
        <f t="shared" si="21"/>
        <v>Базовый</v>
      </c>
      <c r="Q121" s="44" t="str">
        <f t="shared" si="37"/>
        <v/>
      </c>
      <c r="R121" s="44"/>
      <c r="S121" s="44" t="str">
        <f t="shared" si="31"/>
        <v>Да</v>
      </c>
      <c r="T121" s="44" t="str">
        <f t="shared" si="32"/>
        <v>Да</v>
      </c>
      <c r="U121" s="44" t="str">
        <f t="shared" si="33"/>
        <v/>
      </c>
      <c r="V121" s="27" t="str">
        <f t="shared" si="34"/>
        <v/>
      </c>
    </row>
    <row r="122" spans="1:22" x14ac:dyDescent="0.2">
      <c r="A122" s="44">
        <f t="shared" si="35"/>
        <v>120</v>
      </c>
      <c r="B122" s="27" t="str">
        <f t="shared" si="39"/>
        <v>MGM HD</v>
      </c>
      <c r="C122" s="27" t="str">
        <f t="shared" si="2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23"/>
        <v>Кино и сериалы</v>
      </c>
      <c r="E122" s="45" t="str">
        <f t="shared" si="24"/>
        <v>HD</v>
      </c>
      <c r="F122" s="45" t="str">
        <f t="shared" si="25"/>
        <v>DVB-24</v>
      </c>
      <c r="G122" s="45" t="str">
        <f t="shared" si="36"/>
        <v xml:space="preserve"> 1020</v>
      </c>
      <c r="H122" s="46">
        <v>142</v>
      </c>
      <c r="I122" s="45">
        <f t="shared" si="26"/>
        <v>605</v>
      </c>
      <c r="J122" s="47" t="str">
        <f t="shared" si="38"/>
        <v>epg327</v>
      </c>
      <c r="K122" s="48" t="str">
        <f t="shared" si="20"/>
        <v>0009000207D1</v>
      </c>
      <c r="L122" s="48" t="str">
        <f t="shared" si="27"/>
        <v>http://www.mgmhd.com/</v>
      </c>
      <c r="M122" s="48" t="str">
        <f t="shared" si="28"/>
        <v>Русский, Английский</v>
      </c>
      <c r="N122" s="48" t="str">
        <f t="shared" si="29"/>
        <v>Круглосуточно</v>
      </c>
      <c r="O122" s="49" t="str">
        <f t="shared" si="30"/>
        <v/>
      </c>
      <c r="P122" s="48" t="str">
        <f t="shared" si="21"/>
        <v>Базовый</v>
      </c>
      <c r="Q122" s="44" t="str">
        <f t="shared" si="37"/>
        <v/>
      </c>
      <c r="R122" s="44"/>
      <c r="S122" s="44" t="str">
        <f t="shared" si="31"/>
        <v>Да</v>
      </c>
      <c r="T122" s="44" t="str">
        <f t="shared" si="32"/>
        <v>Да</v>
      </c>
      <c r="U122" s="44" t="str">
        <f t="shared" si="33"/>
        <v/>
      </c>
      <c r="V122" s="27" t="str">
        <f t="shared" si="34"/>
        <v/>
      </c>
    </row>
    <row r="123" spans="1:22" x14ac:dyDescent="0.2">
      <c r="A123" s="44">
        <f t="shared" si="35"/>
        <v>121</v>
      </c>
      <c r="B123" s="27" t="str">
        <f t="shared" si="39"/>
        <v>КХЛ</v>
      </c>
      <c r="C123" s="27" t="str">
        <f t="shared" si="2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23"/>
        <v>Спортивные</v>
      </c>
      <c r="E123" s="45" t="str">
        <f t="shared" si="24"/>
        <v>SD</v>
      </c>
      <c r="F123" s="45" t="str">
        <f t="shared" si="25"/>
        <v>DVB-24</v>
      </c>
      <c r="G123" s="45" t="str">
        <f t="shared" si="36"/>
        <v xml:space="preserve"> 1020</v>
      </c>
      <c r="H123" s="46">
        <v>109</v>
      </c>
      <c r="I123" s="45">
        <f t="shared" si="26"/>
        <v>307</v>
      </c>
      <c r="J123" s="47" t="str">
        <f t="shared" si="38"/>
        <v>epg105</v>
      </c>
      <c r="K123" s="48" t="str">
        <f t="shared" si="20"/>
        <v>0009000207E3</v>
      </c>
      <c r="L123" s="48" t="str">
        <f t="shared" si="27"/>
        <v>http://tv.khl.ru/</v>
      </c>
      <c r="M123" s="48" t="str">
        <f t="shared" si="28"/>
        <v>Русский</v>
      </c>
      <c r="N123" s="48" t="str">
        <f t="shared" si="29"/>
        <v>Круглосуточно</v>
      </c>
      <c r="O123" s="49" t="str">
        <f t="shared" si="30"/>
        <v/>
      </c>
      <c r="P123" s="48" t="str">
        <f t="shared" si="21"/>
        <v>Базовый</v>
      </c>
      <c r="Q123" s="44" t="str">
        <f t="shared" si="37"/>
        <v>Да</v>
      </c>
      <c r="R123" s="44"/>
      <c r="S123" s="44" t="str">
        <f t="shared" si="31"/>
        <v>Да</v>
      </c>
      <c r="T123" s="44" t="str">
        <f t="shared" si="32"/>
        <v>Да</v>
      </c>
      <c r="U123" s="44" t="str">
        <f t="shared" si="33"/>
        <v/>
      </c>
      <c r="V123" s="27" t="str">
        <f t="shared" si="34"/>
        <v/>
      </c>
    </row>
    <row r="124" spans="1:22" x14ac:dyDescent="0.2">
      <c r="A124" s="83">
        <f t="shared" si="35"/>
        <v>122</v>
      </c>
      <c r="B124" s="84" t="s">
        <v>895</v>
      </c>
      <c r="C124" s="84" t="s">
        <v>898</v>
      </c>
      <c r="D124" s="84" t="str">
        <f t="shared" si="23"/>
        <v>Региональные</v>
      </c>
      <c r="E124" s="85" t="s">
        <v>1</v>
      </c>
      <c r="F124" s="85" t="str">
        <f t="shared" si="25"/>
        <v>DVB-4</v>
      </c>
      <c r="G124" s="85" t="str">
        <f t="shared" si="36"/>
        <v xml:space="preserve"> 1020</v>
      </c>
      <c r="H124" s="85">
        <v>201</v>
      </c>
      <c r="I124" s="85">
        <v>21</v>
      </c>
      <c r="J124" s="87" t="s">
        <v>896</v>
      </c>
      <c r="K124" s="83" t="str">
        <f t="shared" si="20"/>
        <v>0009000207E2</v>
      </c>
      <c r="L124" s="83" t="s">
        <v>897</v>
      </c>
      <c r="M124" s="83" t="s">
        <v>23</v>
      </c>
      <c r="N124" s="83" t="str">
        <f t="shared" si="29"/>
        <v>Круглосуточно</v>
      </c>
      <c r="O124" s="88" t="str">
        <f t="shared" si="30"/>
        <v/>
      </c>
      <c r="P124" s="83" t="str">
        <f t="shared" si="21"/>
        <v>Федеральный</v>
      </c>
      <c r="Q124" s="83" t="str">
        <f t="shared" si="37"/>
        <v/>
      </c>
      <c r="R124" s="83"/>
      <c r="S124" s="83" t="str">
        <f t="shared" si="31"/>
        <v>Да</v>
      </c>
      <c r="T124" s="83" t="str">
        <f t="shared" si="32"/>
        <v>Да</v>
      </c>
      <c r="U124" s="83" t="str">
        <f t="shared" si="33"/>
        <v/>
      </c>
      <c r="V124" s="84" t="str">
        <f t="shared" si="34"/>
        <v/>
      </c>
    </row>
    <row r="125" spans="1:22" x14ac:dyDescent="0.2">
      <c r="A125" s="44">
        <f t="shared" si="35"/>
        <v>123</v>
      </c>
      <c r="B125" s="51" t="str">
        <f t="shared" si="39"/>
        <v>Candy TV HD</v>
      </c>
      <c r="C125" s="51" t="str">
        <f t="shared" si="22"/>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23"/>
        <v>Эротика</v>
      </c>
      <c r="E125" s="68" t="str">
        <f t="shared" si="24"/>
        <v>HD</v>
      </c>
      <c r="F125" s="68" t="str">
        <f t="shared" si="25"/>
        <v>DVB-26</v>
      </c>
      <c r="G125" s="68" t="str">
        <f t="shared" si="36"/>
        <v xml:space="preserve"> 1020</v>
      </c>
      <c r="H125" s="68">
        <v>174</v>
      </c>
      <c r="I125" s="68">
        <f t="shared" si="26"/>
        <v>923</v>
      </c>
      <c r="J125" s="153" t="str">
        <f t="shared" ref="J125:J172" si="40">IFERROR(VLOOKUP($H125,TChannels,22,FALSE),"-")</f>
        <v>epg385</v>
      </c>
      <c r="K125" s="48" t="str">
        <f t="shared" ref="K125:K172" si="41">IFERROR(IF($U$1=1,VLOOKUP($H125,TChannels,13,FALSE),IF($U$1=2,VLOOKUP($H125,TChannels,20,FALSE),IF($U$1=3,VLOOKUP($H125,TChannels,10,FALSE),IF($U$1=4,VLOOKUP($H125,TChannels,17,FALSE),"Не определен")))),"-")</f>
        <v>0009000207DB</v>
      </c>
      <c r="L125" s="48" t="str">
        <f t="shared" si="27"/>
        <v>http://candytv.eu/</v>
      </c>
      <c r="M125" s="48" t="str">
        <f t="shared" si="28"/>
        <v>Русский</v>
      </c>
      <c r="N125" s="48" t="str">
        <f t="shared" si="29"/>
        <v>Круглосуточно</v>
      </c>
      <c r="O125" s="49" t="str">
        <f t="shared" si="30"/>
        <v/>
      </c>
      <c r="P125" s="48" t="str">
        <f t="shared" ref="P125:P172" si="42">IFERROR(IF(OR($U$1=1,$U$1=3),VLOOKUP($H125,TChannels,7,FALSE),IF(OR($U$1=2,$U$1=4),VLOOKUP($H125,TChannels,14,FALSE),"Не определен")),"-")</f>
        <v>Взрослый</v>
      </c>
      <c r="Q125" s="44" t="str">
        <f t="shared" si="37"/>
        <v/>
      </c>
      <c r="R125" s="44"/>
      <c r="S125" s="44" t="str">
        <f t="shared" si="31"/>
        <v>Да</v>
      </c>
      <c r="T125" s="44" t="str">
        <f t="shared" si="32"/>
        <v>Да</v>
      </c>
      <c r="U125" s="44" t="str">
        <f t="shared" si="33"/>
        <v>Да</v>
      </c>
      <c r="V125" s="27" t="str">
        <f t="shared" si="34"/>
        <v/>
      </c>
    </row>
    <row r="126" spans="1:22" x14ac:dyDescent="0.2">
      <c r="A126" s="44">
        <f t="shared" si="35"/>
        <v>124</v>
      </c>
      <c r="B126" s="27" t="str">
        <f t="shared" si="39"/>
        <v>Русский иллюзион</v>
      </c>
      <c r="C126" s="27" t="str">
        <f t="shared" ref="C126:C169" si="43">IFERROR(VLOOKUP($H126,TChannels,30,FALSE),"-")</f>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ref="D126:D172" si="44">IFERROR(VLOOKUP($H126,TChannels,21,FALSE),"-")</f>
        <v>Русское кино</v>
      </c>
      <c r="E126" s="45" t="str">
        <f t="shared" ref="E126:E172" si="45">IFERROR(VLOOKUP($H126,TChannels,4,FALSE),"-")</f>
        <v>SD</v>
      </c>
      <c r="F126" s="45" t="str">
        <f t="shared" ref="F126:F172" si="46">IFERROR(VLOOKUP($H126,TChannels,2,FALSE),"-")</f>
        <v>DVB-25</v>
      </c>
      <c r="G126" s="45" t="str">
        <f t="shared" si="36"/>
        <v xml:space="preserve"> 1020</v>
      </c>
      <c r="H126" s="46">
        <v>41</v>
      </c>
      <c r="I126" s="45">
        <f t="shared" ref="I126:I172" si="47">IFERROR(VLOOKUP($H126,TChannels,5,FALSE),"-")</f>
        <v>62</v>
      </c>
      <c r="J126" s="47" t="str">
        <f t="shared" si="40"/>
        <v>epg40</v>
      </c>
      <c r="K126" s="48" t="str">
        <f t="shared" si="41"/>
        <v>0009000207D1</v>
      </c>
      <c r="L126" s="48" t="str">
        <f t="shared" ref="L126:L172" si="48">IFERROR(VLOOKUP($H126,TChannels,23,FALSE),"-")</f>
        <v>http://russkiyillusion.ru/</v>
      </c>
      <c r="M126" s="48" t="str">
        <f t="shared" ref="M126:M172" si="49">IFERROR(VLOOKUP($H126,TChannels,24,FALSE),"-")</f>
        <v>Русский</v>
      </c>
      <c r="N126" s="48" t="str">
        <f t="shared" ref="N126:N172" si="50">IFERROR(VLOOKUP($H126,TChannels,25,FALSE),"-")</f>
        <v>Круглосуточно</v>
      </c>
      <c r="O126" s="49" t="str">
        <f t="shared" ref="O126:O172" si="51">IF(VLOOKUP($H126,TChannels,26,FALSE)=0,"",VLOOKUP($H126,TChannels,26,FALSE))</f>
        <v/>
      </c>
      <c r="P126" s="48" t="str">
        <f t="shared" si="42"/>
        <v>Базовый</v>
      </c>
      <c r="Q126" s="44" t="str">
        <f t="shared" si="37"/>
        <v>Да</v>
      </c>
      <c r="R126" s="44"/>
      <c r="S126" s="44" t="str">
        <f t="shared" ref="S126:S172" si="52">IFERROR(VLOOKUP($H126,TChannels,27,FALSE),"-")</f>
        <v>Да</v>
      </c>
      <c r="T126" s="44" t="str">
        <f t="shared" ref="T126:T172" si="53">IFERROR(VLOOKUP($H126,TChannels,28,FALSE),"-")</f>
        <v>Да</v>
      </c>
      <c r="U126" s="44" t="str">
        <f t="shared" ref="U126:U172" si="54">IF(VLOOKUP($H126,TChannels,29,FALSE)=0,"",VLOOKUP($H126,TChannels,29,FALSE))</f>
        <v/>
      </c>
      <c r="V126" s="27" t="str">
        <f t="shared" ref="V126:V172" si="55">IF(VLOOKUP($H126,TChannels,31,FALSE)=0,"",VLOOKUP($H126,TChannels,31,FALSE))</f>
        <v/>
      </c>
    </row>
    <row r="127" spans="1:22" x14ac:dyDescent="0.2">
      <c r="A127" s="44">
        <f t="shared" ref="A127:A172" si="56">ROW()-2</f>
        <v>125</v>
      </c>
      <c r="B127" s="27" t="str">
        <f t="shared" si="39"/>
        <v>Настоящее Страшное Телевидение</v>
      </c>
      <c r="C127" s="27" t="str">
        <f t="shared" si="43"/>
        <v>Все самое смешное в страшном и самое страшное в смешном.</v>
      </c>
      <c r="D127" s="27" t="str">
        <f t="shared" si="44"/>
        <v>Кино и сериалы</v>
      </c>
      <c r="E127" s="45" t="str">
        <f t="shared" si="45"/>
        <v>SD</v>
      </c>
      <c r="F127" s="45" t="str">
        <f t="shared" si="46"/>
        <v>DVB-25</v>
      </c>
      <c r="G127" s="45" t="str">
        <f t="shared" ref="G127:G172" si="57">IFERROR(MID($A$1,SEARCH("=",$A$1,9)+1,SEARCH(")",$A$1)-SEARCH("=",$A$1,9)-1),"Н/Д")</f>
        <v xml:space="preserve"> 1020</v>
      </c>
      <c r="H127" s="46">
        <v>159</v>
      </c>
      <c r="I127" s="45">
        <f t="shared" si="47"/>
        <v>73</v>
      </c>
      <c r="J127" s="47" t="str">
        <f t="shared" si="40"/>
        <v>epg352</v>
      </c>
      <c r="K127" s="48" t="str">
        <f t="shared" si="41"/>
        <v>0009000207D1</v>
      </c>
      <c r="L127" s="48" t="str">
        <f t="shared" si="48"/>
        <v>http://strashnoe.tv/</v>
      </c>
      <c r="M127" s="48" t="str">
        <f t="shared" si="49"/>
        <v>Русский</v>
      </c>
      <c r="N127" s="48" t="str">
        <f t="shared" si="50"/>
        <v>Круглосуточно</v>
      </c>
      <c r="O127" s="49" t="str">
        <f t="shared" si="51"/>
        <v/>
      </c>
      <c r="P127" s="48" t="str">
        <f t="shared" si="42"/>
        <v>Базовый</v>
      </c>
      <c r="Q127" s="44" t="str">
        <f t="shared" ref="Q127:Q172" si="58">IF(VLOOKUP($H127,TChannels,6,FALSE)=0,"",VLOOKUP($H127,TChannels,6,FALSE))</f>
        <v>Да</v>
      </c>
      <c r="R127" s="44"/>
      <c r="S127" s="44" t="str">
        <f t="shared" si="52"/>
        <v>Да</v>
      </c>
      <c r="T127" s="44" t="str">
        <f t="shared" si="53"/>
        <v>Да</v>
      </c>
      <c r="U127" s="44" t="str">
        <f t="shared" si="54"/>
        <v/>
      </c>
      <c r="V127" s="27" t="str">
        <f t="shared" si="55"/>
        <v/>
      </c>
    </row>
    <row r="128" spans="1:22" x14ac:dyDescent="0.2">
      <c r="A128" s="44">
        <f t="shared" si="56"/>
        <v>126</v>
      </c>
      <c r="B128" s="27" t="str">
        <f t="shared" si="39"/>
        <v>Наш футбол</v>
      </c>
      <c r="C128" s="27" t="str">
        <f t="shared" si="43"/>
        <v>Телеканал о российском футболе</v>
      </c>
      <c r="D128" s="27" t="str">
        <f t="shared" si="44"/>
        <v>Спортивные</v>
      </c>
      <c r="E128" s="45" t="str">
        <f t="shared" si="45"/>
        <v>SD</v>
      </c>
      <c r="F128" s="45" t="str">
        <f t="shared" si="46"/>
        <v>DVB-25</v>
      </c>
      <c r="G128" s="45" t="str">
        <f t="shared" si="57"/>
        <v xml:space="preserve"> 1020</v>
      </c>
      <c r="H128" s="46">
        <v>128</v>
      </c>
      <c r="I128" s="45">
        <f t="shared" si="47"/>
        <v>821</v>
      </c>
      <c r="J128" s="47" t="str">
        <f t="shared" si="40"/>
        <v>epg313</v>
      </c>
      <c r="K128" s="48" t="str">
        <f t="shared" si="41"/>
        <v>0009000207D6</v>
      </c>
      <c r="L128" s="48" t="str">
        <f t="shared" si="48"/>
        <v>http://www.rfpl.tv/</v>
      </c>
      <c r="M128" s="48" t="str">
        <f t="shared" si="49"/>
        <v>Русский</v>
      </c>
      <c r="N128" s="48" t="str">
        <f t="shared" si="50"/>
        <v>Круглосуточно</v>
      </c>
      <c r="O128" s="49" t="str">
        <f t="shared" si="51"/>
        <v/>
      </c>
      <c r="P128" s="48" t="str">
        <f t="shared" si="42"/>
        <v>Наш Футбол</v>
      </c>
      <c r="Q128" s="44" t="str">
        <f t="shared" si="58"/>
        <v/>
      </c>
      <c r="R128" s="44"/>
      <c r="S128" s="44" t="str">
        <f t="shared" si="52"/>
        <v>Да</v>
      </c>
      <c r="T128" s="44" t="str">
        <f t="shared" si="53"/>
        <v>Да</v>
      </c>
      <c r="U128" s="44" t="str">
        <f t="shared" si="54"/>
        <v/>
      </c>
      <c r="V128" s="27" t="str">
        <f t="shared" si="55"/>
        <v/>
      </c>
    </row>
    <row r="129" spans="1:22" x14ac:dyDescent="0.2">
      <c r="A129" s="44">
        <f t="shared" si="56"/>
        <v>127</v>
      </c>
      <c r="B129" s="27" t="str">
        <f t="shared" ref="B129:B172" si="59">IFERROR(VLOOKUP($H129,TChannels,3,FALSE),"-")</f>
        <v>Наш футбол HD</v>
      </c>
      <c r="C129" s="27" t="str">
        <f t="shared" si="43"/>
        <v>Телеканал о российском футболе</v>
      </c>
      <c r="D129" s="27" t="str">
        <f t="shared" si="44"/>
        <v>Спортивные</v>
      </c>
      <c r="E129" s="45" t="str">
        <f t="shared" si="45"/>
        <v>HD</v>
      </c>
      <c r="F129" s="45" t="str">
        <f t="shared" si="46"/>
        <v>DVB-25</v>
      </c>
      <c r="G129" s="45" t="str">
        <f t="shared" si="57"/>
        <v xml:space="preserve"> 1020</v>
      </c>
      <c r="H129" s="46">
        <v>223</v>
      </c>
      <c r="I129" s="45">
        <f t="shared" si="47"/>
        <v>822</v>
      </c>
      <c r="J129" s="47" t="str">
        <f t="shared" si="40"/>
        <v>epg272</v>
      </c>
      <c r="K129" s="48" t="str">
        <f t="shared" si="41"/>
        <v>0009000207D6</v>
      </c>
      <c r="L129" s="48" t="str">
        <f t="shared" si="48"/>
        <v>http://www.rfpl.tv/</v>
      </c>
      <c r="M129" s="48" t="str">
        <f t="shared" si="49"/>
        <v>Русский</v>
      </c>
      <c r="N129" s="48" t="str">
        <f t="shared" si="50"/>
        <v>Круглосуточно</v>
      </c>
      <c r="O129" s="49" t="str">
        <f t="shared" si="51"/>
        <v/>
      </c>
      <c r="P129" s="48" t="str">
        <f t="shared" si="42"/>
        <v>Наш Футбол</v>
      </c>
      <c r="Q129" s="44" t="str">
        <f t="shared" si="58"/>
        <v/>
      </c>
      <c r="R129" s="44"/>
      <c r="S129" s="44" t="str">
        <f t="shared" si="52"/>
        <v>Да</v>
      </c>
      <c r="T129" s="44" t="str">
        <f t="shared" si="53"/>
        <v>Да</v>
      </c>
      <c r="U129" s="44" t="str">
        <f t="shared" si="54"/>
        <v/>
      </c>
      <c r="V129" s="27" t="str">
        <f t="shared" si="55"/>
        <v/>
      </c>
    </row>
    <row r="130" spans="1:22" x14ac:dyDescent="0.2">
      <c r="A130" s="44">
        <f t="shared" si="56"/>
        <v>128</v>
      </c>
      <c r="B130" s="27" t="str">
        <f t="shared" si="59"/>
        <v>Иллюзион +</v>
      </c>
      <c r="C130" s="27" t="str">
        <f t="shared" si="43"/>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44"/>
        <v>Иностранное кино</v>
      </c>
      <c r="E130" s="45" t="str">
        <f t="shared" si="45"/>
        <v>SD</v>
      </c>
      <c r="F130" s="45" t="str">
        <f t="shared" si="46"/>
        <v>DVB-26</v>
      </c>
      <c r="G130" s="45" t="str">
        <f t="shared" si="57"/>
        <v xml:space="preserve"> 1020</v>
      </c>
      <c r="H130" s="46">
        <v>42</v>
      </c>
      <c r="I130" s="45">
        <f t="shared" si="47"/>
        <v>64</v>
      </c>
      <c r="J130" s="47" t="str">
        <f t="shared" si="40"/>
        <v>epg41</v>
      </c>
      <c r="K130" s="48" t="str">
        <f t="shared" si="41"/>
        <v>0009000207D1</v>
      </c>
      <c r="L130" s="48" t="str">
        <f t="shared" si="48"/>
        <v>http://www.klub100.ru/</v>
      </c>
      <c r="M130" s="48" t="str">
        <f t="shared" si="49"/>
        <v>Русский</v>
      </c>
      <c r="N130" s="48" t="str">
        <f t="shared" si="50"/>
        <v>Круглосуточно</v>
      </c>
      <c r="O130" s="49" t="str">
        <f t="shared" si="51"/>
        <v/>
      </c>
      <c r="P130" s="48" t="str">
        <f t="shared" si="42"/>
        <v>Базовый</v>
      </c>
      <c r="Q130" s="44" t="str">
        <f t="shared" si="58"/>
        <v>Да</v>
      </c>
      <c r="R130" s="44"/>
      <c r="S130" s="44" t="str">
        <f t="shared" si="52"/>
        <v>Да</v>
      </c>
      <c r="T130" s="44" t="str">
        <f t="shared" si="53"/>
        <v>Да</v>
      </c>
      <c r="U130" s="44" t="str">
        <f t="shared" si="54"/>
        <v/>
      </c>
      <c r="V130" s="27" t="str">
        <f t="shared" si="55"/>
        <v/>
      </c>
    </row>
    <row r="131" spans="1:22" x14ac:dyDescent="0.2">
      <c r="A131" s="44">
        <f t="shared" si="56"/>
        <v>129</v>
      </c>
      <c r="B131" s="27" t="str">
        <f t="shared" si="59"/>
        <v>Русская ночь</v>
      </c>
      <c r="C131" s="27" t="str">
        <f t="shared" si="43"/>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44"/>
        <v>Эротика</v>
      </c>
      <c r="E131" s="45" t="str">
        <f t="shared" si="45"/>
        <v>SD</v>
      </c>
      <c r="F131" s="45" t="str">
        <f t="shared" si="46"/>
        <v>DVB-26</v>
      </c>
      <c r="G131" s="45" t="str">
        <f t="shared" si="57"/>
        <v xml:space="preserve"> 1020</v>
      </c>
      <c r="H131" s="46">
        <v>149</v>
      </c>
      <c r="I131" s="45">
        <f t="shared" si="47"/>
        <v>922</v>
      </c>
      <c r="J131" s="47" t="str">
        <f t="shared" si="40"/>
        <v>epg331</v>
      </c>
      <c r="K131" s="48" t="str">
        <f t="shared" si="41"/>
        <v>0009000207DB</v>
      </c>
      <c r="L131" s="48" t="str">
        <f t="shared" si="48"/>
        <v>http://www.rusnight.ru/</v>
      </c>
      <c r="M131" s="48" t="str">
        <f t="shared" si="49"/>
        <v>Русский</v>
      </c>
      <c r="N131" s="48" t="str">
        <f t="shared" si="50"/>
        <v>Круглосуточно</v>
      </c>
      <c r="O131" s="49" t="str">
        <f t="shared" si="51"/>
        <v/>
      </c>
      <c r="P131" s="48" t="str">
        <f t="shared" si="42"/>
        <v>Взрослый</v>
      </c>
      <c r="Q131" s="44" t="str">
        <f t="shared" si="58"/>
        <v/>
      </c>
      <c r="R131" s="44"/>
      <c r="S131" s="44" t="str">
        <f t="shared" si="52"/>
        <v>Да</v>
      </c>
      <c r="T131" s="44" t="str">
        <f t="shared" si="53"/>
        <v>Да</v>
      </c>
      <c r="U131" s="44" t="str">
        <f t="shared" si="54"/>
        <v>Да</v>
      </c>
      <c r="V131" s="27" t="str">
        <f t="shared" si="55"/>
        <v/>
      </c>
    </row>
    <row r="132" spans="1:22" x14ac:dyDescent="0.2">
      <c r="A132" s="44">
        <f t="shared" si="56"/>
        <v>130</v>
      </c>
      <c r="B132" s="51" t="str">
        <f t="shared" si="59"/>
        <v>A2</v>
      </c>
      <c r="C132" s="27" t="str">
        <f t="shared" si="43"/>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44"/>
        <v>Кино и сериалы</v>
      </c>
      <c r="E132" s="45" t="str">
        <f t="shared" si="45"/>
        <v>SD</v>
      </c>
      <c r="F132" s="45" t="str">
        <f t="shared" si="46"/>
        <v>DVB-20</v>
      </c>
      <c r="G132" s="45" t="str">
        <f t="shared" si="57"/>
        <v xml:space="preserve"> 1020</v>
      </c>
      <c r="H132" s="46">
        <v>132</v>
      </c>
      <c r="I132" s="45">
        <f t="shared" si="47"/>
        <v>825</v>
      </c>
      <c r="J132" s="47" t="str">
        <f t="shared" si="40"/>
        <v>epg317</v>
      </c>
      <c r="K132" s="48" t="str">
        <f t="shared" si="41"/>
        <v>0009000207EF</v>
      </c>
      <c r="L132" s="48" t="str">
        <f t="shared" si="48"/>
        <v>http://www.amediafilm.com/</v>
      </c>
      <c r="M132" s="48" t="str">
        <f t="shared" si="49"/>
        <v>Русский, Английский</v>
      </c>
      <c r="N132" s="48" t="str">
        <f t="shared" si="50"/>
        <v>Круглосуточно</v>
      </c>
      <c r="O132" s="49" t="str">
        <f t="shared" si="51"/>
        <v/>
      </c>
      <c r="P132" s="48" t="str">
        <f t="shared" si="42"/>
        <v>AMEDIA Premium HD</v>
      </c>
      <c r="Q132" s="44" t="str">
        <f t="shared" si="58"/>
        <v/>
      </c>
      <c r="R132" s="44"/>
      <c r="S132" s="44" t="str">
        <f t="shared" si="52"/>
        <v>Да</v>
      </c>
      <c r="T132" s="44" t="str">
        <f t="shared" si="53"/>
        <v>Да</v>
      </c>
      <c r="U132" s="44" t="str">
        <f t="shared" si="54"/>
        <v/>
      </c>
      <c r="V132" s="27" t="str">
        <f t="shared" si="55"/>
        <v/>
      </c>
    </row>
    <row r="133" spans="1:22" x14ac:dyDescent="0.2">
      <c r="A133" s="44">
        <f t="shared" si="56"/>
        <v>131</v>
      </c>
      <c r="B133" s="27" t="str">
        <f t="shared" si="59"/>
        <v>French Lover TV</v>
      </c>
      <c r="C133" s="27" t="str">
        <f t="shared" si="43"/>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44"/>
        <v>Эротика</v>
      </c>
      <c r="E133" s="45" t="str">
        <f t="shared" si="45"/>
        <v>SD</v>
      </c>
      <c r="F133" s="45" t="str">
        <f t="shared" si="46"/>
        <v>DVB-26</v>
      </c>
      <c r="G133" s="45" t="str">
        <f t="shared" si="57"/>
        <v xml:space="preserve"> 1020</v>
      </c>
      <c r="H133" s="46">
        <v>133</v>
      </c>
      <c r="I133" s="45">
        <f t="shared" si="47"/>
        <v>921</v>
      </c>
      <c r="J133" s="47" t="str">
        <f t="shared" si="40"/>
        <v>epg318</v>
      </c>
      <c r="K133" s="48" t="str">
        <f t="shared" si="41"/>
        <v>0009000207DB</v>
      </c>
      <c r="L133" s="48" t="str">
        <f t="shared" si="48"/>
        <v>http://www.frenchlover.tv</v>
      </c>
      <c r="M133" s="48" t="str">
        <f t="shared" si="49"/>
        <v>Французский</v>
      </c>
      <c r="N133" s="48" t="str">
        <f t="shared" si="50"/>
        <v>Круглосуточно</v>
      </c>
      <c r="O133" s="49" t="str">
        <f t="shared" si="51"/>
        <v/>
      </c>
      <c r="P133" s="48" t="str">
        <f t="shared" si="42"/>
        <v>Взрослый</v>
      </c>
      <c r="Q133" s="44" t="str">
        <f t="shared" si="58"/>
        <v/>
      </c>
      <c r="R133" s="44"/>
      <c r="S133" s="44" t="str">
        <f t="shared" si="52"/>
        <v>Да</v>
      </c>
      <c r="T133" s="44" t="str">
        <f t="shared" si="53"/>
        <v>Да</v>
      </c>
      <c r="U133" s="44" t="str">
        <f t="shared" si="54"/>
        <v>Да</v>
      </c>
      <c r="V133" s="27" t="str">
        <f t="shared" si="55"/>
        <v/>
      </c>
    </row>
    <row r="134" spans="1:22" x14ac:dyDescent="0.2">
      <c r="A134" s="44">
        <f t="shared" si="56"/>
        <v>132</v>
      </c>
      <c r="B134" s="27" t="str">
        <f t="shared" si="59"/>
        <v>Brazzers TV</v>
      </c>
      <c r="C134" s="27" t="str">
        <f t="shared" si="43"/>
        <v>Самый откровенный эротический канал от известного эротического сайта представляющий лучший европейский и американский контент.</v>
      </c>
      <c r="D134" s="27" t="str">
        <f t="shared" si="44"/>
        <v>Эротика</v>
      </c>
      <c r="E134" s="45" t="str">
        <f t="shared" si="45"/>
        <v>SD</v>
      </c>
      <c r="F134" s="45" t="str">
        <f t="shared" si="46"/>
        <v>DVB-26</v>
      </c>
      <c r="G134" s="45" t="str">
        <f t="shared" si="57"/>
        <v xml:space="preserve"> 1020</v>
      </c>
      <c r="H134" s="46">
        <v>195</v>
      </c>
      <c r="I134" s="45">
        <f t="shared" si="47"/>
        <v>920</v>
      </c>
      <c r="J134" s="47" t="str">
        <f t="shared" si="40"/>
        <v>epg500</v>
      </c>
      <c r="K134" s="48" t="str">
        <f t="shared" si="41"/>
        <v>0009000207DB</v>
      </c>
      <c r="L134" s="48" t="str">
        <f t="shared" si="48"/>
        <v>http://www.brazzerstveurope.com</v>
      </c>
      <c r="M134" s="48" t="str">
        <f t="shared" si="49"/>
        <v>Английский</v>
      </c>
      <c r="N134" s="48" t="str">
        <f t="shared" si="50"/>
        <v>Круглосуточно</v>
      </c>
      <c r="O134" s="49" t="str">
        <f t="shared" si="51"/>
        <v/>
      </c>
      <c r="P134" s="48" t="str">
        <f t="shared" si="42"/>
        <v>Взрослый</v>
      </c>
      <c r="Q134" s="44" t="str">
        <f t="shared" si="58"/>
        <v/>
      </c>
      <c r="R134" s="44"/>
      <c r="S134" s="44" t="str">
        <f t="shared" si="52"/>
        <v>Да</v>
      </c>
      <c r="T134" s="44" t="str">
        <f t="shared" si="53"/>
        <v>Да</v>
      </c>
      <c r="U134" s="44" t="str">
        <f t="shared" si="54"/>
        <v>Да</v>
      </c>
      <c r="V134" s="27" t="str">
        <f t="shared" si="55"/>
        <v/>
      </c>
    </row>
    <row r="135" spans="1:22" x14ac:dyDescent="0.2">
      <c r="A135" s="44">
        <f t="shared" si="56"/>
        <v>133</v>
      </c>
      <c r="B135" s="27" t="str">
        <f t="shared" si="59"/>
        <v>CANDYMAN</v>
      </c>
      <c r="C135" s="27" t="str">
        <f t="shared" si="43"/>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44"/>
        <v>Эротика</v>
      </c>
      <c r="E135" s="45" t="str">
        <f t="shared" si="45"/>
        <v>SD</v>
      </c>
      <c r="F135" s="45" t="str">
        <f t="shared" si="46"/>
        <v>DVB-26</v>
      </c>
      <c r="G135" s="45" t="str">
        <f t="shared" si="57"/>
        <v xml:space="preserve"> 1020</v>
      </c>
      <c r="H135" s="46">
        <v>191</v>
      </c>
      <c r="I135" s="45">
        <f t="shared" si="47"/>
        <v>924</v>
      </c>
      <c r="J135" s="47" t="str">
        <f t="shared" si="40"/>
        <v>epg511</v>
      </c>
      <c r="K135" s="48" t="str">
        <f t="shared" si="41"/>
        <v>0009000207DB</v>
      </c>
      <c r="L135" s="48" t="str">
        <f t="shared" si="48"/>
        <v>http://www.candymantv.com/</v>
      </c>
      <c r="M135" s="48" t="str">
        <f t="shared" si="49"/>
        <v>Русский</v>
      </c>
      <c r="N135" s="48" t="str">
        <f t="shared" si="50"/>
        <v>Круглосуточно</v>
      </c>
      <c r="O135" s="49" t="str">
        <f t="shared" si="51"/>
        <v/>
      </c>
      <c r="P135" s="48" t="str">
        <f t="shared" si="42"/>
        <v>Взрослый</v>
      </c>
      <c r="Q135" s="44" t="str">
        <f t="shared" si="58"/>
        <v/>
      </c>
      <c r="R135" s="44"/>
      <c r="S135" s="44" t="str">
        <f t="shared" si="52"/>
        <v>Да</v>
      </c>
      <c r="T135" s="44" t="str">
        <f t="shared" si="53"/>
        <v>Да</v>
      </c>
      <c r="U135" s="44" t="str">
        <f t="shared" si="54"/>
        <v>Да</v>
      </c>
      <c r="V135" s="27" t="str">
        <f t="shared" si="55"/>
        <v/>
      </c>
    </row>
    <row r="136" spans="1:22" x14ac:dyDescent="0.2">
      <c r="A136" s="44">
        <f t="shared" si="56"/>
        <v>134</v>
      </c>
      <c r="B136" s="27" t="str">
        <f t="shared" si="59"/>
        <v>Fashion One HD</v>
      </c>
      <c r="C136" s="27" t="str">
        <f t="shared" si="43"/>
        <v>Мода, стиль, красота, гламур, роскошь в формате HD</v>
      </c>
      <c r="D136" s="27" t="str">
        <f t="shared" si="44"/>
        <v>Развлекательные</v>
      </c>
      <c r="E136" s="45" t="str">
        <f t="shared" si="45"/>
        <v>HD</v>
      </c>
      <c r="F136" s="45" t="str">
        <f t="shared" si="46"/>
        <v>DVB-27</v>
      </c>
      <c r="G136" s="45" t="str">
        <f t="shared" si="57"/>
        <v xml:space="preserve"> 1020</v>
      </c>
      <c r="H136" s="46">
        <v>147</v>
      </c>
      <c r="I136" s="45">
        <f t="shared" si="47"/>
        <v>616</v>
      </c>
      <c r="J136" s="47" t="str">
        <f t="shared" si="40"/>
        <v>epg330</v>
      </c>
      <c r="K136" s="48" t="str">
        <f t="shared" si="41"/>
        <v>0009000207D1</v>
      </c>
      <c r="L136" s="48" t="str">
        <f t="shared" si="48"/>
        <v>http://www.fashionone.com/</v>
      </c>
      <c r="M136" s="48" t="str">
        <f t="shared" si="49"/>
        <v>Русский</v>
      </c>
      <c r="N136" s="48" t="str">
        <f t="shared" si="50"/>
        <v>Круглосуточно</v>
      </c>
      <c r="O136" s="49" t="str">
        <f t="shared" si="51"/>
        <v/>
      </c>
      <c r="P136" s="48" t="str">
        <f t="shared" si="42"/>
        <v>Базовый</v>
      </c>
      <c r="Q136" s="44" t="str">
        <f t="shared" si="58"/>
        <v/>
      </c>
      <c r="R136" s="44"/>
      <c r="S136" s="44" t="str">
        <f t="shared" si="52"/>
        <v>Да</v>
      </c>
      <c r="T136" s="44" t="str">
        <f t="shared" si="53"/>
        <v>Да</v>
      </c>
      <c r="U136" s="44" t="str">
        <f t="shared" si="54"/>
        <v/>
      </c>
      <c r="V136" s="27" t="str">
        <f t="shared" si="55"/>
        <v/>
      </c>
    </row>
    <row r="137" spans="1:22" x14ac:dyDescent="0.2">
      <c r="A137" s="44">
        <f t="shared" si="56"/>
        <v>135</v>
      </c>
      <c r="B137" s="27" t="str">
        <f t="shared" si="59"/>
        <v>Viasat Golf HD</v>
      </c>
      <c r="C137" s="27" t="str">
        <f t="shared" si="43"/>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44"/>
        <v>Спортивные</v>
      </c>
      <c r="E137" s="45" t="str">
        <f t="shared" si="45"/>
        <v>HD</v>
      </c>
      <c r="F137" s="45" t="str">
        <f t="shared" si="46"/>
        <v>DVB-28</v>
      </c>
      <c r="G137" s="45" t="str">
        <f t="shared" si="57"/>
        <v xml:space="preserve"> 1020</v>
      </c>
      <c r="H137" s="46">
        <v>307</v>
      </c>
      <c r="I137" s="45">
        <f t="shared" si="47"/>
        <v>809</v>
      </c>
      <c r="J137" s="47" t="str">
        <f t="shared" si="40"/>
        <v>epg594</v>
      </c>
      <c r="K137" s="48" t="str">
        <f t="shared" si="41"/>
        <v>0009000207E0</v>
      </c>
      <c r="L137" s="48" t="str">
        <f t="shared" si="48"/>
        <v>http://www.myviasat.ru/</v>
      </c>
      <c r="M137" s="48" t="str">
        <f t="shared" si="49"/>
        <v>Русский, Английский</v>
      </c>
      <c r="N137" s="48" t="str">
        <f t="shared" si="50"/>
        <v>Круглосуточно</v>
      </c>
      <c r="O137" s="49" t="str">
        <f t="shared" si="51"/>
        <v/>
      </c>
      <c r="P137" s="48" t="str">
        <f t="shared" si="42"/>
        <v>VIASAT премиум HD</v>
      </c>
      <c r="Q137" s="44" t="str">
        <f t="shared" si="58"/>
        <v/>
      </c>
      <c r="R137" s="44"/>
      <c r="S137" s="44" t="str">
        <f t="shared" si="52"/>
        <v>Да</v>
      </c>
      <c r="T137" s="44" t="str">
        <f t="shared" si="53"/>
        <v>Да</v>
      </c>
      <c r="U137" s="44" t="str">
        <f t="shared" si="54"/>
        <v/>
      </c>
      <c r="V137" s="27" t="str">
        <f t="shared" si="55"/>
        <v/>
      </c>
    </row>
    <row r="138" spans="1:22" x14ac:dyDescent="0.2">
      <c r="A138" s="44">
        <f t="shared" si="56"/>
        <v>136</v>
      </c>
      <c r="B138" s="27" t="str">
        <f t="shared" si="59"/>
        <v>Русский роман</v>
      </c>
      <c r="C138" s="27" t="str">
        <f t="shared" si="43"/>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44"/>
        <v>Кино и сериалы</v>
      </c>
      <c r="E138" s="45" t="str">
        <f t="shared" si="45"/>
        <v>SD</v>
      </c>
      <c r="F138" s="45" t="str">
        <f t="shared" si="46"/>
        <v>DVB-27</v>
      </c>
      <c r="G138" s="45" t="str">
        <f t="shared" si="57"/>
        <v xml:space="preserve"> 1020</v>
      </c>
      <c r="H138" s="46">
        <v>120</v>
      </c>
      <c r="I138" s="45">
        <f t="shared" si="47"/>
        <v>72</v>
      </c>
      <c r="J138" s="47" t="str">
        <f t="shared" si="40"/>
        <v>epg307</v>
      </c>
      <c r="K138" s="48" t="str">
        <f t="shared" si="41"/>
        <v>0009000207D1</v>
      </c>
      <c r="L138" s="48" t="str">
        <f t="shared" si="48"/>
        <v>http://rusroman.ru/</v>
      </c>
      <c r="M138" s="48" t="str">
        <f t="shared" si="49"/>
        <v>Русский</v>
      </c>
      <c r="N138" s="48" t="str">
        <f t="shared" si="50"/>
        <v>Круглосуточно</v>
      </c>
      <c r="O138" s="49" t="str">
        <f t="shared" si="51"/>
        <v/>
      </c>
      <c r="P138" s="48" t="str">
        <f t="shared" si="42"/>
        <v>Базовый</v>
      </c>
      <c r="Q138" s="44" t="str">
        <f t="shared" si="58"/>
        <v>Да</v>
      </c>
      <c r="R138" s="44"/>
      <c r="S138" s="44" t="str">
        <f t="shared" si="52"/>
        <v>Да</v>
      </c>
      <c r="T138" s="44" t="str">
        <f t="shared" si="53"/>
        <v>Да</v>
      </c>
      <c r="U138" s="44" t="str">
        <f t="shared" si="54"/>
        <v/>
      </c>
      <c r="V138" s="27" t="str">
        <f t="shared" si="55"/>
        <v/>
      </c>
    </row>
    <row r="139" spans="1:22" x14ac:dyDescent="0.2">
      <c r="A139" s="44">
        <f t="shared" si="56"/>
        <v>137</v>
      </c>
      <c r="B139" s="27" t="str">
        <f t="shared" si="59"/>
        <v>TV1000 Premium HD</v>
      </c>
      <c r="C139" s="27" t="str">
        <f t="shared" si="43"/>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44"/>
        <v>Кино и сериалы</v>
      </c>
      <c r="E139" s="45" t="str">
        <f t="shared" si="45"/>
        <v>HD</v>
      </c>
      <c r="F139" s="45" t="str">
        <f t="shared" si="46"/>
        <v>DVB-28</v>
      </c>
      <c r="G139" s="45" t="str">
        <f t="shared" si="57"/>
        <v xml:space="preserve"> 1020</v>
      </c>
      <c r="H139" s="46">
        <v>160</v>
      </c>
      <c r="I139" s="45">
        <f t="shared" si="47"/>
        <v>801</v>
      </c>
      <c r="J139" s="47" t="str">
        <f t="shared" si="40"/>
        <v>epg375</v>
      </c>
      <c r="K139" s="48" t="str">
        <f t="shared" si="41"/>
        <v>0009000207E0</v>
      </c>
      <c r="L139" s="48" t="str">
        <f t="shared" si="48"/>
        <v>http://www.viasatpremium.ru/</v>
      </c>
      <c r="M139" s="48" t="str">
        <f t="shared" si="49"/>
        <v>Русский</v>
      </c>
      <c r="N139" s="48" t="str">
        <f t="shared" si="50"/>
        <v>Круглосуточно</v>
      </c>
      <c r="O139" s="49" t="str">
        <f t="shared" si="51"/>
        <v/>
      </c>
      <c r="P139" s="48" t="str">
        <f t="shared" si="42"/>
        <v>VIASAT премиум HD</v>
      </c>
      <c r="Q139" s="44" t="str">
        <f t="shared" si="58"/>
        <v/>
      </c>
      <c r="R139" s="44"/>
      <c r="S139" s="44" t="str">
        <f t="shared" si="52"/>
        <v>Да</v>
      </c>
      <c r="T139" s="44" t="str">
        <f t="shared" si="53"/>
        <v>Да</v>
      </c>
      <c r="U139" s="44" t="str">
        <f t="shared" si="54"/>
        <v/>
      </c>
      <c r="V139" s="27" t="str">
        <f t="shared" si="55"/>
        <v/>
      </c>
    </row>
    <row r="140" spans="1:22" x14ac:dyDescent="0.2">
      <c r="A140" s="44">
        <f t="shared" si="56"/>
        <v>138</v>
      </c>
      <c r="B140" s="27" t="str">
        <f t="shared" si="59"/>
        <v>Viasat Sport</v>
      </c>
      <c r="C140" s="27" t="str">
        <f t="shared" si="43"/>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44"/>
        <v>Спортивные</v>
      </c>
      <c r="E140" s="45" t="str">
        <f t="shared" si="45"/>
        <v>HD</v>
      </c>
      <c r="F140" s="45" t="str">
        <f t="shared" si="46"/>
        <v>DVB-28</v>
      </c>
      <c r="G140" s="45" t="str">
        <f t="shared" si="57"/>
        <v xml:space="preserve"> 1020</v>
      </c>
      <c r="H140" s="46">
        <v>309</v>
      </c>
      <c r="I140" s="45">
        <f t="shared" si="47"/>
        <v>810</v>
      </c>
      <c r="J140" s="47" t="str">
        <f t="shared" si="40"/>
        <v>epg593</v>
      </c>
      <c r="K140" s="48" t="str">
        <f t="shared" si="41"/>
        <v>0009000207E0</v>
      </c>
      <c r="L140" s="48" t="str">
        <f t="shared" si="48"/>
        <v>http://www.myviasat.ru/</v>
      </c>
      <c r="M140" s="48" t="str">
        <f t="shared" si="49"/>
        <v>Русский, Английский</v>
      </c>
      <c r="N140" s="48" t="str">
        <f t="shared" si="50"/>
        <v>Круглосуточно</v>
      </c>
      <c r="O140" s="49" t="str">
        <f t="shared" si="51"/>
        <v/>
      </c>
      <c r="P140" s="48" t="str">
        <f t="shared" si="42"/>
        <v>VIASAT премиум HD</v>
      </c>
      <c r="Q140" s="44" t="str">
        <f t="shared" si="58"/>
        <v/>
      </c>
      <c r="R140" s="44"/>
      <c r="S140" s="44" t="str">
        <f t="shared" si="52"/>
        <v>Да</v>
      </c>
      <c r="T140" s="44" t="str">
        <f t="shared" si="53"/>
        <v>Да</v>
      </c>
      <c r="U140" s="44" t="str">
        <f t="shared" si="54"/>
        <v/>
      </c>
      <c r="V140" s="27" t="str">
        <f t="shared" si="55"/>
        <v/>
      </c>
    </row>
    <row r="141" spans="1:22" x14ac:dyDescent="0.2">
      <c r="A141" s="44">
        <f t="shared" si="56"/>
        <v>139</v>
      </c>
      <c r="B141" s="27" t="str">
        <f t="shared" si="59"/>
        <v>Travel Channel HD</v>
      </c>
      <c r="C141" s="27" t="str">
        <f t="shared" si="43"/>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44"/>
        <v>Вокруг света</v>
      </c>
      <c r="E141" s="45" t="str">
        <f t="shared" si="45"/>
        <v>HD</v>
      </c>
      <c r="F141" s="45" t="str">
        <f t="shared" si="46"/>
        <v>DVB-27</v>
      </c>
      <c r="G141" s="45" t="str">
        <f t="shared" si="57"/>
        <v xml:space="preserve"> 1020</v>
      </c>
      <c r="H141" s="46">
        <v>143</v>
      </c>
      <c r="I141" s="45">
        <f t="shared" si="47"/>
        <v>608</v>
      </c>
      <c r="J141" s="47" t="str">
        <f t="shared" si="40"/>
        <v>epg328</v>
      </c>
      <c r="K141" s="48" t="str">
        <f t="shared" si="41"/>
        <v>0009000207D1</v>
      </c>
      <c r="L141" s="48" t="str">
        <f t="shared" si="48"/>
        <v>http://www.mgmhd.com/</v>
      </c>
      <c r="M141" s="48" t="str">
        <f t="shared" si="49"/>
        <v>Русский</v>
      </c>
      <c r="N141" s="48" t="str">
        <f t="shared" si="50"/>
        <v>Круглосуточно</v>
      </c>
      <c r="O141" s="49" t="str">
        <f t="shared" si="51"/>
        <v/>
      </c>
      <c r="P141" s="48" t="str">
        <f t="shared" si="42"/>
        <v>Базовый</v>
      </c>
      <c r="Q141" s="44" t="str">
        <f t="shared" si="58"/>
        <v/>
      </c>
      <c r="R141" s="44"/>
      <c r="S141" s="44" t="str">
        <f t="shared" si="52"/>
        <v>Да</v>
      </c>
      <c r="T141" s="44" t="str">
        <f t="shared" si="53"/>
        <v>Да</v>
      </c>
      <c r="U141" s="44" t="str">
        <f t="shared" si="54"/>
        <v/>
      </c>
      <c r="V141" s="27" t="str">
        <f t="shared" si="55"/>
        <v/>
      </c>
    </row>
    <row r="142" spans="1:22" x14ac:dyDescent="0.2">
      <c r="A142" s="44">
        <f t="shared" si="56"/>
        <v>140</v>
      </c>
      <c r="B142" s="27" t="str">
        <f t="shared" si="59"/>
        <v>Zee TV</v>
      </c>
      <c r="C142" s="27" t="str">
        <f t="shared" si="43"/>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44"/>
        <v>Вокруг света</v>
      </c>
      <c r="E142" s="45" t="str">
        <f t="shared" si="45"/>
        <v>SD</v>
      </c>
      <c r="F142" s="45" t="str">
        <f t="shared" si="46"/>
        <v>DVB-29</v>
      </c>
      <c r="G142" s="45" t="str">
        <f t="shared" si="57"/>
        <v xml:space="preserve"> 1020</v>
      </c>
      <c r="H142" s="46">
        <v>97</v>
      </c>
      <c r="I142" s="45">
        <f t="shared" si="47"/>
        <v>102</v>
      </c>
      <c r="J142" s="47" t="str">
        <f t="shared" si="40"/>
        <v>epg93</v>
      </c>
      <c r="K142" s="48" t="str">
        <f t="shared" si="41"/>
        <v>0009000207D1</v>
      </c>
      <c r="L142" s="48" t="str">
        <f t="shared" si="48"/>
        <v>http://www.zeerussia.ru</v>
      </c>
      <c r="M142" s="48" t="str">
        <f t="shared" si="49"/>
        <v>Русский</v>
      </c>
      <c r="N142" s="48" t="str">
        <f t="shared" si="50"/>
        <v>Круглосуточно</v>
      </c>
      <c r="O142" s="49" t="str">
        <f t="shared" si="51"/>
        <v/>
      </c>
      <c r="P142" s="48" t="str">
        <f t="shared" si="42"/>
        <v>Базовый</v>
      </c>
      <c r="Q142" s="44" t="str">
        <f t="shared" si="58"/>
        <v/>
      </c>
      <c r="R142" s="44"/>
      <c r="S142" s="44" t="str">
        <f t="shared" si="52"/>
        <v>Да</v>
      </c>
      <c r="T142" s="44" t="str">
        <f t="shared" si="53"/>
        <v>Да</v>
      </c>
      <c r="U142" s="44" t="str">
        <f t="shared" si="54"/>
        <v/>
      </c>
      <c r="V142" s="27" t="str">
        <f t="shared" si="55"/>
        <v/>
      </c>
    </row>
    <row r="143" spans="1:22" x14ac:dyDescent="0.2">
      <c r="A143" s="44">
        <f t="shared" si="56"/>
        <v>141</v>
      </c>
      <c r="B143" s="27" t="str">
        <f t="shared" si="59"/>
        <v>Travel Channel</v>
      </c>
      <c r="C143" s="27" t="str">
        <f t="shared" si="43"/>
        <v>Созданный  в 1994 году, Travel Channel вещает на 21 языке в 125 странах Европы, Ближнего Востока, Африки и Азиатско-Тихоокеанского региона.</v>
      </c>
      <c r="D143" s="27" t="str">
        <f t="shared" si="44"/>
        <v>Вокруг света</v>
      </c>
      <c r="E143" s="45" t="str">
        <f t="shared" si="45"/>
        <v>SD</v>
      </c>
      <c r="F143" s="45" t="str">
        <f t="shared" si="46"/>
        <v>DVB-29</v>
      </c>
      <c r="G143" s="45" t="str">
        <f t="shared" si="57"/>
        <v xml:space="preserve"> 1020</v>
      </c>
      <c r="H143" s="46">
        <v>144</v>
      </c>
      <c r="I143" s="45">
        <f t="shared" si="47"/>
        <v>104</v>
      </c>
      <c r="J143" s="47" t="str">
        <f t="shared" si="40"/>
        <v>epg302</v>
      </c>
      <c r="K143" s="48" t="str">
        <f t="shared" si="41"/>
        <v>0009000207D1</v>
      </c>
      <c r="L143" s="48" t="str">
        <f t="shared" si="48"/>
        <v>http://www.travelchanneltv.ru/</v>
      </c>
      <c r="M143" s="48" t="str">
        <f t="shared" si="49"/>
        <v>Русский</v>
      </c>
      <c r="N143" s="48" t="str">
        <f t="shared" si="50"/>
        <v>Круглосуточно</v>
      </c>
      <c r="O143" s="49" t="str">
        <f t="shared" si="51"/>
        <v/>
      </c>
      <c r="P143" s="48" t="str">
        <f t="shared" si="42"/>
        <v>Базовый</v>
      </c>
      <c r="Q143" s="44" t="str">
        <f t="shared" si="58"/>
        <v>Да</v>
      </c>
      <c r="R143" s="44"/>
      <c r="S143" s="44" t="str">
        <f t="shared" si="52"/>
        <v>Да</v>
      </c>
      <c r="T143" s="44" t="str">
        <f t="shared" si="53"/>
        <v>Да</v>
      </c>
      <c r="U143" s="44" t="str">
        <f t="shared" si="54"/>
        <v/>
      </c>
      <c r="V143" s="27" t="str">
        <f t="shared" si="55"/>
        <v/>
      </c>
    </row>
    <row r="144" spans="1:22" x14ac:dyDescent="0.2">
      <c r="A144" s="44">
        <f t="shared" si="56"/>
        <v>142</v>
      </c>
      <c r="B144" s="27" t="str">
        <f t="shared" si="59"/>
        <v>ЖИВИ!</v>
      </c>
      <c r="C144" s="27" t="str">
        <f t="shared" si="43"/>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44"/>
        <v>Семья и здоровье</v>
      </c>
      <c r="E144" s="45" t="str">
        <f t="shared" si="45"/>
        <v>SD</v>
      </c>
      <c r="F144" s="45" t="str">
        <f t="shared" si="46"/>
        <v>DVB-29</v>
      </c>
      <c r="G144" s="45" t="str">
        <f t="shared" si="57"/>
        <v xml:space="preserve"> 1020</v>
      </c>
      <c r="H144" s="46">
        <v>112</v>
      </c>
      <c r="I144" s="45">
        <f t="shared" si="47"/>
        <v>132</v>
      </c>
      <c r="J144" s="47" t="str">
        <f t="shared" si="40"/>
        <v>epg108</v>
      </c>
      <c r="K144" s="48" t="str">
        <f t="shared" si="41"/>
        <v>0009000207E3</v>
      </c>
      <c r="L144" s="48" t="str">
        <f t="shared" si="48"/>
        <v>http://www.jv.ru/</v>
      </c>
      <c r="M144" s="48" t="str">
        <f t="shared" si="49"/>
        <v>Русский</v>
      </c>
      <c r="N144" s="48" t="str">
        <f t="shared" si="50"/>
        <v>Круглосуточно</v>
      </c>
      <c r="O144" s="49" t="str">
        <f t="shared" si="51"/>
        <v/>
      </c>
      <c r="P144" s="48" t="str">
        <f t="shared" si="42"/>
        <v>Базовый</v>
      </c>
      <c r="Q144" s="44" t="str">
        <f t="shared" si="58"/>
        <v/>
      </c>
      <c r="R144" s="44"/>
      <c r="S144" s="44" t="str">
        <f t="shared" si="52"/>
        <v>Да</v>
      </c>
      <c r="T144" s="44" t="str">
        <f t="shared" si="53"/>
        <v>Да</v>
      </c>
      <c r="U144" s="44" t="str">
        <f t="shared" si="54"/>
        <v/>
      </c>
      <c r="V144" s="27" t="str">
        <f t="shared" si="55"/>
        <v/>
      </c>
    </row>
    <row r="145" spans="1:22" x14ac:dyDescent="0.2">
      <c r="A145" s="44">
        <f t="shared" si="56"/>
        <v>143</v>
      </c>
      <c r="B145" s="27" t="str">
        <f t="shared" si="59"/>
        <v>МУЗ-ТВ</v>
      </c>
      <c r="C145" s="27" t="str">
        <f t="shared" si="43"/>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44"/>
        <v>Развлекательные</v>
      </c>
      <c r="E145" s="45" t="str">
        <f t="shared" si="45"/>
        <v>SD</v>
      </c>
      <c r="F145" s="45" t="str">
        <f t="shared" si="46"/>
        <v>DVB-3</v>
      </c>
      <c r="G145" s="45" t="str">
        <f t="shared" si="57"/>
        <v xml:space="preserve"> 1020</v>
      </c>
      <c r="H145" s="46">
        <v>164</v>
      </c>
      <c r="I145" s="45">
        <f t="shared" si="47"/>
        <v>20</v>
      </c>
      <c r="J145" s="47" t="str">
        <f t="shared" si="40"/>
        <v>epg380</v>
      </c>
      <c r="K145" s="48" t="str">
        <f t="shared" si="41"/>
        <v>0009000207E2</v>
      </c>
      <c r="L145" s="48" t="str">
        <f t="shared" si="48"/>
        <v>http://muz-tv.ru/</v>
      </c>
      <c r="M145" s="48" t="str">
        <f t="shared" si="49"/>
        <v>Русский</v>
      </c>
      <c r="N145" s="48" t="str">
        <f t="shared" si="50"/>
        <v>Круглосуточно</v>
      </c>
      <c r="O145" s="49" t="str">
        <f t="shared" si="51"/>
        <v/>
      </c>
      <c r="P145" s="48" t="str">
        <f t="shared" si="42"/>
        <v>Федеральный</v>
      </c>
      <c r="Q145" s="44" t="str">
        <f t="shared" si="58"/>
        <v/>
      </c>
      <c r="R145" s="44"/>
      <c r="S145" s="44" t="str">
        <f t="shared" si="52"/>
        <v>Да</v>
      </c>
      <c r="T145" s="44" t="str">
        <f t="shared" si="53"/>
        <v>Да</v>
      </c>
      <c r="U145" s="44" t="str">
        <f t="shared" si="54"/>
        <v/>
      </c>
      <c r="V145" s="27" t="str">
        <f t="shared" si="55"/>
        <v/>
      </c>
    </row>
    <row r="146" spans="1:22" x14ac:dyDescent="0.2">
      <c r="A146" s="44">
        <f t="shared" si="56"/>
        <v>144</v>
      </c>
      <c r="B146" s="27" t="str">
        <f t="shared" si="59"/>
        <v>TLC HD</v>
      </c>
      <c r="C146" s="27" t="str">
        <f t="shared" si="43"/>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44"/>
        <v>Вокруг света</v>
      </c>
      <c r="E146" s="45" t="str">
        <f t="shared" si="45"/>
        <v>HD</v>
      </c>
      <c r="F146" s="45" t="str">
        <f t="shared" si="46"/>
        <v>DVB-30</v>
      </c>
      <c r="G146" s="45" t="str">
        <f t="shared" si="57"/>
        <v xml:space="preserve"> 1020</v>
      </c>
      <c r="H146" s="46">
        <v>154</v>
      </c>
      <c r="I146" s="45">
        <f t="shared" si="47"/>
        <v>615</v>
      </c>
      <c r="J146" s="47" t="str">
        <f t="shared" si="40"/>
        <v>epg516</v>
      </c>
      <c r="K146" s="48" t="str">
        <f t="shared" si="41"/>
        <v>0009000207D1</v>
      </c>
      <c r="L146" s="48" t="str">
        <f t="shared" si="48"/>
        <v>http://www.tlc-tv.ru/</v>
      </c>
      <c r="M146" s="48" t="str">
        <f t="shared" si="49"/>
        <v>Русский, Английский</v>
      </c>
      <c r="N146" s="48" t="str">
        <f t="shared" si="50"/>
        <v>Круглосуточно</v>
      </c>
      <c r="O146" s="49" t="str">
        <f t="shared" si="51"/>
        <v/>
      </c>
      <c r="P146" s="48" t="str">
        <f t="shared" si="42"/>
        <v>Базовый</v>
      </c>
      <c r="Q146" s="44" t="str">
        <f t="shared" si="58"/>
        <v/>
      </c>
      <c r="R146" s="44"/>
      <c r="S146" s="44" t="str">
        <f t="shared" si="52"/>
        <v>Да</v>
      </c>
      <c r="T146" s="44" t="str">
        <f t="shared" si="53"/>
        <v>Да</v>
      </c>
      <c r="U146" s="44" t="str">
        <f t="shared" si="54"/>
        <v/>
      </c>
      <c r="V146" s="27" t="str">
        <f t="shared" si="55"/>
        <v/>
      </c>
    </row>
    <row r="147" spans="1:22" x14ac:dyDescent="0.2">
      <c r="A147" s="44">
        <f t="shared" si="56"/>
        <v>145</v>
      </c>
      <c r="B147" s="27" t="str">
        <f t="shared" si="59"/>
        <v>NuArt.TV</v>
      </c>
      <c r="C147" s="27" t="str">
        <f t="shared" si="43"/>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44"/>
        <v>Эротика</v>
      </c>
      <c r="E147" s="45" t="str">
        <f t="shared" si="45"/>
        <v>SD</v>
      </c>
      <c r="F147" s="45" t="str">
        <f t="shared" si="46"/>
        <v>DVB-30</v>
      </c>
      <c r="G147" s="45" t="str">
        <f t="shared" si="57"/>
        <v xml:space="preserve"> 1020</v>
      </c>
      <c r="H147" s="46">
        <v>193</v>
      </c>
      <c r="I147" s="45">
        <f t="shared" si="47"/>
        <v>918</v>
      </c>
      <c r="J147" s="47" t="str">
        <f t="shared" si="40"/>
        <v>epg271</v>
      </c>
      <c r="K147" s="48" t="str">
        <f t="shared" si="41"/>
        <v>0009000207F0</v>
      </c>
      <c r="L147" s="48" t="str">
        <f t="shared" si="48"/>
        <v>http://tv.nuart.tv</v>
      </c>
      <c r="M147" s="48" t="str">
        <f t="shared" si="49"/>
        <v>Русский</v>
      </c>
      <c r="N147" s="48" t="str">
        <f t="shared" si="50"/>
        <v>Круглосуточно</v>
      </c>
      <c r="O147" s="49" t="str">
        <f t="shared" si="51"/>
        <v/>
      </c>
      <c r="P147" s="48" t="str">
        <f t="shared" si="42"/>
        <v>Эгоист</v>
      </c>
      <c r="Q147" s="44" t="str">
        <f t="shared" si="58"/>
        <v/>
      </c>
      <c r="R147" s="44"/>
      <c r="S147" s="44" t="str">
        <f t="shared" si="52"/>
        <v>Да</v>
      </c>
      <c r="T147" s="44" t="str">
        <f t="shared" si="53"/>
        <v>Да</v>
      </c>
      <c r="U147" s="44" t="str">
        <f t="shared" si="54"/>
        <v>Да</v>
      </c>
      <c r="V147" s="27" t="str">
        <f t="shared" si="55"/>
        <v/>
      </c>
    </row>
    <row r="148" spans="1:22" x14ac:dyDescent="0.2">
      <c r="A148" s="44">
        <f t="shared" si="56"/>
        <v>146</v>
      </c>
      <c r="B148" s="27" t="str">
        <f t="shared" si="59"/>
        <v>Эгоист ТВ</v>
      </c>
      <c r="C148" s="27" t="str">
        <f t="shared" si="43"/>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44"/>
        <v>Эротика</v>
      </c>
      <c r="E148" s="45" t="str">
        <f t="shared" si="45"/>
        <v>SD</v>
      </c>
      <c r="F148" s="45" t="str">
        <f t="shared" si="46"/>
        <v>DVB-30</v>
      </c>
      <c r="G148" s="45" t="str">
        <f t="shared" si="57"/>
        <v xml:space="preserve"> 1020</v>
      </c>
      <c r="H148" s="46">
        <v>192</v>
      </c>
      <c r="I148" s="45">
        <f t="shared" si="47"/>
        <v>917</v>
      </c>
      <c r="J148" s="47" t="str">
        <f t="shared" si="40"/>
        <v>epg296</v>
      </c>
      <c r="K148" s="48" t="str">
        <f t="shared" si="41"/>
        <v>0009000207F0</v>
      </c>
      <c r="L148" s="48" t="str">
        <f t="shared" si="48"/>
        <v>http://www.egoist.tv/</v>
      </c>
      <c r="M148" s="48" t="str">
        <f t="shared" si="49"/>
        <v>Русский</v>
      </c>
      <c r="N148" s="48" t="str">
        <f t="shared" si="50"/>
        <v>Круглосуточно</v>
      </c>
      <c r="O148" s="49" t="str">
        <f t="shared" si="51"/>
        <v/>
      </c>
      <c r="P148" s="48" t="str">
        <f t="shared" si="42"/>
        <v>Эгоист</v>
      </c>
      <c r="Q148" s="44" t="str">
        <f t="shared" si="58"/>
        <v/>
      </c>
      <c r="R148" s="44"/>
      <c r="S148" s="44" t="str">
        <f t="shared" si="52"/>
        <v>Да</v>
      </c>
      <c r="T148" s="44" t="str">
        <f t="shared" si="53"/>
        <v>Да</v>
      </c>
      <c r="U148" s="44" t="str">
        <f t="shared" si="54"/>
        <v>Да</v>
      </c>
      <c r="V148" s="27" t="str">
        <f t="shared" si="55"/>
        <v/>
      </c>
    </row>
    <row r="149" spans="1:22" x14ac:dyDescent="0.2">
      <c r="A149" s="44">
        <f t="shared" si="56"/>
        <v>147</v>
      </c>
      <c r="B149" s="27" t="str">
        <f t="shared" si="59"/>
        <v>Animal Planet HD</v>
      </c>
      <c r="C149" s="27" t="str">
        <f t="shared" si="43"/>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44"/>
        <v>В мире животных</v>
      </c>
      <c r="E149" s="45" t="str">
        <f t="shared" si="45"/>
        <v>HD</v>
      </c>
      <c r="F149" s="45" t="str">
        <f t="shared" si="46"/>
        <v>DVB-30</v>
      </c>
      <c r="G149" s="45" t="str">
        <f t="shared" si="57"/>
        <v xml:space="preserve"> 1020</v>
      </c>
      <c r="H149" s="46">
        <v>119</v>
      </c>
      <c r="I149" s="45">
        <f t="shared" si="47"/>
        <v>602</v>
      </c>
      <c r="J149" s="47" t="str">
        <f t="shared" si="40"/>
        <v>epg306</v>
      </c>
      <c r="K149" s="48" t="str">
        <f t="shared" si="41"/>
        <v>0009000207D1</v>
      </c>
      <c r="L149" s="48" t="str">
        <f t="shared" si="48"/>
        <v>http://animal.discovery.com/</v>
      </c>
      <c r="M149" s="48" t="str">
        <f t="shared" si="49"/>
        <v>Русский, Английский</v>
      </c>
      <c r="N149" s="48" t="str">
        <f t="shared" si="50"/>
        <v>Круглосуточно</v>
      </c>
      <c r="O149" s="49" t="str">
        <f t="shared" si="51"/>
        <v/>
      </c>
      <c r="P149" s="48" t="str">
        <f t="shared" si="42"/>
        <v>Базовый</v>
      </c>
      <c r="Q149" s="44" t="str">
        <f t="shared" si="58"/>
        <v/>
      </c>
      <c r="R149" s="44"/>
      <c r="S149" s="44" t="str">
        <f t="shared" si="52"/>
        <v>Да</v>
      </c>
      <c r="T149" s="44" t="str">
        <f t="shared" si="53"/>
        <v>Да</v>
      </c>
      <c r="U149" s="44" t="str">
        <f t="shared" si="54"/>
        <v/>
      </c>
      <c r="V149" s="27" t="str">
        <f t="shared" si="55"/>
        <v/>
      </c>
    </row>
    <row r="150" spans="1:22" x14ac:dyDescent="0.2">
      <c r="A150" s="48">
        <f t="shared" si="56"/>
        <v>148</v>
      </c>
      <c r="B150" s="53" t="str">
        <f t="shared" si="59"/>
        <v>Матч! Футбол 1</v>
      </c>
      <c r="C150" s="53" t="str">
        <f t="shared" si="43"/>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44"/>
        <v>Спортивные</v>
      </c>
      <c r="E150" s="54" t="str">
        <f t="shared" si="45"/>
        <v>SD</v>
      </c>
      <c r="F150" s="54" t="str">
        <f t="shared" si="46"/>
        <v>DVB-12</v>
      </c>
      <c r="G150" s="54" t="str">
        <f t="shared" si="57"/>
        <v xml:space="preserve"> 1020</v>
      </c>
      <c r="H150" s="55">
        <v>320</v>
      </c>
      <c r="I150" s="54">
        <f t="shared" si="47"/>
        <v>831</v>
      </c>
      <c r="J150" s="56" t="str">
        <f t="shared" si="40"/>
        <v>epg340</v>
      </c>
      <c r="K150" s="67" t="str">
        <f t="shared" si="41"/>
        <v>000900020802</v>
      </c>
      <c r="L150" s="48" t="str">
        <f t="shared" si="48"/>
        <v>http://matchtv.ru/</v>
      </c>
      <c r="M150" s="48" t="str">
        <f t="shared" si="49"/>
        <v>Русский</v>
      </c>
      <c r="N150" s="48" t="str">
        <f t="shared" si="50"/>
        <v>Круглосуточно</v>
      </c>
      <c r="O150" s="137" t="str">
        <f t="shared" si="51"/>
        <v/>
      </c>
      <c r="P150" s="48" t="str">
        <f t="shared" si="42"/>
        <v>МАТЧ! ФУТБОЛ</v>
      </c>
      <c r="Q150" s="48" t="str">
        <f t="shared" si="58"/>
        <v/>
      </c>
      <c r="R150" s="48"/>
      <c r="S150" s="48" t="str">
        <f t="shared" si="52"/>
        <v>Да</v>
      </c>
      <c r="T150" s="48" t="str">
        <f t="shared" si="53"/>
        <v>Да</v>
      </c>
      <c r="U150" s="48" t="str">
        <f t="shared" si="54"/>
        <v/>
      </c>
      <c r="V150" s="53" t="str">
        <f t="shared" si="55"/>
        <v/>
      </c>
    </row>
    <row r="151" spans="1:22" x14ac:dyDescent="0.2">
      <c r="A151" s="48">
        <f t="shared" si="56"/>
        <v>149</v>
      </c>
      <c r="B151" s="53" t="str">
        <f t="shared" si="59"/>
        <v>Матч! Футбол 2</v>
      </c>
      <c r="C151"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44"/>
        <v>Спортивные</v>
      </c>
      <c r="E151" s="54" t="str">
        <f t="shared" si="45"/>
        <v>SD</v>
      </c>
      <c r="F151" s="54" t="str">
        <f t="shared" si="46"/>
        <v>DVB-12</v>
      </c>
      <c r="G151" s="54" t="str">
        <f t="shared" si="57"/>
        <v xml:space="preserve"> 1020</v>
      </c>
      <c r="H151" s="55">
        <v>321</v>
      </c>
      <c r="I151" s="54">
        <f t="shared" si="47"/>
        <v>833</v>
      </c>
      <c r="J151" s="56" t="str">
        <f t="shared" si="40"/>
        <v>epg571</v>
      </c>
      <c r="K151" s="67" t="str">
        <f t="shared" si="41"/>
        <v>000900020802</v>
      </c>
      <c r="L151" s="48" t="str">
        <f t="shared" si="48"/>
        <v>http://matchtv.ru/</v>
      </c>
      <c r="M151" s="48" t="str">
        <f t="shared" si="49"/>
        <v>Русский</v>
      </c>
      <c r="N151" s="48" t="str">
        <f t="shared" si="50"/>
        <v>Круглосуточно</v>
      </c>
      <c r="O151" s="137" t="str">
        <f t="shared" si="51"/>
        <v/>
      </c>
      <c r="P151" s="48" t="str">
        <f t="shared" si="42"/>
        <v>МАТЧ! ФУТБОЛ</v>
      </c>
      <c r="Q151" s="48" t="str">
        <f t="shared" si="58"/>
        <v/>
      </c>
      <c r="R151" s="48"/>
      <c r="S151" s="48" t="str">
        <f t="shared" si="52"/>
        <v>Да</v>
      </c>
      <c r="T151" s="48" t="str">
        <f t="shared" si="53"/>
        <v>Да</v>
      </c>
      <c r="U151" s="48" t="str">
        <f t="shared" si="54"/>
        <v/>
      </c>
      <c r="V151" s="53" t="str">
        <f t="shared" si="55"/>
        <v/>
      </c>
    </row>
    <row r="152" spans="1:22" x14ac:dyDescent="0.2">
      <c r="A152" s="48">
        <f t="shared" si="56"/>
        <v>150</v>
      </c>
      <c r="B152" s="53" t="str">
        <f t="shared" si="59"/>
        <v>Матч! Футбол 3</v>
      </c>
      <c r="C152"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44"/>
        <v>Спортивные</v>
      </c>
      <c r="E152" s="54" t="str">
        <f t="shared" si="45"/>
        <v>SD</v>
      </c>
      <c r="F152" s="54" t="str">
        <f t="shared" si="46"/>
        <v>DVB-24</v>
      </c>
      <c r="G152" s="54" t="str">
        <f t="shared" si="57"/>
        <v xml:space="preserve"> 1020</v>
      </c>
      <c r="H152" s="55">
        <v>322</v>
      </c>
      <c r="I152" s="54">
        <f t="shared" si="47"/>
        <v>835</v>
      </c>
      <c r="J152" s="56" t="str">
        <f t="shared" si="40"/>
        <v>epg577</v>
      </c>
      <c r="K152" s="67" t="str">
        <f t="shared" si="41"/>
        <v>000900020802</v>
      </c>
      <c r="L152" s="48" t="str">
        <f t="shared" si="48"/>
        <v>http://matchtv.ru/</v>
      </c>
      <c r="M152" s="48" t="str">
        <f t="shared" si="49"/>
        <v>Русский</v>
      </c>
      <c r="N152" s="48" t="str">
        <f t="shared" si="50"/>
        <v>Круглосуточно</v>
      </c>
      <c r="O152" s="137" t="str">
        <f t="shared" si="51"/>
        <v/>
      </c>
      <c r="P152" s="48" t="str">
        <f t="shared" si="42"/>
        <v>МАТЧ! ФУТБОЛ</v>
      </c>
      <c r="Q152" s="48" t="str">
        <f t="shared" si="58"/>
        <v/>
      </c>
      <c r="R152" s="48"/>
      <c r="S152" s="48" t="str">
        <f t="shared" si="52"/>
        <v>Да</v>
      </c>
      <c r="T152" s="48" t="str">
        <f t="shared" si="53"/>
        <v>Да</v>
      </c>
      <c r="U152" s="48" t="str">
        <f t="shared" si="54"/>
        <v/>
      </c>
      <c r="V152" s="53" t="str">
        <f t="shared" si="55"/>
        <v/>
      </c>
    </row>
    <row r="153" spans="1:22" x14ac:dyDescent="0.2">
      <c r="A153" s="48">
        <f t="shared" si="56"/>
        <v>151</v>
      </c>
      <c r="B153" s="53" t="str">
        <f t="shared" si="59"/>
        <v>Матч! Футбол 1 HD</v>
      </c>
      <c r="C153" s="53" t="str">
        <f t="shared" si="43"/>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44"/>
        <v>Спортивные</v>
      </c>
      <c r="E153" s="54" t="str">
        <f t="shared" si="45"/>
        <v>HD</v>
      </c>
      <c r="F153" s="54" t="str">
        <f t="shared" si="46"/>
        <v>DVB-12</v>
      </c>
      <c r="G153" s="54" t="str">
        <f t="shared" si="57"/>
        <v xml:space="preserve"> 1020</v>
      </c>
      <c r="H153" s="55">
        <v>317</v>
      </c>
      <c r="I153" s="54">
        <f t="shared" si="47"/>
        <v>832</v>
      </c>
      <c r="J153" s="56" t="str">
        <f t="shared" si="40"/>
        <v>epg616</v>
      </c>
      <c r="K153" s="67" t="str">
        <f t="shared" si="41"/>
        <v>000900020802</v>
      </c>
      <c r="L153" s="48" t="str">
        <f t="shared" si="48"/>
        <v>http://matchtv.ru/</v>
      </c>
      <c r="M153" s="48" t="str">
        <f t="shared" si="49"/>
        <v>Русский</v>
      </c>
      <c r="N153" s="48" t="str">
        <f t="shared" si="50"/>
        <v>Круглосуточно</v>
      </c>
      <c r="O153" s="137" t="str">
        <f t="shared" si="51"/>
        <v/>
      </c>
      <c r="P153" s="48" t="str">
        <f t="shared" si="42"/>
        <v>МАТЧ! ФУТБОЛ</v>
      </c>
      <c r="Q153" s="48" t="str">
        <f t="shared" si="58"/>
        <v/>
      </c>
      <c r="R153" s="48"/>
      <c r="S153" s="48" t="str">
        <f t="shared" si="52"/>
        <v>Да</v>
      </c>
      <c r="T153" s="48" t="str">
        <f t="shared" si="53"/>
        <v>Да</v>
      </c>
      <c r="U153" s="48" t="str">
        <f t="shared" si="54"/>
        <v/>
      </c>
      <c r="V153" s="53" t="str">
        <f t="shared" si="55"/>
        <v/>
      </c>
    </row>
    <row r="154" spans="1:22" x14ac:dyDescent="0.2">
      <c r="A154" s="48">
        <f t="shared" si="56"/>
        <v>152</v>
      </c>
      <c r="B154" s="53" t="str">
        <f t="shared" si="59"/>
        <v>Матч! Футбол 2 HD</v>
      </c>
      <c r="C154" s="53" t="str">
        <f t="shared" si="43"/>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44"/>
        <v>Спортивные</v>
      </c>
      <c r="E154" s="54" t="str">
        <f t="shared" si="45"/>
        <v>HD</v>
      </c>
      <c r="F154" s="54" t="str">
        <f t="shared" si="46"/>
        <v>DVB-12</v>
      </c>
      <c r="G154" s="54" t="str">
        <f t="shared" si="57"/>
        <v xml:space="preserve"> 1020</v>
      </c>
      <c r="H154" s="55">
        <v>318</v>
      </c>
      <c r="I154" s="54">
        <f t="shared" si="47"/>
        <v>834</v>
      </c>
      <c r="J154" s="56" t="str">
        <f t="shared" si="40"/>
        <v>epg617</v>
      </c>
      <c r="K154" s="67" t="str">
        <f t="shared" si="41"/>
        <v>000900020802</v>
      </c>
      <c r="L154" s="48" t="str">
        <f t="shared" si="48"/>
        <v>http://matchtv.ru/</v>
      </c>
      <c r="M154" s="48" t="str">
        <f t="shared" si="49"/>
        <v>Русский</v>
      </c>
      <c r="N154" s="48" t="str">
        <f t="shared" si="50"/>
        <v>Круглосуточно</v>
      </c>
      <c r="O154" s="137" t="str">
        <f t="shared" si="51"/>
        <v/>
      </c>
      <c r="P154" s="48" t="str">
        <f t="shared" si="42"/>
        <v>МАТЧ! ФУТБОЛ</v>
      </c>
      <c r="Q154" s="48" t="str">
        <f t="shared" si="58"/>
        <v/>
      </c>
      <c r="R154" s="48"/>
      <c r="S154" s="48" t="str">
        <f t="shared" si="52"/>
        <v>Да</v>
      </c>
      <c r="T154" s="48" t="str">
        <f t="shared" si="53"/>
        <v>Да</v>
      </c>
      <c r="U154" s="48" t="str">
        <f t="shared" si="54"/>
        <v/>
      </c>
      <c r="V154" s="53" t="str">
        <f t="shared" si="55"/>
        <v/>
      </c>
    </row>
    <row r="155" spans="1:22" x14ac:dyDescent="0.2">
      <c r="A155" s="48">
        <f t="shared" si="56"/>
        <v>153</v>
      </c>
      <c r="B155" s="53" t="str">
        <f t="shared" si="59"/>
        <v>Матч! Футбол 3 HD</v>
      </c>
      <c r="C155" s="53" t="str">
        <f t="shared" si="43"/>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44"/>
        <v>Спортивные</v>
      </c>
      <c r="E155" s="54" t="str">
        <f t="shared" si="45"/>
        <v>HD</v>
      </c>
      <c r="F155" s="54" t="str">
        <f t="shared" si="46"/>
        <v>DVB-24</v>
      </c>
      <c r="G155" s="54" t="str">
        <f t="shared" si="57"/>
        <v xml:space="preserve"> 1020</v>
      </c>
      <c r="H155" s="55">
        <v>319</v>
      </c>
      <c r="I155" s="54">
        <f t="shared" si="47"/>
        <v>836</v>
      </c>
      <c r="J155" s="56" t="str">
        <f t="shared" si="40"/>
        <v>epg618</v>
      </c>
      <c r="K155" s="67" t="str">
        <f t="shared" si="41"/>
        <v>000900020802</v>
      </c>
      <c r="L155" s="48" t="str">
        <f t="shared" si="48"/>
        <v>http://matchtv.ru/</v>
      </c>
      <c r="M155" s="48" t="str">
        <f t="shared" si="49"/>
        <v>Русский</v>
      </c>
      <c r="N155" s="48" t="str">
        <f t="shared" si="50"/>
        <v>Круглосуточно</v>
      </c>
      <c r="O155" s="137" t="str">
        <f t="shared" si="51"/>
        <v/>
      </c>
      <c r="P155" s="48" t="str">
        <f t="shared" si="42"/>
        <v>МАТЧ! ФУТБОЛ</v>
      </c>
      <c r="Q155" s="48" t="str">
        <f t="shared" si="58"/>
        <v/>
      </c>
      <c r="R155" s="48"/>
      <c r="S155" s="48" t="str">
        <f t="shared" si="52"/>
        <v>Да</v>
      </c>
      <c r="T155" s="48" t="str">
        <f t="shared" si="53"/>
        <v>Да</v>
      </c>
      <c r="U155" s="48" t="str">
        <f t="shared" si="54"/>
        <v/>
      </c>
      <c r="V155" s="53" t="str">
        <f t="shared" si="55"/>
        <v/>
      </c>
    </row>
    <row r="156" spans="1:22" x14ac:dyDescent="0.2">
      <c r="A156" s="48">
        <f t="shared" si="56"/>
        <v>154</v>
      </c>
      <c r="B156" s="53" t="str">
        <f t="shared" si="59"/>
        <v>Deutsche Welle</v>
      </c>
      <c r="C156" s="53" t="str">
        <f t="shared" si="43"/>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44"/>
        <v>Новости и публицистика</v>
      </c>
      <c r="E156" s="54" t="str">
        <f t="shared" si="45"/>
        <v>SD</v>
      </c>
      <c r="F156" s="54" t="str">
        <f t="shared" si="46"/>
        <v>DVB-18</v>
      </c>
      <c r="G156" s="54" t="str">
        <f t="shared" si="57"/>
        <v xml:space="preserve"> 1020</v>
      </c>
      <c r="H156" s="55">
        <v>66</v>
      </c>
      <c r="I156" s="54">
        <f t="shared" si="47"/>
        <v>814</v>
      </c>
      <c r="J156" s="56" t="str">
        <f t="shared" si="40"/>
        <v>epg65</v>
      </c>
      <c r="K156" s="67" t="str">
        <f t="shared" si="41"/>
        <v>000900020801</v>
      </c>
      <c r="L156" s="48" t="str">
        <f t="shared" si="48"/>
        <v>http://www.dw.de/</v>
      </c>
      <c r="M156" s="48" t="str">
        <f t="shared" si="49"/>
        <v>Английский, Немецкий</v>
      </c>
      <c r="N156" s="48" t="str">
        <f t="shared" si="50"/>
        <v>Круглосуточно</v>
      </c>
      <c r="O156" s="137" t="str">
        <f t="shared" si="51"/>
        <v/>
      </c>
      <c r="P156" s="48" t="str">
        <f t="shared" si="42"/>
        <v>Новостной</v>
      </c>
      <c r="Q156" s="48" t="str">
        <f t="shared" si="58"/>
        <v/>
      </c>
      <c r="R156" s="48"/>
      <c r="S156" s="48" t="str">
        <f t="shared" si="52"/>
        <v>Да</v>
      </c>
      <c r="T156" s="48" t="str">
        <f t="shared" si="53"/>
        <v>Да</v>
      </c>
      <c r="U156" s="48" t="str">
        <f t="shared" si="54"/>
        <v/>
      </c>
      <c r="V156" s="53" t="str">
        <f t="shared" si="55"/>
        <v/>
      </c>
    </row>
    <row r="157" spans="1:22" x14ac:dyDescent="0.2">
      <c r="A157" s="48">
        <f t="shared" si="56"/>
        <v>155</v>
      </c>
      <c r="B157" s="53" t="str">
        <f t="shared" si="59"/>
        <v>France 24</v>
      </c>
      <c r="C157" s="53" t="str">
        <f t="shared" si="43"/>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44"/>
        <v>Новости и публицистика</v>
      </c>
      <c r="E157" s="54" t="str">
        <f t="shared" si="45"/>
        <v>SD</v>
      </c>
      <c r="F157" s="54" t="str">
        <f t="shared" si="46"/>
        <v>DVB-18</v>
      </c>
      <c r="G157" s="54" t="str">
        <f t="shared" si="57"/>
        <v xml:space="preserve"> 1020</v>
      </c>
      <c r="H157" s="55">
        <v>232</v>
      </c>
      <c r="I157" s="54">
        <f t="shared" si="47"/>
        <v>815</v>
      </c>
      <c r="J157" s="56" t="str">
        <f t="shared" si="40"/>
        <v>epg298</v>
      </c>
      <c r="K157" s="67" t="str">
        <f t="shared" si="41"/>
        <v>000900020801</v>
      </c>
      <c r="L157" s="48" t="str">
        <f t="shared" si="48"/>
        <v>http://www.france24.com/</v>
      </c>
      <c r="M157" s="48" t="str">
        <f t="shared" si="49"/>
        <v>Французский</v>
      </c>
      <c r="N157" s="48" t="str">
        <f t="shared" si="50"/>
        <v>Круглосуточно</v>
      </c>
      <c r="O157" s="137" t="str">
        <f t="shared" si="51"/>
        <v/>
      </c>
      <c r="P157" s="48" t="str">
        <f t="shared" si="42"/>
        <v>Новостной</v>
      </c>
      <c r="Q157" s="48" t="str">
        <f t="shared" si="58"/>
        <v/>
      </c>
      <c r="R157" s="48"/>
      <c r="S157" s="48" t="str">
        <f t="shared" si="52"/>
        <v>Да</v>
      </c>
      <c r="T157" s="48" t="str">
        <f t="shared" si="53"/>
        <v>Да</v>
      </c>
      <c r="U157" s="48" t="str">
        <f t="shared" si="54"/>
        <v/>
      </c>
      <c r="V157" s="53" t="str">
        <f t="shared" si="55"/>
        <v/>
      </c>
    </row>
    <row r="158" spans="1:22" x14ac:dyDescent="0.2">
      <c r="A158" s="48">
        <f t="shared" si="56"/>
        <v>156</v>
      </c>
      <c r="B158" s="53" t="str">
        <f t="shared" si="59"/>
        <v>CNN</v>
      </c>
      <c r="C158" s="53" t="str">
        <f t="shared" si="43"/>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44"/>
        <v>Новости и публицистика</v>
      </c>
      <c r="E158" s="54" t="str">
        <f t="shared" si="45"/>
        <v>SD</v>
      </c>
      <c r="F158" s="54" t="str">
        <f t="shared" si="46"/>
        <v>DVB-18</v>
      </c>
      <c r="G158" s="54" t="str">
        <f t="shared" si="57"/>
        <v xml:space="preserve"> 1020</v>
      </c>
      <c r="H158" s="55">
        <v>236</v>
      </c>
      <c r="I158" s="54">
        <f t="shared" si="47"/>
        <v>812</v>
      </c>
      <c r="J158" s="56" t="str">
        <f t="shared" si="40"/>
        <v>epg290</v>
      </c>
      <c r="K158" s="67" t="str">
        <f t="shared" si="41"/>
        <v>000900020801</v>
      </c>
      <c r="L158" s="48" t="str">
        <f t="shared" si="48"/>
        <v xml:space="preserve">http://www.cnn.com </v>
      </c>
      <c r="M158" s="48" t="str">
        <f t="shared" si="49"/>
        <v>Английский</v>
      </c>
      <c r="N158" s="48" t="str">
        <f t="shared" si="50"/>
        <v>Круглосуточно</v>
      </c>
      <c r="O158" s="137" t="str">
        <f t="shared" si="51"/>
        <v/>
      </c>
      <c r="P158" s="48" t="str">
        <f t="shared" si="42"/>
        <v>Новостной</v>
      </c>
      <c r="Q158" s="48" t="str">
        <f t="shared" si="58"/>
        <v/>
      </c>
      <c r="R158" s="48"/>
      <c r="S158" s="48" t="str">
        <f t="shared" si="52"/>
        <v>Да</v>
      </c>
      <c r="T158" s="48" t="str">
        <f t="shared" si="53"/>
        <v>Да</v>
      </c>
      <c r="U158" s="48" t="str">
        <f t="shared" si="54"/>
        <v/>
      </c>
      <c r="V158" s="53" t="str">
        <f t="shared" si="55"/>
        <v/>
      </c>
    </row>
    <row r="159" spans="1:22" x14ac:dyDescent="0.2">
      <c r="A159" s="48">
        <f t="shared" si="56"/>
        <v>157</v>
      </c>
      <c r="B159" s="53" t="str">
        <f t="shared" si="59"/>
        <v>BBC World News</v>
      </c>
      <c r="C159" s="53" t="str">
        <f t="shared" si="43"/>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44"/>
        <v>Новости и публицистика</v>
      </c>
      <c r="E159" s="54" t="str">
        <f t="shared" si="45"/>
        <v>SD</v>
      </c>
      <c r="F159" s="54" t="str">
        <f t="shared" si="46"/>
        <v>DVB-18</v>
      </c>
      <c r="G159" s="54" t="str">
        <f t="shared" si="57"/>
        <v xml:space="preserve"> 1020</v>
      </c>
      <c r="H159" s="55">
        <v>237</v>
      </c>
      <c r="I159" s="54">
        <f t="shared" si="47"/>
        <v>813</v>
      </c>
      <c r="J159" s="56" t="str">
        <f t="shared" si="40"/>
        <v>epg293</v>
      </c>
      <c r="K159" s="67" t="str">
        <f t="shared" si="41"/>
        <v>000900020801</v>
      </c>
      <c r="L159" s="48" t="str">
        <f t="shared" si="48"/>
        <v xml:space="preserve">http://news.bbc.co.uk/ </v>
      </c>
      <c r="M159" s="48" t="str">
        <f t="shared" si="49"/>
        <v>Английский</v>
      </c>
      <c r="N159" s="48" t="str">
        <f t="shared" si="50"/>
        <v>Круглосуточно</v>
      </c>
      <c r="O159" s="137" t="str">
        <f t="shared" si="51"/>
        <v/>
      </c>
      <c r="P159" s="48" t="str">
        <f t="shared" si="42"/>
        <v>Новостной</v>
      </c>
      <c r="Q159" s="48" t="str">
        <f t="shared" si="58"/>
        <v/>
      </c>
      <c r="R159" s="48"/>
      <c r="S159" s="48" t="str">
        <f t="shared" si="52"/>
        <v>Да</v>
      </c>
      <c r="T159" s="48" t="str">
        <f t="shared" si="53"/>
        <v>Да</v>
      </c>
      <c r="U159" s="48" t="str">
        <f t="shared" si="54"/>
        <v/>
      </c>
      <c r="V159" s="53" t="str">
        <f t="shared" si="55"/>
        <v/>
      </c>
    </row>
    <row r="160" spans="1:22" x14ac:dyDescent="0.2">
      <c r="A160" s="48">
        <f t="shared" si="56"/>
        <v>158</v>
      </c>
      <c r="B160" s="53" t="str">
        <f t="shared" si="59"/>
        <v>Евроновости</v>
      </c>
      <c r="C160" s="53" t="str">
        <f t="shared" si="43"/>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44"/>
        <v>Новости и публицистика</v>
      </c>
      <c r="E160" s="54" t="str">
        <f t="shared" si="45"/>
        <v>SD</v>
      </c>
      <c r="F160" s="54" t="str">
        <f t="shared" si="46"/>
        <v>DVB-18</v>
      </c>
      <c r="G160" s="54" t="str">
        <f t="shared" si="57"/>
        <v xml:space="preserve"> 1020</v>
      </c>
      <c r="H160" s="55">
        <v>250</v>
      </c>
      <c r="I160" s="54">
        <f t="shared" si="47"/>
        <v>811</v>
      </c>
      <c r="J160" s="56" t="str">
        <f t="shared" si="40"/>
        <v>epg353</v>
      </c>
      <c r="K160" s="67" t="str">
        <f t="shared" si="41"/>
        <v>000900020801</v>
      </c>
      <c r="L160" s="48" t="str">
        <f t="shared" si="48"/>
        <v xml:space="preserve">http://ru.euronews.com/ </v>
      </c>
      <c r="M160" s="48" t="str">
        <f t="shared" si="49"/>
        <v>Русский</v>
      </c>
      <c r="N160" s="48" t="str">
        <f t="shared" si="50"/>
        <v>Круглосуточно</v>
      </c>
      <c r="O160" s="137" t="str">
        <f t="shared" si="51"/>
        <v/>
      </c>
      <c r="P160" s="48" t="str">
        <f t="shared" si="42"/>
        <v>Новостной</v>
      </c>
      <c r="Q160" s="48" t="str">
        <f t="shared" si="58"/>
        <v/>
      </c>
      <c r="R160" s="48"/>
      <c r="S160" s="48" t="str">
        <f t="shared" si="52"/>
        <v>Да</v>
      </c>
      <c r="T160" s="48" t="str">
        <f t="shared" si="53"/>
        <v>Да</v>
      </c>
      <c r="U160" s="48" t="str">
        <f t="shared" si="54"/>
        <v/>
      </c>
      <c r="V160" s="53" t="str">
        <f t="shared" si="55"/>
        <v/>
      </c>
    </row>
    <row r="161" spans="1:22" x14ac:dyDescent="0.2">
      <c r="A161" s="67">
        <f t="shared" si="56"/>
        <v>159</v>
      </c>
      <c r="B161" s="51" t="str">
        <f t="shared" si="59"/>
        <v>Матч! Боец</v>
      </c>
      <c r="C161" s="51" t="str">
        <f t="shared" si="43"/>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44"/>
        <v>Спортивные</v>
      </c>
      <c r="E161" s="68" t="str">
        <f t="shared" si="45"/>
        <v>SD</v>
      </c>
      <c r="F161" s="68" t="str">
        <f t="shared" si="46"/>
        <v>DVB-19</v>
      </c>
      <c r="G161" s="68" t="str">
        <f t="shared" si="57"/>
        <v xml:space="preserve"> 1020</v>
      </c>
      <c r="H161" s="152">
        <v>107</v>
      </c>
      <c r="I161" s="68">
        <f t="shared" si="47"/>
        <v>304</v>
      </c>
      <c r="J161" s="153" t="str">
        <f t="shared" si="40"/>
        <v>epg103</v>
      </c>
      <c r="K161" s="67" t="str">
        <f t="shared" si="41"/>
        <v>0009000207D1</v>
      </c>
      <c r="L161" s="67" t="str">
        <f t="shared" si="48"/>
        <v>http://www.boets.ru/</v>
      </c>
      <c r="M161" s="67" t="str">
        <f t="shared" si="49"/>
        <v>Русский</v>
      </c>
      <c r="N161" s="67" t="str">
        <f t="shared" si="50"/>
        <v>Круглосуточно</v>
      </c>
      <c r="O161" s="154" t="str">
        <f t="shared" si="51"/>
        <v/>
      </c>
      <c r="P161" s="67" t="str">
        <f t="shared" si="42"/>
        <v>Базовый</v>
      </c>
      <c r="Q161" s="67" t="str">
        <f t="shared" si="58"/>
        <v/>
      </c>
      <c r="R161" s="67"/>
      <c r="S161" s="67" t="str">
        <f t="shared" si="52"/>
        <v>Да</v>
      </c>
      <c r="T161" s="67" t="str">
        <f t="shared" si="53"/>
        <v>Да</v>
      </c>
      <c r="U161" s="67" t="str">
        <f t="shared" si="54"/>
        <v/>
      </c>
      <c r="V161" s="51" t="str">
        <f t="shared" si="55"/>
        <v/>
      </c>
    </row>
    <row r="162" spans="1:22" x14ac:dyDescent="0.2">
      <c r="A162" s="67">
        <f t="shared" si="56"/>
        <v>160</v>
      </c>
      <c r="B162" s="51" t="str">
        <f t="shared" si="59"/>
        <v>ТНТ Music</v>
      </c>
      <c r="C162" s="51" t="str">
        <f t="shared" si="43"/>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44"/>
        <v>Музыкальные</v>
      </c>
      <c r="E162" s="68" t="str">
        <f t="shared" si="45"/>
        <v>SD</v>
      </c>
      <c r="F162" s="68" t="str">
        <f t="shared" si="46"/>
        <v>DVB-23</v>
      </c>
      <c r="G162" s="68" t="str">
        <f t="shared" si="57"/>
        <v xml:space="preserve"> 1020</v>
      </c>
      <c r="H162" s="152">
        <v>324</v>
      </c>
      <c r="I162" s="68">
        <f t="shared" si="47"/>
        <v>503</v>
      </c>
      <c r="J162" s="153" t="str">
        <f t="shared" si="40"/>
        <v>epg638</v>
      </c>
      <c r="K162" s="67" t="str">
        <f t="shared" si="41"/>
        <v>0009000207D1</v>
      </c>
      <c r="L162" s="67" t="str">
        <f t="shared" si="48"/>
        <v>http://www.tntmusic.ru/</v>
      </c>
      <c r="M162" s="67" t="str">
        <f t="shared" si="49"/>
        <v>Русский</v>
      </c>
      <c r="N162" s="67" t="str">
        <f t="shared" si="50"/>
        <v>Круглосуточно</v>
      </c>
      <c r="O162" s="154" t="str">
        <f t="shared" si="51"/>
        <v/>
      </c>
      <c r="P162" s="67" t="str">
        <f t="shared" si="42"/>
        <v>Базовый</v>
      </c>
      <c r="Q162" s="67" t="str">
        <f t="shared" si="58"/>
        <v/>
      </c>
      <c r="R162" s="67"/>
      <c r="S162" s="67" t="str">
        <f t="shared" si="52"/>
        <v>Да</v>
      </c>
      <c r="T162" s="67" t="str">
        <f t="shared" si="53"/>
        <v>Да</v>
      </c>
      <c r="U162" s="67" t="str">
        <f t="shared" si="54"/>
        <v/>
      </c>
      <c r="V162" s="51" t="str">
        <f t="shared" si="55"/>
        <v/>
      </c>
    </row>
    <row r="163" spans="1:22" x14ac:dyDescent="0.2">
      <c r="A163" s="67">
        <f t="shared" si="56"/>
        <v>161</v>
      </c>
      <c r="B163" s="51" t="str">
        <f t="shared" si="59"/>
        <v>Viasat Explore</v>
      </c>
      <c r="C163" s="51" t="str">
        <f t="shared" si="43"/>
        <v>Канал приключений, экстрима, загадок природы и человека. Прекрасное сочетание фильмов от лучших мировых производителей.</v>
      </c>
      <c r="D163" s="51" t="str">
        <f t="shared" si="44"/>
        <v>Познавательные</v>
      </c>
      <c r="E163" s="68" t="str">
        <f t="shared" si="45"/>
        <v>SD</v>
      </c>
      <c r="F163" s="68" t="str">
        <f t="shared" si="46"/>
        <v>DVB-27</v>
      </c>
      <c r="G163" s="68" t="str">
        <f t="shared" si="57"/>
        <v xml:space="preserve"> 1020</v>
      </c>
      <c r="H163" s="152">
        <v>89</v>
      </c>
      <c r="I163" s="68">
        <f t="shared" si="47"/>
        <v>118</v>
      </c>
      <c r="J163" s="153" t="str">
        <f t="shared" si="40"/>
        <v>epg85</v>
      </c>
      <c r="K163" s="67" t="str">
        <f t="shared" si="41"/>
        <v>0009000207D1</v>
      </c>
      <c r="L163" s="67" t="str">
        <f t="shared" si="48"/>
        <v>http://www.viasat-channels.tv/</v>
      </c>
      <c r="M163" s="67" t="str">
        <f t="shared" si="49"/>
        <v>Русский, Английский</v>
      </c>
      <c r="N163" s="67" t="str">
        <f t="shared" si="50"/>
        <v>Круглосуточно</v>
      </c>
      <c r="O163" s="154" t="str">
        <f t="shared" si="51"/>
        <v/>
      </c>
      <c r="P163" s="67" t="str">
        <f t="shared" si="42"/>
        <v>Базовый</v>
      </c>
      <c r="Q163" s="67" t="str">
        <f t="shared" si="58"/>
        <v/>
      </c>
      <c r="R163" s="67"/>
      <c r="S163" s="67" t="str">
        <f t="shared" si="52"/>
        <v>Да</v>
      </c>
      <c r="T163" s="67" t="str">
        <f t="shared" si="53"/>
        <v>Да</v>
      </c>
      <c r="U163" s="67" t="str">
        <f t="shared" si="54"/>
        <v/>
      </c>
      <c r="V163" s="51" t="str">
        <f t="shared" si="55"/>
        <v/>
      </c>
    </row>
    <row r="164" spans="1:22" x14ac:dyDescent="0.2">
      <c r="A164" s="67">
        <f t="shared" si="56"/>
        <v>162</v>
      </c>
      <c r="B164" s="51" t="str">
        <f t="shared" si="59"/>
        <v>КИНОКОМЕДИЯ</v>
      </c>
      <c r="C164" s="51" t="str">
        <f t="shared" si="43"/>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44"/>
        <v>Кино и сериалы</v>
      </c>
      <c r="E164" s="68" t="str">
        <f t="shared" si="45"/>
        <v>SD</v>
      </c>
      <c r="F164" s="68" t="str">
        <f t="shared" si="46"/>
        <v>DVB-27</v>
      </c>
      <c r="G164" s="68" t="str">
        <f t="shared" si="57"/>
        <v xml:space="preserve"> 1020</v>
      </c>
      <c r="H164" s="152">
        <v>116</v>
      </c>
      <c r="I164" s="68">
        <f t="shared" si="47"/>
        <v>207</v>
      </c>
      <c r="J164" s="153" t="str">
        <f t="shared" si="40"/>
        <v>epg112</v>
      </c>
      <c r="K164" s="67" t="str">
        <f t="shared" si="41"/>
        <v>0009000207D1</v>
      </c>
      <c r="L164" s="67" t="str">
        <f t="shared" si="48"/>
        <v>http://www.nastroykino.ru/kinokomedija/</v>
      </c>
      <c r="M164" s="67" t="str">
        <f t="shared" si="49"/>
        <v>Русский</v>
      </c>
      <c r="N164" s="67" t="str">
        <f t="shared" si="50"/>
        <v>Круглосуточно</v>
      </c>
      <c r="O164" s="154" t="str">
        <f t="shared" si="51"/>
        <v/>
      </c>
      <c r="P164" s="67" t="str">
        <f t="shared" si="42"/>
        <v>Базовый</v>
      </c>
      <c r="Q164" s="67" t="str">
        <f t="shared" si="58"/>
        <v/>
      </c>
      <c r="R164" s="67"/>
      <c r="S164" s="67" t="str">
        <f t="shared" si="52"/>
        <v>Да</v>
      </c>
      <c r="T164" s="67" t="str">
        <f t="shared" si="53"/>
        <v>Да</v>
      </c>
      <c r="U164" s="67" t="str">
        <f t="shared" si="54"/>
        <v/>
      </c>
      <c r="V164" s="51" t="str">
        <f t="shared" si="55"/>
        <v/>
      </c>
    </row>
    <row r="165" spans="1:22" x14ac:dyDescent="0.2">
      <c r="A165" s="67">
        <f t="shared" si="56"/>
        <v>163</v>
      </c>
      <c r="B165" s="51" t="str">
        <f t="shared" si="59"/>
        <v>Viasat Nature</v>
      </c>
      <c r="C165" s="51" t="str">
        <f t="shared" si="43"/>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44"/>
        <v>Познавательные</v>
      </c>
      <c r="E165" s="68" t="str">
        <f t="shared" si="45"/>
        <v>SD</v>
      </c>
      <c r="F165" s="68" t="str">
        <f t="shared" si="46"/>
        <v>DVB-28</v>
      </c>
      <c r="G165" s="68" t="str">
        <f t="shared" si="57"/>
        <v xml:space="preserve"> 1020</v>
      </c>
      <c r="H165" s="152">
        <v>88</v>
      </c>
      <c r="I165" s="68">
        <f t="shared" si="47"/>
        <v>119</v>
      </c>
      <c r="J165" s="153" t="str">
        <f t="shared" si="40"/>
        <v>epg84</v>
      </c>
      <c r="K165" s="67" t="str">
        <f t="shared" si="41"/>
        <v>0009000207D1</v>
      </c>
      <c r="L165" s="67" t="str">
        <f t="shared" si="48"/>
        <v>http://www.viasat-channels.tv/</v>
      </c>
      <c r="M165" s="67" t="str">
        <f t="shared" si="49"/>
        <v>Русский, Английский</v>
      </c>
      <c r="N165" s="67" t="str">
        <f t="shared" si="50"/>
        <v>Круглосуточно</v>
      </c>
      <c r="O165" s="154" t="str">
        <f t="shared" si="51"/>
        <v/>
      </c>
      <c r="P165" s="67" t="str">
        <f t="shared" si="42"/>
        <v>Базовый</v>
      </c>
      <c r="Q165" s="67" t="str">
        <f t="shared" si="58"/>
        <v/>
      </c>
      <c r="R165" s="67"/>
      <c r="S165" s="67" t="str">
        <f t="shared" si="52"/>
        <v>Да</v>
      </c>
      <c r="T165" s="67" t="str">
        <f t="shared" si="53"/>
        <v>Да</v>
      </c>
      <c r="U165" s="67" t="str">
        <f t="shared" si="54"/>
        <v/>
      </c>
      <c r="V165" s="51" t="str">
        <f t="shared" si="55"/>
        <v/>
      </c>
    </row>
    <row r="166" spans="1:22" x14ac:dyDescent="0.2">
      <c r="A166" s="67">
        <f t="shared" si="56"/>
        <v>164</v>
      </c>
      <c r="B166" s="51" t="str">
        <f t="shared" si="59"/>
        <v>H2</v>
      </c>
      <c r="C166" s="51" t="str">
        <f t="shared" si="43"/>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44"/>
        <v>Познавательные</v>
      </c>
      <c r="E166" s="68" t="str">
        <f t="shared" si="45"/>
        <v>SD</v>
      </c>
      <c r="F166" s="68" t="str">
        <f t="shared" si="46"/>
        <v>DVB-29</v>
      </c>
      <c r="G166" s="68" t="str">
        <f t="shared" si="57"/>
        <v xml:space="preserve"> 1020</v>
      </c>
      <c r="H166" s="152">
        <v>326</v>
      </c>
      <c r="I166" s="68">
        <f t="shared" si="47"/>
        <v>208</v>
      </c>
      <c r="J166" s="153" t="str">
        <f t="shared" si="40"/>
        <v>epg640</v>
      </c>
      <c r="K166" s="67" t="str">
        <f t="shared" si="41"/>
        <v>0009000207D1</v>
      </c>
      <c r="L166" s="67" t="str">
        <f t="shared" si="48"/>
        <v>http://www.history.com/</v>
      </c>
      <c r="M166" s="67" t="str">
        <f t="shared" si="49"/>
        <v>Русский, Английский</v>
      </c>
      <c r="N166" s="67" t="str">
        <f t="shared" si="50"/>
        <v>Круглосуточно</v>
      </c>
      <c r="O166" s="154" t="str">
        <f t="shared" si="51"/>
        <v/>
      </c>
      <c r="P166" s="67" t="str">
        <f t="shared" si="42"/>
        <v>Базовый</v>
      </c>
      <c r="Q166" s="67" t="str">
        <f t="shared" si="58"/>
        <v/>
      </c>
      <c r="R166" s="67"/>
      <c r="S166" s="67" t="str">
        <f t="shared" si="52"/>
        <v>Да</v>
      </c>
      <c r="T166" s="67" t="str">
        <f t="shared" si="53"/>
        <v>Да</v>
      </c>
      <c r="U166" s="67" t="str">
        <f t="shared" si="54"/>
        <v/>
      </c>
      <c r="V166" s="51" t="str">
        <f t="shared" si="55"/>
        <v/>
      </c>
    </row>
    <row r="167" spans="1:22" x14ac:dyDescent="0.2">
      <c r="A167" s="67">
        <f t="shared" si="56"/>
        <v>165</v>
      </c>
      <c r="B167" s="51" t="str">
        <f t="shared" si="59"/>
        <v>Game Show</v>
      </c>
      <c r="C167" s="51" t="str">
        <f t="shared" si="43"/>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44"/>
        <v>Развлекательные</v>
      </c>
      <c r="E167" s="68" t="str">
        <f t="shared" si="45"/>
        <v>SD</v>
      </c>
      <c r="F167" s="68" t="str">
        <f t="shared" si="46"/>
        <v>DVB-31</v>
      </c>
      <c r="G167" s="68" t="str">
        <f t="shared" si="57"/>
        <v xml:space="preserve"> 1020</v>
      </c>
      <c r="H167" s="152">
        <v>325</v>
      </c>
      <c r="I167" s="68">
        <f t="shared" si="47"/>
        <v>837</v>
      </c>
      <c r="J167" s="153" t="str">
        <f t="shared" si="40"/>
        <v>epg642</v>
      </c>
      <c r="K167" s="67" t="str">
        <f t="shared" si="41"/>
        <v>000900020803</v>
      </c>
      <c r="L167" s="67" t="str">
        <f t="shared" si="48"/>
        <v>http://gameshow.ru/</v>
      </c>
      <c r="M167" s="67" t="str">
        <f t="shared" si="49"/>
        <v>Русский</v>
      </c>
      <c r="N167" s="67" t="str">
        <f t="shared" si="50"/>
        <v>Круглосуточно</v>
      </c>
      <c r="O167" s="154" t="str">
        <f t="shared" si="51"/>
        <v/>
      </c>
      <c r="P167" s="67" t="str">
        <f t="shared" si="42"/>
        <v>Активный</v>
      </c>
      <c r="Q167" s="67" t="str">
        <f t="shared" si="58"/>
        <v/>
      </c>
      <c r="R167" s="67"/>
      <c r="S167" s="67" t="str">
        <f t="shared" si="52"/>
        <v>Да</v>
      </c>
      <c r="T167" s="67" t="str">
        <f t="shared" si="53"/>
        <v>Да</v>
      </c>
      <c r="U167" s="67" t="str">
        <f t="shared" si="54"/>
        <v/>
      </c>
      <c r="V167" s="51" t="str">
        <f t="shared" si="55"/>
        <v/>
      </c>
    </row>
    <row r="168" spans="1:22" x14ac:dyDescent="0.2">
      <c r="A168" s="67">
        <f t="shared" si="56"/>
        <v>166</v>
      </c>
      <c r="B168" s="51" t="str">
        <f t="shared" si="59"/>
        <v>CBS Reality</v>
      </c>
      <c r="C168" s="51" t="str">
        <f t="shared" si="43"/>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44"/>
        <v>Развлекательные</v>
      </c>
      <c r="E168" s="68" t="str">
        <f t="shared" si="45"/>
        <v>SD</v>
      </c>
      <c r="F168" s="68" t="str">
        <f t="shared" si="46"/>
        <v>DVB-31</v>
      </c>
      <c r="G168" s="68" t="str">
        <f t="shared" si="57"/>
        <v xml:space="preserve"> 1020</v>
      </c>
      <c r="H168" s="152">
        <v>327</v>
      </c>
      <c r="I168" s="68">
        <f t="shared" si="47"/>
        <v>839</v>
      </c>
      <c r="J168" s="153" t="str">
        <f t="shared" si="40"/>
        <v>epg366</v>
      </c>
      <c r="K168" s="67" t="str">
        <f t="shared" si="41"/>
        <v>000900020803</v>
      </c>
      <c r="L168" s="67" t="str">
        <f t="shared" si="48"/>
        <v>http://www.cbsreality.tv/eu/</v>
      </c>
      <c r="M168" s="67" t="str">
        <f t="shared" si="49"/>
        <v>Русский</v>
      </c>
      <c r="N168" s="67" t="str">
        <f t="shared" si="50"/>
        <v>Круглосуточно</v>
      </c>
      <c r="O168" s="154" t="str">
        <f t="shared" si="51"/>
        <v/>
      </c>
      <c r="P168" s="67" t="str">
        <f t="shared" si="42"/>
        <v>Активный</v>
      </c>
      <c r="Q168" s="67" t="str">
        <f t="shared" si="58"/>
        <v/>
      </c>
      <c r="R168" s="67"/>
      <c r="S168" s="67" t="str">
        <f t="shared" si="52"/>
        <v>Да</v>
      </c>
      <c r="T168" s="67" t="str">
        <f t="shared" si="53"/>
        <v>Да</v>
      </c>
      <c r="U168" s="67" t="str">
        <f t="shared" si="54"/>
        <v/>
      </c>
      <c r="V168" s="51" t="str">
        <f t="shared" si="55"/>
        <v/>
      </c>
    </row>
    <row r="169" spans="1:22" x14ac:dyDescent="0.2">
      <c r="A169" s="67">
        <f t="shared" si="56"/>
        <v>167</v>
      </c>
      <c r="B169" s="51" t="str">
        <f t="shared" si="59"/>
        <v>Морской</v>
      </c>
      <c r="C169" s="51" t="str">
        <f t="shared" si="43"/>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44"/>
        <v>Познавательные</v>
      </c>
      <c r="E169" s="68" t="str">
        <f t="shared" si="45"/>
        <v>SD</v>
      </c>
      <c r="F169" s="68" t="str">
        <f t="shared" si="46"/>
        <v>DVB-31</v>
      </c>
      <c r="G169" s="68" t="str">
        <f t="shared" si="57"/>
        <v xml:space="preserve"> 1020</v>
      </c>
      <c r="H169" s="152">
        <v>328</v>
      </c>
      <c r="I169" s="68">
        <f t="shared" si="47"/>
        <v>841</v>
      </c>
      <c r="J169" s="153" t="str">
        <f t="shared" si="40"/>
        <v>epg568</v>
      </c>
      <c r="K169" s="67" t="str">
        <f t="shared" si="41"/>
        <v>000900020803</v>
      </c>
      <c r="L169" s="67" t="str">
        <f t="shared" si="48"/>
        <v>http://www.nauticalchannel.ru/</v>
      </c>
      <c r="M169" s="67" t="str">
        <f t="shared" si="49"/>
        <v>Русский</v>
      </c>
      <c r="N169" s="67" t="str">
        <f t="shared" si="50"/>
        <v>Круглосуточно</v>
      </c>
      <c r="O169" s="154" t="str">
        <f t="shared" si="51"/>
        <v/>
      </c>
      <c r="P169" s="67" t="str">
        <f t="shared" si="42"/>
        <v>Активный</v>
      </c>
      <c r="Q169" s="67" t="str">
        <f t="shared" si="58"/>
        <v/>
      </c>
      <c r="R169" s="67"/>
      <c r="S169" s="67" t="str">
        <f t="shared" si="52"/>
        <v>Да</v>
      </c>
      <c r="T169" s="67" t="str">
        <f t="shared" si="53"/>
        <v>Да</v>
      </c>
      <c r="U169" s="67" t="str">
        <f t="shared" si="54"/>
        <v/>
      </c>
      <c r="V169" s="51" t="str">
        <f t="shared" si="55"/>
        <v/>
      </c>
    </row>
    <row r="170" spans="1:22" x14ac:dyDescent="0.2">
      <c r="A170" s="67">
        <f t="shared" si="56"/>
        <v>168</v>
      </c>
      <c r="B170" s="51" t="str">
        <f t="shared" si="59"/>
        <v>Ювелирочка</v>
      </c>
      <c r="C170" s="51" t="str">
        <f>IFERROR(VLOOKUP($H170,TChannels,30,FALSE),"-")</f>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44"/>
        <v>Развлекательные</v>
      </c>
      <c r="E170" s="68" t="str">
        <f t="shared" si="45"/>
        <v>SD</v>
      </c>
      <c r="F170" s="68" t="str">
        <f t="shared" si="46"/>
        <v>DVB-31</v>
      </c>
      <c r="G170" s="68" t="str">
        <f t="shared" si="57"/>
        <v xml:space="preserve"> 1020</v>
      </c>
      <c r="H170" s="68">
        <v>331</v>
      </c>
      <c r="I170" s="68">
        <f t="shared" si="47"/>
        <v>38</v>
      </c>
      <c r="J170" s="153" t="str">
        <f t="shared" si="40"/>
        <v>epg653</v>
      </c>
      <c r="K170" s="67" t="str">
        <f t="shared" si="41"/>
        <v>0009000207E3</v>
      </c>
      <c r="L170" s="67" t="str">
        <f t="shared" si="48"/>
        <v>http://www.ves-media.com/</v>
      </c>
      <c r="M170" s="67" t="str">
        <f t="shared" si="49"/>
        <v>Русский</v>
      </c>
      <c r="N170" s="67" t="str">
        <f t="shared" si="50"/>
        <v>Круглосуточно</v>
      </c>
      <c r="O170" s="154" t="str">
        <f t="shared" si="51"/>
        <v/>
      </c>
      <c r="P170" s="67" t="str">
        <f t="shared" si="42"/>
        <v>Базовый</v>
      </c>
      <c r="Q170" s="67" t="str">
        <f t="shared" si="58"/>
        <v/>
      </c>
      <c r="R170" s="67"/>
      <c r="S170" s="67" t="str">
        <f t="shared" si="52"/>
        <v>Да</v>
      </c>
      <c r="T170" s="67" t="str">
        <f t="shared" si="53"/>
        <v>Да</v>
      </c>
      <c r="U170" s="67" t="str">
        <f t="shared" si="54"/>
        <v/>
      </c>
      <c r="V170" s="51" t="str">
        <f t="shared" si="55"/>
        <v/>
      </c>
    </row>
    <row r="171" spans="1:22" x14ac:dyDescent="0.2">
      <c r="A171" s="67">
        <f t="shared" si="56"/>
        <v>169</v>
      </c>
      <c r="B171" s="51" t="str">
        <f t="shared" si="59"/>
        <v>Russian Extreme TV 4K</v>
      </c>
      <c r="C171" s="51" t="str">
        <f>IFERROR(VLOOKUP($H171,TChannels,30,FALSE),"-")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44"/>
        <v>Спортивные</v>
      </c>
      <c r="E171" s="68" t="str">
        <f t="shared" si="45"/>
        <v>HD</v>
      </c>
      <c r="F171" s="68" t="str">
        <f t="shared" si="46"/>
        <v>DVB-32</v>
      </c>
      <c r="G171" s="68" t="str">
        <f t="shared" si="57"/>
        <v xml:space="preserve"> 1020</v>
      </c>
      <c r="H171" s="68">
        <v>400</v>
      </c>
      <c r="I171" s="68">
        <f t="shared" si="47"/>
        <v>842</v>
      </c>
      <c r="J171" s="153" t="str">
        <f t="shared" si="40"/>
        <v>epg665</v>
      </c>
      <c r="K171" s="67" t="str">
        <f t="shared" si="41"/>
        <v>0009000207D1</v>
      </c>
      <c r="L171" s="67" t="str">
        <f t="shared" si="48"/>
        <v>http://www.extremtv.ru/</v>
      </c>
      <c r="M171" s="67" t="str">
        <f t="shared" si="49"/>
        <v>Русский</v>
      </c>
      <c r="N171" s="67" t="str">
        <f t="shared" si="50"/>
        <v>Круглосуточно</v>
      </c>
      <c r="O171" s="154" t="str">
        <f t="shared" si="51"/>
        <v/>
      </c>
      <c r="P171" s="67" t="str">
        <f t="shared" si="42"/>
        <v>Базовый</v>
      </c>
      <c r="Q171" s="67" t="str">
        <f t="shared" si="58"/>
        <v/>
      </c>
      <c r="R171" s="67"/>
      <c r="S171" s="67" t="str">
        <f t="shared" si="52"/>
        <v>Да</v>
      </c>
      <c r="T171" s="67" t="str">
        <f t="shared" si="53"/>
        <v>Да</v>
      </c>
      <c r="U171" s="67" t="str">
        <f t="shared" si="54"/>
        <v/>
      </c>
      <c r="V171" s="51" t="str">
        <f t="shared" si="55"/>
        <v/>
      </c>
    </row>
    <row r="172" spans="1:22" x14ac:dyDescent="0.2">
      <c r="A172" s="67">
        <f t="shared" si="56"/>
        <v>170</v>
      </c>
      <c r="B172" s="51" t="str">
        <f t="shared" si="59"/>
        <v>Russian Extreme TV 4K</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44"/>
        <v>Спортивные</v>
      </c>
      <c r="E172" s="68" t="str">
        <f t="shared" si="45"/>
        <v>HD</v>
      </c>
      <c r="F172" s="68" t="str">
        <f t="shared" si="46"/>
        <v>DVB-33</v>
      </c>
      <c r="G172" s="68" t="str">
        <f t="shared" si="57"/>
        <v xml:space="preserve"> 1020</v>
      </c>
      <c r="H172" s="68">
        <v>401</v>
      </c>
      <c r="I172" s="68">
        <f t="shared" si="47"/>
        <v>843</v>
      </c>
      <c r="J172" s="153" t="str">
        <f t="shared" si="40"/>
        <v>epg665</v>
      </c>
      <c r="K172" s="67" t="str">
        <f t="shared" si="41"/>
        <v>0009000207D1</v>
      </c>
      <c r="L172" s="67" t="str">
        <f t="shared" si="48"/>
        <v>http://www.extremtv.ru/</v>
      </c>
      <c r="M172" s="67" t="str">
        <f t="shared" si="49"/>
        <v>Русский</v>
      </c>
      <c r="N172" s="67" t="str">
        <f t="shared" si="50"/>
        <v>Круглосуточно</v>
      </c>
      <c r="O172" s="154" t="str">
        <f t="shared" si="51"/>
        <v/>
      </c>
      <c r="P172" s="67" t="str">
        <f t="shared" si="42"/>
        <v>Базовый</v>
      </c>
      <c r="Q172" s="67" t="str">
        <f t="shared" si="58"/>
        <v/>
      </c>
      <c r="R172" s="67"/>
      <c r="S172" s="67" t="str">
        <f t="shared" si="52"/>
        <v>Да</v>
      </c>
      <c r="T172" s="67" t="str">
        <f t="shared" si="53"/>
        <v>Да</v>
      </c>
      <c r="U172" s="67" t="str">
        <f t="shared" si="54"/>
        <v/>
      </c>
      <c r="V172" s="51" t="str">
        <f t="shared" si="55"/>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V3:V60 V62:V160">
    <cfRule type="expression" dxfId="198" priority="53">
      <formula>($V3=1)</formula>
    </cfRule>
  </conditionalFormatting>
  <conditionalFormatting sqref="A124 K124 A3:Q3 S3:V10 A77:G77 I77:V77 A125:G125 I125:V125 A46:G47 I46:V47 A11:V45 A48:V58 A62:V76 A78:V123 A126:V160 D124:H124 A59:A60 C59:V60 M124:V124 A5:Q10 A4:I4 K4:Q4">
    <cfRule type="expression" dxfId="197" priority="50">
      <formula>($B3="Резерв")</formula>
    </cfRule>
    <cfRule type="expression" dxfId="196" priority="51">
      <formula>($D3="Региональные")</formula>
    </cfRule>
    <cfRule type="expression" dxfId="195" priority="52">
      <formula>($V3=1)</formula>
    </cfRule>
  </conditionalFormatting>
  <conditionalFormatting sqref="A161:V169">
    <cfRule type="expression" dxfId="194" priority="47">
      <formula>($B161="Резерв")</formula>
    </cfRule>
    <cfRule type="expression" dxfId="193" priority="48">
      <formula>($D161="Региональные")</formula>
    </cfRule>
    <cfRule type="expression" dxfId="192" priority="49">
      <formula>($V161=1)</formula>
    </cfRule>
  </conditionalFormatting>
  <conditionalFormatting sqref="R3:R10">
    <cfRule type="expression" dxfId="191" priority="44">
      <formula>($B3="Резерв")</formula>
    </cfRule>
    <cfRule type="expression" dxfId="190" priority="45">
      <formula>($D3="Региональные")</formula>
    </cfRule>
    <cfRule type="expression" dxfId="189" priority="46">
      <formula>($V3=1)</formula>
    </cfRule>
  </conditionalFormatting>
  <conditionalFormatting sqref="A170:V170">
    <cfRule type="expression" dxfId="188" priority="41">
      <formula>($B170="Резерв")</formula>
    </cfRule>
    <cfRule type="expression" dxfId="187" priority="42">
      <formula>($D170="Региональные")</formula>
    </cfRule>
    <cfRule type="expression" dxfId="186" priority="43">
      <formula>($V170=1)</formula>
    </cfRule>
  </conditionalFormatting>
  <conditionalFormatting sqref="H46">
    <cfRule type="expression" dxfId="185" priority="38">
      <formula>($B46="Резерв")</formula>
    </cfRule>
    <cfRule type="expression" dxfId="184" priority="39">
      <formula>($D46="Региональные")</formula>
    </cfRule>
    <cfRule type="expression" dxfId="183" priority="40">
      <formula>($V46=1)</formula>
    </cfRule>
  </conditionalFormatting>
  <conditionalFormatting sqref="H77">
    <cfRule type="expression" dxfId="182" priority="35">
      <formula>($B77="Резерв")</formula>
    </cfRule>
    <cfRule type="expression" dxfId="181" priority="36">
      <formula>($D77="Региональные")</formula>
    </cfRule>
    <cfRule type="expression" dxfId="180" priority="37">
      <formula>($V77=1)</formula>
    </cfRule>
  </conditionalFormatting>
  <conditionalFormatting sqref="H125">
    <cfRule type="expression" dxfId="179" priority="32">
      <formula>($B125="Резерв")</formula>
    </cfRule>
    <cfRule type="expression" dxfId="178" priority="33">
      <formula>($D125="Региональные")</formula>
    </cfRule>
    <cfRule type="expression" dxfId="177" priority="34">
      <formula>($V125=1)</formula>
    </cfRule>
  </conditionalFormatting>
  <conditionalFormatting sqref="A171:V172">
    <cfRule type="expression" dxfId="176" priority="29">
      <formula>($B171="Резерв")</formula>
    </cfRule>
    <cfRule type="expression" dxfId="175" priority="30">
      <formula>($D171="Региональные")</formula>
    </cfRule>
    <cfRule type="expression" dxfId="174" priority="31">
      <formula>($V171=1)</formula>
    </cfRule>
  </conditionalFormatting>
  <conditionalFormatting sqref="H47">
    <cfRule type="expression" dxfId="173" priority="22">
      <formula>($B47="Резерв")</formula>
    </cfRule>
    <cfRule type="expression" dxfId="172" priority="23">
      <formula>($D47="Региональные")</formula>
    </cfRule>
    <cfRule type="expression" dxfId="171" priority="24">
      <formula>($V47=1)</formula>
    </cfRule>
  </conditionalFormatting>
  <conditionalFormatting sqref="B59:B60">
    <cfRule type="expression" dxfId="170" priority="16">
      <formula>($B59="Резерв")</formula>
    </cfRule>
    <cfRule type="expression" dxfId="169" priority="17">
      <formula>($D59="Региональные")</formula>
    </cfRule>
    <cfRule type="expression" dxfId="168" priority="18">
      <formula>($V59=1)</formula>
    </cfRule>
  </conditionalFormatting>
  <conditionalFormatting sqref="C124">
    <cfRule type="expression" dxfId="167" priority="13">
      <formula>($B124="Резерв")</formula>
    </cfRule>
    <cfRule type="expression" dxfId="166" priority="14">
      <formula>($D124="Региональные")</formula>
    </cfRule>
    <cfRule type="expression" dxfId="165" priority="15">
      <formula>($V124=1)</formula>
    </cfRule>
  </conditionalFormatting>
  <conditionalFormatting sqref="B124">
    <cfRule type="expression" dxfId="164" priority="10">
      <formula>($B124="Резерв")</formula>
    </cfRule>
    <cfRule type="expression" dxfId="163" priority="11">
      <formula>($D124="Региональные")</formula>
    </cfRule>
    <cfRule type="expression" dxfId="162" priority="12">
      <formula>($V124=1)</formula>
    </cfRule>
  </conditionalFormatting>
  <conditionalFormatting sqref="J124">
    <cfRule type="expression" dxfId="161" priority="7">
      <formula>($B124="Резерв")</formula>
    </cfRule>
    <cfRule type="expression" dxfId="160" priority="8">
      <formula>($D124="Региональные")</formula>
    </cfRule>
    <cfRule type="expression" dxfId="159" priority="9">
      <formula>($V124=1)</formula>
    </cfRule>
  </conditionalFormatting>
  <conditionalFormatting sqref="L124">
    <cfRule type="expression" dxfId="158" priority="4">
      <formula>($B124="Резерв")</formula>
    </cfRule>
    <cfRule type="expression" dxfId="157" priority="5">
      <formula>($D124="Региональные")</formula>
    </cfRule>
    <cfRule type="expression" dxfId="156" priority="6">
      <formula>($V124=1)</formula>
    </cfRule>
  </conditionalFormatting>
  <conditionalFormatting sqref="J4">
    <cfRule type="expression" dxfId="155" priority="1">
      <formula>($B4="Резерв")</formula>
    </cfRule>
    <cfRule type="expression" dxfId="154" priority="2">
      <formula>($D4="Региональные")</formula>
    </cfRule>
    <cfRule type="expression" dxfId="153" priority="3">
      <formula>($V4=1)</formula>
    </cfRule>
  </conditionalFormatting>
  <conditionalFormatting sqref="V61">
    <cfRule type="expression" dxfId="152" priority="28">
      <formula>(#REF!=1)</formula>
    </cfRule>
  </conditionalFormatting>
  <conditionalFormatting sqref="A61:V61">
    <cfRule type="expression" dxfId="151" priority="25">
      <formula>(#REF!="Резерв")</formula>
    </cfRule>
    <cfRule type="expression" dxfId="150" priority="26">
      <formula>(#REF!="Региональные")</formula>
    </cfRule>
    <cfRule type="expression" dxfId="149" priority="27">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16" r:id="rId1" display="http://multkanal.ru/ "/>
    <hyperlink ref="L47" r:id="rId2" display="http://tv-pr.ru"/>
    <hyperlink ref="L66" r:id="rId3" display="http://kinochannel.ru/"/>
    <hyperlink ref="L80" r:id="rId4" display="http://foodnetwork.com"/>
    <hyperlink ref="L120" r:id="rId5" display="http://foodnetwork.com"/>
    <hyperlink ref="L101" r:id="rId6" display="http://lifenews.ru/"/>
    <hyperlink ref="L105" r:id="rId7" display="http://amediahit.ru/"/>
    <hyperlink ref="L107" r:id="rId8" display="http://amediahit.ru/"/>
    <hyperlink ref="L106" r:id="rId9" display="http://amedia1.ru/"/>
    <hyperlink ref="L108" r:id="rId10" display="http://amediahd.ru/"/>
    <hyperlink ref="L117" r:id="rId11" display="http://www.history.com/"/>
    <hyperlink ref="L137" r:id="rId12" display="http://www.myviasat.ru/"/>
    <hyperlink ref="L140" r:id="rId13" display="http://www.myviasat.ru/"/>
    <hyperlink ref="L21" r:id="rId14" display="http://www.ntvplus.ru/channels/channel.xl?id=3380"/>
    <hyperlink ref="L115" r:id="rId15" display="http://amediahd.ru/"/>
    <hyperlink ref="L116" r:id="rId16" display="http://amedia1.ru/"/>
    <hyperlink ref="L94" r:id="rId17" display="http://tv.khl.ru/"/>
    <hyperlink ref="L69" r:id="rId18" display="http://spastv.ru"/>
    <hyperlink ref="L97" r:id="rId19" display="http://www.bober-tv.ru"/>
    <hyperlink ref="L5" r:id="rId20" display="http://matchtv.ru/"/>
    <hyperlink ref="L17" r:id="rId21" display="http://chetv.ru"/>
    <hyperlink ref="L103" r:id="rId22" display="http://www.bk-tv.ru/"/>
    <hyperlink ref="L75" r:id="rId23" display="http://matchtv.ru/"/>
    <hyperlink ref="L102" r:id="rId24" display="http://matchtv.ru/"/>
  </hyperlinks>
  <pageMargins left="0.7" right="0.7" top="0.75" bottom="0.75" header="0.3" footer="0.3"/>
  <legacyDrawing r:id="rId2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A1:V179"/>
  <sheetViews>
    <sheetView workbookViewId="0">
      <pane ySplit="2" topLeftCell="A33" activePane="bottomLeft" state="frozen"/>
      <selection activeCell="K59" sqref="K59"/>
      <selection pane="bottomLeft" activeCell="K59" sqref="K59"/>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648</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52" t="s">
        <v>0</v>
      </c>
      <c r="B2" s="52" t="s">
        <v>2</v>
      </c>
      <c r="C2" s="52" t="s">
        <v>12</v>
      </c>
      <c r="D2" s="52" t="s">
        <v>9</v>
      </c>
      <c r="E2" s="52" t="s">
        <v>13</v>
      </c>
      <c r="F2" s="52" t="s">
        <v>523</v>
      </c>
      <c r="G2" s="52" t="s">
        <v>21</v>
      </c>
      <c r="H2" s="52" t="s">
        <v>3</v>
      </c>
      <c r="I2" s="52" t="s">
        <v>4</v>
      </c>
      <c r="J2" s="52" t="s">
        <v>11</v>
      </c>
      <c r="K2" s="52" t="s">
        <v>20</v>
      </c>
      <c r="L2" s="52" t="s">
        <v>17</v>
      </c>
      <c r="M2" s="52" t="s">
        <v>22</v>
      </c>
      <c r="N2" s="52" t="s">
        <v>24</v>
      </c>
      <c r="O2" s="52" t="s">
        <v>15</v>
      </c>
      <c r="P2" s="52" t="s">
        <v>10</v>
      </c>
      <c r="Q2" s="52" t="s">
        <v>16</v>
      </c>
      <c r="R2" s="208" t="s">
        <v>856</v>
      </c>
      <c r="S2" s="52" t="s">
        <v>18</v>
      </c>
      <c r="T2" s="52" t="s">
        <v>19</v>
      </c>
      <c r="U2" s="52" t="s">
        <v>547</v>
      </c>
      <c r="V2" s="281"/>
    </row>
    <row r="3" spans="1:22" x14ac:dyDescent="0.2">
      <c r="A3" s="44">
        <f>ROW()-2</f>
        <v>1</v>
      </c>
      <c r="B3" s="27" t="str">
        <f t="shared" ref="B3:B34" si="0">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7" si="2">IFERROR(VLOOKUP($H3,TChannels,21,FALSE),"-")</f>
        <v>Федеральные каналы</v>
      </c>
      <c r="E3" s="45" t="str">
        <f t="shared" ref="E3:E67" si="3">IFERROR(VLOOKUP($H3,TChannels,4,FALSE),"-")</f>
        <v>SD</v>
      </c>
      <c r="F3" s="45" t="str">
        <f t="shared" ref="F3:F67" si="4">IFERROR(VLOOKUP($H3,TChannels,2,FALSE),"-")</f>
        <v>DVB-1</v>
      </c>
      <c r="G3" s="45">
        <v>7700</v>
      </c>
      <c r="H3" s="46">
        <v>1</v>
      </c>
      <c r="I3" s="45">
        <f t="shared" ref="I3:I67" si="5">IFERROR(VLOOKUP($H3,TChannels,5,FALSE),"-")</f>
        <v>1</v>
      </c>
      <c r="J3" s="56" t="str">
        <f t="shared" ref="J3:J59" si="6">IFERROR(VLOOKUP($H3,TChannels,22,FALSE),"-")</f>
        <v>epg1</v>
      </c>
      <c r="K3" s="48" t="str">
        <f t="shared" ref="K3:K34" si="7">IFERROR(IF($U$1=1,VLOOKUP($H3,TChannels,13,FALSE),IF($U$1=2,VLOOKUP($H3,TChannels,20,FALSE),IF($U$1=3,VLOOKUP($H3,TChannels,10,FALSE),IF($U$1=4,VLOOKUP($H3,TChannels,17,FALSE),"Не определен")))),"-")</f>
        <v>0009000207F3</v>
      </c>
      <c r="L3" s="48" t="str">
        <f t="shared" ref="L3:L59" si="8">IFERROR(VLOOKUP($H3,TChannels,23,FALSE),"-")</f>
        <v>http://www.1tv.ru/</v>
      </c>
      <c r="M3" s="48" t="str">
        <f t="shared" ref="M3:M59" si="9">IFERROR(VLOOKUP($H3,TChannels,24,FALSE),"-")</f>
        <v>Русский</v>
      </c>
      <c r="N3" s="48" t="str">
        <f t="shared" ref="N3:N59" si="10">IFERROR(VLOOKUP($H3,TChannels,25,FALSE),"-")</f>
        <v>Круглосуточно</v>
      </c>
      <c r="O3" s="49" t="str">
        <f t="shared" ref="O3:O59" si="11">IF(VLOOKUP($H3,TChannels,26,FALSE)=0,"",VLOOKUP($H3,TChannels,26,FALSE))</f>
        <v/>
      </c>
      <c r="P3" s="48" t="str">
        <f t="shared" ref="P3:P34" si="12">IFERROR(IF(OR($U$1=1,$U$1=3),VLOOKUP($H3,TChannels,7,FALSE),IF(OR($U$1=2,$U$1=4),VLOOKUP($H3,TChannels,14,FALSE),"Не определен")),"-")</f>
        <v>Федеральный</v>
      </c>
      <c r="Q3" s="44" t="str">
        <f t="shared" ref="Q3:Q67" si="13">IF(VLOOKUP($H3,TChannels,6,FALSE)=0,"",VLOOKUP($H3,TChannels,6,FALSE))</f>
        <v>Да</v>
      </c>
      <c r="R3" s="44" t="s">
        <v>14</v>
      </c>
      <c r="S3" s="44" t="str">
        <f t="shared" ref="S3:S67" si="14">IFERROR(VLOOKUP($H3,TChannels,27,FALSE),"-")</f>
        <v>Да</v>
      </c>
      <c r="T3" s="44" t="str">
        <f t="shared" ref="T3:T67" si="15">IFERROR(VLOOKUP($H3,TChannels,28,FALSE),"-")</f>
        <v>Да</v>
      </c>
      <c r="U3" s="44" t="str">
        <f t="shared" ref="U3:U67" si="16">IF(VLOOKUP($H3,TChannels,29,FALSE)=0,"",VLOOKUP($H3,TChannels,29,FALSE))</f>
        <v/>
      </c>
      <c r="V3" s="27" t="str">
        <f t="shared" ref="V3:V67" si="17">IF(VLOOKUP($H3,TChannels,31,FALSE)=0,"",VLOOKUP($H3,TChannels,31,FALSE))</f>
        <v/>
      </c>
    </row>
    <row r="4" spans="1:22" x14ac:dyDescent="0.2">
      <c r="A4" s="44">
        <f t="shared" ref="A4:A68" si="18">ROW()-2</f>
        <v>2</v>
      </c>
      <c r="B4" s="27" t="str">
        <f t="shared" si="0"/>
        <v>Россия 1</v>
      </c>
      <c r="C4" s="27" t="str">
        <f t="shared" si="1"/>
        <v>Это динамично развивающаяся телекомпания, занимающая ведущие позиции в российском вещании.</v>
      </c>
      <c r="D4" s="27" t="str">
        <f t="shared" si="2"/>
        <v>Федеральные каналы</v>
      </c>
      <c r="E4" s="45" t="str">
        <f t="shared" si="3"/>
        <v>SD</v>
      </c>
      <c r="F4" s="45" t="str">
        <f t="shared" si="4"/>
        <v>DVB-1</v>
      </c>
      <c r="G4" s="45">
        <v>7700</v>
      </c>
      <c r="H4" s="46">
        <v>2</v>
      </c>
      <c r="I4" s="45">
        <f t="shared" si="5"/>
        <v>2</v>
      </c>
      <c r="J4" s="56" t="str">
        <f t="shared" si="6"/>
        <v>epg2</v>
      </c>
      <c r="K4" s="48" t="str">
        <f t="shared" si="7"/>
        <v>0009000207F3</v>
      </c>
      <c r="L4" s="48" t="str">
        <f t="shared" si="8"/>
        <v>http://russia.tv/</v>
      </c>
      <c r="M4" s="48" t="str">
        <f t="shared" si="9"/>
        <v>Русский</v>
      </c>
      <c r="N4" s="48" t="str">
        <f t="shared" si="10"/>
        <v>Круглосуточно</v>
      </c>
      <c r="O4" s="49" t="str">
        <f t="shared" si="11"/>
        <v/>
      </c>
      <c r="P4" s="48" t="str">
        <f t="shared" si="12"/>
        <v>Федеральный</v>
      </c>
      <c r="Q4" s="44" t="str">
        <f t="shared" si="13"/>
        <v/>
      </c>
      <c r="R4" s="44" t="s">
        <v>14</v>
      </c>
      <c r="S4" s="44" t="str">
        <f t="shared" si="14"/>
        <v>Да</v>
      </c>
      <c r="T4" s="44" t="str">
        <f t="shared" si="15"/>
        <v>Да</v>
      </c>
      <c r="U4" s="44" t="str">
        <f t="shared" si="16"/>
        <v/>
      </c>
      <c r="V4" s="27" t="str">
        <f t="shared" si="17"/>
        <v/>
      </c>
    </row>
    <row r="5" spans="1:22" x14ac:dyDescent="0.2">
      <c r="A5" s="48">
        <f t="shared" si="18"/>
        <v>3</v>
      </c>
      <c r="B5" s="27" t="str">
        <f t="shared" si="0"/>
        <v>Матч ТВ</v>
      </c>
      <c r="C5" s="53"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54">
        <v>7700</v>
      </c>
      <c r="H5" s="55">
        <v>3</v>
      </c>
      <c r="I5" s="54">
        <f t="shared" si="5"/>
        <v>3</v>
      </c>
      <c r="J5" s="56" t="str">
        <f t="shared" si="6"/>
        <v>epg611</v>
      </c>
      <c r="K5" s="48" t="str">
        <f t="shared" si="7"/>
        <v>0009000207F3</v>
      </c>
      <c r="L5" s="48" t="str">
        <f t="shared" si="8"/>
        <v>http://matchtv.ru/</v>
      </c>
      <c r="M5" s="48" t="str">
        <f t="shared" si="9"/>
        <v>Русский</v>
      </c>
      <c r="N5" s="48" t="str">
        <f t="shared" si="10"/>
        <v>Круглосуточно</v>
      </c>
      <c r="O5" s="49" t="str">
        <f t="shared" si="11"/>
        <v/>
      </c>
      <c r="P5" s="48" t="str">
        <f t="shared" si="12"/>
        <v>Федеральный</v>
      </c>
      <c r="Q5" s="48" t="str">
        <f t="shared" si="13"/>
        <v>Да</v>
      </c>
      <c r="R5" s="44"/>
      <c r="S5" s="44" t="str">
        <f t="shared" si="14"/>
        <v>Да</v>
      </c>
      <c r="T5" s="44" t="str">
        <f t="shared" si="15"/>
        <v>Да</v>
      </c>
      <c r="U5" s="44" t="str">
        <f t="shared" si="16"/>
        <v/>
      </c>
      <c r="V5" s="27" t="str">
        <f t="shared" si="17"/>
        <v/>
      </c>
    </row>
    <row r="6" spans="1:22" x14ac:dyDescent="0.2">
      <c r="A6" s="48">
        <f t="shared" si="18"/>
        <v>4</v>
      </c>
      <c r="B6" s="27" t="str">
        <f t="shared" si="0"/>
        <v>НТВ</v>
      </c>
      <c r="C6" s="53"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54">
        <v>7700</v>
      </c>
      <c r="H6" s="55">
        <v>4</v>
      </c>
      <c r="I6" s="54">
        <f t="shared" si="5"/>
        <v>4</v>
      </c>
      <c r="J6" s="56" t="str">
        <f t="shared" si="6"/>
        <v>epg4</v>
      </c>
      <c r="K6" s="48" t="str">
        <f t="shared" si="7"/>
        <v>0009000207F3</v>
      </c>
      <c r="L6" s="48" t="str">
        <f t="shared" si="8"/>
        <v>http://www.ntv.ru/</v>
      </c>
      <c r="M6" s="48" t="str">
        <f t="shared" si="9"/>
        <v>Русский</v>
      </c>
      <c r="N6" s="48" t="str">
        <f t="shared" si="10"/>
        <v>Круглосуточно</v>
      </c>
      <c r="O6" s="49" t="str">
        <f t="shared" si="11"/>
        <v/>
      </c>
      <c r="P6" s="48" t="str">
        <f t="shared" si="12"/>
        <v>Федеральный</v>
      </c>
      <c r="Q6" s="48" t="str">
        <f t="shared" si="13"/>
        <v>Да</v>
      </c>
      <c r="R6" s="44" t="s">
        <v>14</v>
      </c>
      <c r="S6" s="44" t="str">
        <f t="shared" si="14"/>
        <v>Да</v>
      </c>
      <c r="T6" s="44" t="str">
        <f t="shared" si="15"/>
        <v>Да</v>
      </c>
      <c r="U6" s="44" t="str">
        <f t="shared" si="16"/>
        <v/>
      </c>
      <c r="V6" s="27" t="str">
        <f t="shared" si="17"/>
        <v/>
      </c>
    </row>
    <row r="7" spans="1:22" x14ac:dyDescent="0.2">
      <c r="A7" s="48">
        <f t="shared" si="18"/>
        <v>5</v>
      </c>
      <c r="B7" s="27" t="str">
        <f t="shared" si="0"/>
        <v>Пятый канал</v>
      </c>
      <c r="C7" s="53"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54">
        <v>7700</v>
      </c>
      <c r="H7" s="55">
        <v>5</v>
      </c>
      <c r="I7" s="54">
        <f t="shared" si="5"/>
        <v>5</v>
      </c>
      <c r="J7" s="56" t="str">
        <f t="shared" si="6"/>
        <v>epg5</v>
      </c>
      <c r="K7" s="48" t="str">
        <f t="shared" si="7"/>
        <v>0009000207F3</v>
      </c>
      <c r="L7" s="48" t="str">
        <f t="shared" si="8"/>
        <v>http://www.5-tv.ru/</v>
      </c>
      <c r="M7" s="48" t="str">
        <f t="shared" si="9"/>
        <v>Русский</v>
      </c>
      <c r="N7" s="48" t="str">
        <f t="shared" si="10"/>
        <v>Круглосуточно</v>
      </c>
      <c r="O7" s="49" t="str">
        <f t="shared" si="11"/>
        <v/>
      </c>
      <c r="P7" s="48" t="str">
        <f t="shared" si="12"/>
        <v>Федеральный</v>
      </c>
      <c r="Q7" s="48" t="str">
        <f t="shared" si="13"/>
        <v>Да</v>
      </c>
      <c r="R7" s="44" t="s">
        <v>14</v>
      </c>
      <c r="S7" s="44" t="str">
        <f t="shared" si="14"/>
        <v>Да</v>
      </c>
      <c r="T7" s="44" t="str">
        <f t="shared" si="15"/>
        <v>Да</v>
      </c>
      <c r="U7" s="44" t="str">
        <f t="shared" si="16"/>
        <v/>
      </c>
      <c r="V7" s="27" t="str">
        <f t="shared" si="17"/>
        <v/>
      </c>
    </row>
    <row r="8" spans="1:22" x14ac:dyDescent="0.2">
      <c r="A8" s="48">
        <f t="shared" si="18"/>
        <v>6</v>
      </c>
      <c r="B8" s="27" t="str">
        <f t="shared" si="0"/>
        <v>Культура</v>
      </c>
      <c r="C8" s="53"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54">
        <v>7700</v>
      </c>
      <c r="H8" s="55">
        <v>6</v>
      </c>
      <c r="I8" s="54">
        <f t="shared" si="5"/>
        <v>6</v>
      </c>
      <c r="J8" s="56" t="str">
        <f t="shared" si="6"/>
        <v>epg6</v>
      </c>
      <c r="K8" s="48" t="str">
        <f t="shared" si="7"/>
        <v>0009000207F3</v>
      </c>
      <c r="L8" s="48" t="str">
        <f t="shared" si="8"/>
        <v>http://tvkultura.ru/</v>
      </c>
      <c r="M8" s="48" t="str">
        <f t="shared" si="9"/>
        <v>Русский</v>
      </c>
      <c r="N8" s="48" t="str">
        <f t="shared" si="10"/>
        <v>Круглосуточно</v>
      </c>
      <c r="O8" s="49" t="str">
        <f t="shared" si="11"/>
        <v/>
      </c>
      <c r="P8" s="48" t="str">
        <f t="shared" si="12"/>
        <v>Федеральный</v>
      </c>
      <c r="Q8" s="48" t="str">
        <f t="shared" si="13"/>
        <v/>
      </c>
      <c r="R8" s="44"/>
      <c r="S8" s="44" t="str">
        <f t="shared" si="14"/>
        <v>Да</v>
      </c>
      <c r="T8" s="44" t="str">
        <f t="shared" si="15"/>
        <v>Да</v>
      </c>
      <c r="U8" s="44" t="str">
        <f t="shared" si="16"/>
        <v/>
      </c>
      <c r="V8" s="27" t="str">
        <f t="shared" si="17"/>
        <v/>
      </c>
    </row>
    <row r="9" spans="1:22" x14ac:dyDescent="0.2">
      <c r="A9" s="48">
        <f t="shared" si="18"/>
        <v>7</v>
      </c>
      <c r="B9" s="27" t="str">
        <f t="shared" si="0"/>
        <v>Россия 24</v>
      </c>
      <c r="C9" s="53"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54">
        <v>7700</v>
      </c>
      <c r="H9" s="55">
        <v>7</v>
      </c>
      <c r="I9" s="54">
        <f t="shared" si="5"/>
        <v>7</v>
      </c>
      <c r="J9" s="56" t="str">
        <f t="shared" si="6"/>
        <v>epg7</v>
      </c>
      <c r="K9" s="48" t="str">
        <f t="shared" si="7"/>
        <v>0009000207F3</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3"/>
        <v/>
      </c>
      <c r="R9" s="44"/>
      <c r="S9" s="44" t="str">
        <f t="shared" si="14"/>
        <v>Да</v>
      </c>
      <c r="T9" s="44" t="str">
        <f t="shared" si="15"/>
        <v>Да</v>
      </c>
      <c r="U9" s="44" t="str">
        <f t="shared" si="16"/>
        <v/>
      </c>
      <c r="V9" s="27" t="str">
        <f t="shared" si="17"/>
        <v/>
      </c>
    </row>
    <row r="10" spans="1:22" x14ac:dyDescent="0.2">
      <c r="A10" s="48">
        <f t="shared" si="18"/>
        <v>8</v>
      </c>
      <c r="B10" s="27" t="str">
        <f t="shared" si="0"/>
        <v>Карусель</v>
      </c>
      <c r="C10" s="53"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54">
        <v>7700</v>
      </c>
      <c r="H10" s="55">
        <v>8</v>
      </c>
      <c r="I10" s="54">
        <f t="shared" si="5"/>
        <v>8</v>
      </c>
      <c r="J10" s="56" t="str">
        <f t="shared" si="6"/>
        <v>epg8</v>
      </c>
      <c r="K10" s="48" t="str">
        <f t="shared" si="7"/>
        <v>0009000207F3</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3"/>
        <v>Да</v>
      </c>
      <c r="R10" s="44" t="s">
        <v>14</v>
      </c>
      <c r="S10" s="44" t="str">
        <f t="shared" si="14"/>
        <v>Да</v>
      </c>
      <c r="T10" s="44" t="str">
        <f t="shared" si="15"/>
        <v>Да</v>
      </c>
      <c r="U10" s="44" t="str">
        <f t="shared" si="16"/>
        <v/>
      </c>
      <c r="V10" s="27" t="str">
        <f t="shared" si="17"/>
        <v/>
      </c>
    </row>
    <row r="11" spans="1:22" x14ac:dyDescent="0.2">
      <c r="A11" s="48">
        <f t="shared" si="18"/>
        <v>9</v>
      </c>
      <c r="B11" s="27" t="str">
        <f t="shared" si="0"/>
        <v>Общественное телевидение России</v>
      </c>
      <c r="C11" s="53"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54">
        <v>7700</v>
      </c>
      <c r="H11" s="55">
        <v>9</v>
      </c>
      <c r="I11" s="54">
        <f t="shared" si="5"/>
        <v>9</v>
      </c>
      <c r="J11" s="56" t="str">
        <f t="shared" si="6"/>
        <v>epg264</v>
      </c>
      <c r="K11" s="48" t="str">
        <f t="shared" si="7"/>
        <v>0009000207F3</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3"/>
        <v/>
      </c>
      <c r="R11" s="48"/>
      <c r="S11" s="44" t="str">
        <f t="shared" si="14"/>
        <v>Да</v>
      </c>
      <c r="T11" s="44" t="str">
        <f t="shared" si="15"/>
        <v>Да</v>
      </c>
      <c r="U11" s="44" t="str">
        <f t="shared" si="16"/>
        <v/>
      </c>
      <c r="V11" s="27" t="str">
        <f t="shared" si="17"/>
        <v/>
      </c>
    </row>
    <row r="12" spans="1:22" x14ac:dyDescent="0.2">
      <c r="A12" s="48">
        <f t="shared" si="18"/>
        <v>10</v>
      </c>
      <c r="B12" s="27" t="str">
        <f t="shared" si="0"/>
        <v>ТВ Центр</v>
      </c>
      <c r="C12" s="53"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54">
        <v>7700</v>
      </c>
      <c r="H12" s="55">
        <v>15</v>
      </c>
      <c r="I12" s="54">
        <f t="shared" si="5"/>
        <v>10</v>
      </c>
      <c r="J12" s="56" t="str">
        <f t="shared" si="6"/>
        <v>epg14</v>
      </c>
      <c r="K12" s="48" t="str">
        <f t="shared" si="7"/>
        <v>0009000207F3</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3"/>
        <v/>
      </c>
      <c r="R12" s="48"/>
      <c r="S12" s="44" t="str">
        <f t="shared" si="14"/>
        <v>Да</v>
      </c>
      <c r="T12" s="44" t="str">
        <f t="shared" si="15"/>
        <v>Да</v>
      </c>
      <c r="U12" s="44" t="str">
        <f t="shared" si="16"/>
        <v/>
      </c>
      <c r="V12" s="27" t="str">
        <f t="shared" si="17"/>
        <v/>
      </c>
    </row>
    <row r="13" spans="1:22" x14ac:dyDescent="0.2">
      <c r="A13" s="48">
        <f t="shared" si="18"/>
        <v>11</v>
      </c>
      <c r="B13" s="27" t="str">
        <f t="shared" si="0"/>
        <v>ТНТ</v>
      </c>
      <c r="C13" s="53"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54">
        <v>7700</v>
      </c>
      <c r="H13" s="55">
        <v>11</v>
      </c>
      <c r="I13" s="54">
        <f t="shared" si="5"/>
        <v>19</v>
      </c>
      <c r="J13" s="56" t="str">
        <f t="shared" si="6"/>
        <v>epg10</v>
      </c>
      <c r="K13" s="48" t="str">
        <f t="shared" si="7"/>
        <v>0009000207F3</v>
      </c>
      <c r="L13" s="48" t="str">
        <f t="shared" si="8"/>
        <v>http://tnt-online.ru/</v>
      </c>
      <c r="M13" s="48" t="str">
        <f t="shared" si="9"/>
        <v>Русский</v>
      </c>
      <c r="N13" s="48" t="str">
        <f t="shared" si="10"/>
        <v>Круглосуточно</v>
      </c>
      <c r="O13" s="49" t="str">
        <f t="shared" si="11"/>
        <v/>
      </c>
      <c r="P13" s="48" t="str">
        <f t="shared" si="12"/>
        <v>Федеральный</v>
      </c>
      <c r="Q13" s="48" t="str">
        <f t="shared" si="13"/>
        <v>Да</v>
      </c>
      <c r="R13" s="48"/>
      <c r="S13" s="44" t="str">
        <f t="shared" si="14"/>
        <v>Да</v>
      </c>
      <c r="T13" s="44" t="str">
        <f t="shared" si="15"/>
        <v>Да</v>
      </c>
      <c r="U13" s="44" t="str">
        <f t="shared" si="16"/>
        <v/>
      </c>
      <c r="V13" s="27" t="str">
        <f t="shared" si="17"/>
        <v/>
      </c>
    </row>
    <row r="14" spans="1:22" x14ac:dyDescent="0.2">
      <c r="A14" s="48">
        <f t="shared" si="18"/>
        <v>12</v>
      </c>
      <c r="B14" s="27" t="str">
        <f t="shared" si="0"/>
        <v>СТС</v>
      </c>
      <c r="C14" s="53"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54">
        <v>7700</v>
      </c>
      <c r="H14" s="55">
        <v>10</v>
      </c>
      <c r="I14" s="54">
        <f t="shared" si="5"/>
        <v>13</v>
      </c>
      <c r="J14" s="56" t="str">
        <f t="shared" si="6"/>
        <v>epg9</v>
      </c>
      <c r="K14" s="48" t="str">
        <f t="shared" si="7"/>
        <v>0009000207F3</v>
      </c>
      <c r="L14" s="48" t="str">
        <f t="shared" si="8"/>
        <v>http://ctc.ru/</v>
      </c>
      <c r="M14" s="48" t="str">
        <f t="shared" si="9"/>
        <v>Русский</v>
      </c>
      <c r="N14" s="48" t="str">
        <f t="shared" si="10"/>
        <v>Круглосуточно</v>
      </c>
      <c r="O14" s="49" t="str">
        <f t="shared" si="11"/>
        <v/>
      </c>
      <c r="P14" s="48" t="str">
        <f t="shared" si="12"/>
        <v>Федеральный</v>
      </c>
      <c r="Q14" s="48" t="str">
        <f t="shared" si="13"/>
        <v>Да</v>
      </c>
      <c r="R14" s="48"/>
      <c r="S14" s="44" t="str">
        <f t="shared" si="14"/>
        <v>Да</v>
      </c>
      <c r="T14" s="44" t="str">
        <f t="shared" si="15"/>
        <v>Да</v>
      </c>
      <c r="U14" s="44" t="str">
        <f t="shared" si="16"/>
        <v/>
      </c>
      <c r="V14" s="27" t="str">
        <f t="shared" si="17"/>
        <v/>
      </c>
    </row>
    <row r="15" spans="1:22" x14ac:dyDescent="0.2">
      <c r="A15" s="48">
        <f t="shared" si="18"/>
        <v>13</v>
      </c>
      <c r="B15" s="27" t="str">
        <f t="shared" si="0"/>
        <v>РЕН</v>
      </c>
      <c r="C15" s="53"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54">
        <v>7700</v>
      </c>
      <c r="H15" s="55">
        <v>14</v>
      </c>
      <c r="I15" s="54">
        <f t="shared" si="5"/>
        <v>11</v>
      </c>
      <c r="J15" s="56" t="str">
        <f t="shared" si="6"/>
        <v>epg13</v>
      </c>
      <c r="K15" s="48" t="str">
        <f t="shared" si="7"/>
        <v>0009000207F3</v>
      </c>
      <c r="L15" s="48" t="str">
        <f t="shared" si="8"/>
        <v>http://www.ren-tv.com/</v>
      </c>
      <c r="M15" s="48" t="str">
        <f t="shared" si="9"/>
        <v>Русский</v>
      </c>
      <c r="N15" s="48" t="str">
        <f t="shared" si="10"/>
        <v>Круглосуточно</v>
      </c>
      <c r="O15" s="49" t="str">
        <f t="shared" si="11"/>
        <v/>
      </c>
      <c r="P15" s="48" t="str">
        <f t="shared" si="12"/>
        <v>Федеральный</v>
      </c>
      <c r="Q15" s="48" t="str">
        <f t="shared" si="13"/>
        <v>Да</v>
      </c>
      <c r="R15" s="48"/>
      <c r="S15" s="44" t="str">
        <f t="shared" si="14"/>
        <v>Да</v>
      </c>
      <c r="T15" s="44" t="str">
        <f t="shared" si="15"/>
        <v>Да</v>
      </c>
      <c r="U15" s="44" t="str">
        <f t="shared" si="16"/>
        <v/>
      </c>
      <c r="V15" s="27" t="str">
        <f t="shared" si="17"/>
        <v/>
      </c>
    </row>
    <row r="16" spans="1:22" x14ac:dyDescent="0.2">
      <c r="A16" s="48">
        <f t="shared" si="18"/>
        <v>14</v>
      </c>
      <c r="B16" s="27" t="str">
        <f t="shared" si="0"/>
        <v>Мульт</v>
      </c>
      <c r="C16" s="53"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54">
        <v>7700</v>
      </c>
      <c r="H16" s="55">
        <v>301</v>
      </c>
      <c r="I16" s="54">
        <f t="shared" si="5"/>
        <v>80</v>
      </c>
      <c r="J16" s="56" t="str">
        <f t="shared" si="6"/>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 t="shared" si="13"/>
        <v>Да</v>
      </c>
      <c r="R16" s="48"/>
      <c r="S16" s="44" t="str">
        <f t="shared" si="14"/>
        <v>Да</v>
      </c>
      <c r="T16" s="44" t="str">
        <f t="shared" si="15"/>
        <v>Да</v>
      </c>
      <c r="U16" s="44" t="str">
        <f t="shared" si="16"/>
        <v/>
      </c>
      <c r="V16" s="27" t="str">
        <f t="shared" si="17"/>
        <v/>
      </c>
    </row>
    <row r="17" spans="1:22" x14ac:dyDescent="0.2">
      <c r="A17" s="48">
        <f t="shared" si="18"/>
        <v>15</v>
      </c>
      <c r="B17" s="27" t="str">
        <f t="shared" si="0"/>
        <v>Че</v>
      </c>
      <c r="C17" s="53"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54">
        <v>7700</v>
      </c>
      <c r="H17" s="55">
        <v>18</v>
      </c>
      <c r="I17" s="54">
        <f t="shared" si="5"/>
        <v>27</v>
      </c>
      <c r="J17" s="56" t="str">
        <f t="shared" si="6"/>
        <v>epg612</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 t="shared" si="13"/>
        <v>Да</v>
      </c>
      <c r="R17" s="48"/>
      <c r="S17" s="44" t="str">
        <f t="shared" si="14"/>
        <v>Да</v>
      </c>
      <c r="T17" s="44" t="str">
        <f t="shared" si="15"/>
        <v>Да</v>
      </c>
      <c r="U17" s="44" t="str">
        <f t="shared" si="16"/>
        <v/>
      </c>
      <c r="V17" s="27" t="str">
        <f t="shared" si="17"/>
        <v/>
      </c>
    </row>
    <row r="18" spans="1:22" x14ac:dyDescent="0.2">
      <c r="A18" s="48">
        <f t="shared" si="18"/>
        <v>16</v>
      </c>
      <c r="B18" s="27" t="str">
        <f t="shared" si="0"/>
        <v>ТВ-3</v>
      </c>
      <c r="C18" s="53"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54">
        <v>7700</v>
      </c>
      <c r="H18" s="55">
        <v>16</v>
      </c>
      <c r="I18" s="54">
        <f t="shared" si="5"/>
        <v>15</v>
      </c>
      <c r="J18" s="56" t="str">
        <f t="shared" si="6"/>
        <v>epg15</v>
      </c>
      <c r="K18" s="48" t="str">
        <f t="shared" si="7"/>
        <v>0009000207F3</v>
      </c>
      <c r="L18" s="48" t="str">
        <f t="shared" si="8"/>
        <v>http://tv3.ru/</v>
      </c>
      <c r="M18" s="48" t="str">
        <f t="shared" si="9"/>
        <v>Русский</v>
      </c>
      <c r="N18" s="48" t="str">
        <f t="shared" si="10"/>
        <v>Круглосуточно</v>
      </c>
      <c r="O18" s="49" t="str">
        <f t="shared" si="11"/>
        <v/>
      </c>
      <c r="P18" s="48" t="str">
        <f t="shared" si="12"/>
        <v>Федеральный</v>
      </c>
      <c r="Q18" s="48" t="str">
        <f t="shared" si="13"/>
        <v>Да</v>
      </c>
      <c r="R18" s="48"/>
      <c r="S18" s="44" t="str">
        <f t="shared" si="14"/>
        <v>Да</v>
      </c>
      <c r="T18" s="44" t="str">
        <f t="shared" si="15"/>
        <v>Да</v>
      </c>
      <c r="U18" s="44" t="str">
        <f t="shared" si="16"/>
        <v/>
      </c>
      <c r="V18" s="27" t="str">
        <f t="shared" si="17"/>
        <v/>
      </c>
    </row>
    <row r="19" spans="1:22" x14ac:dyDescent="0.2">
      <c r="A19" s="48">
        <f t="shared" si="18"/>
        <v>17</v>
      </c>
      <c r="B19" s="27" t="str">
        <f t="shared" si="0"/>
        <v>-</v>
      </c>
      <c r="C19" s="53" t="str">
        <f t="shared" si="1"/>
        <v>-</v>
      </c>
      <c r="D19" s="53" t="str">
        <f t="shared" si="2"/>
        <v>-</v>
      </c>
      <c r="E19" s="54" t="str">
        <f t="shared" si="3"/>
        <v>-</v>
      </c>
      <c r="F19" s="54" t="str">
        <f t="shared" si="4"/>
        <v>-</v>
      </c>
      <c r="G19" s="54">
        <v>7700</v>
      </c>
      <c r="H19" s="55">
        <v>33</v>
      </c>
      <c r="I19" s="54" t="str">
        <f t="shared" si="5"/>
        <v>-</v>
      </c>
      <c r="J19" s="56" t="str">
        <f t="shared" si="6"/>
        <v>-</v>
      </c>
      <c r="K19" s="48" t="str">
        <f t="shared" si="7"/>
        <v>-</v>
      </c>
      <c r="L19" s="48" t="str">
        <f t="shared" si="8"/>
        <v>-</v>
      </c>
      <c r="M19" s="48" t="str">
        <f t="shared" si="9"/>
        <v>-</v>
      </c>
      <c r="N19" s="48" t="str">
        <f t="shared" si="10"/>
        <v>-</v>
      </c>
      <c r="O19" s="49" t="e">
        <f t="shared" si="11"/>
        <v>#N/A</v>
      </c>
      <c r="P19" s="48" t="str">
        <f t="shared" si="12"/>
        <v>-</v>
      </c>
      <c r="Q19" s="48" t="e">
        <f t="shared" si="13"/>
        <v>#N/A</v>
      </c>
      <c r="R19" s="48"/>
      <c r="S19" s="44" t="str">
        <f t="shared" si="14"/>
        <v>-</v>
      </c>
      <c r="T19" s="44" t="str">
        <f t="shared" si="15"/>
        <v>-</v>
      </c>
      <c r="U19" s="44" t="e">
        <f t="shared" si="16"/>
        <v>#N/A</v>
      </c>
      <c r="V19" s="27" t="e">
        <f t="shared" si="17"/>
        <v>#N/A</v>
      </c>
    </row>
    <row r="20" spans="1:22" x14ac:dyDescent="0.2">
      <c r="A20" s="48">
        <f t="shared" si="18"/>
        <v>18</v>
      </c>
      <c r="B20" s="27" t="str">
        <f t="shared" si="0"/>
        <v>Пятница!</v>
      </c>
      <c r="C20" s="53"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20" s="53" t="str">
        <f t="shared" si="2"/>
        <v>Развлекательные</v>
      </c>
      <c r="E20" s="54" t="str">
        <f t="shared" si="3"/>
        <v>SD</v>
      </c>
      <c r="F20" s="54" t="str">
        <f t="shared" si="4"/>
        <v>DVB-3</v>
      </c>
      <c r="G20" s="54">
        <v>7700</v>
      </c>
      <c r="H20" s="55">
        <v>19</v>
      </c>
      <c r="I20" s="54">
        <f t="shared" si="5"/>
        <v>16</v>
      </c>
      <c r="J20" s="56" t="str">
        <f t="shared" si="6"/>
        <v>epg266</v>
      </c>
      <c r="K20" s="48" t="str">
        <f t="shared" si="7"/>
        <v>0009000207F3</v>
      </c>
      <c r="L20" s="48" t="str">
        <f t="shared" si="8"/>
        <v>http://www.friday.ru/about</v>
      </c>
      <c r="M20" s="48" t="str">
        <f t="shared" si="9"/>
        <v>Русский</v>
      </c>
      <c r="N20" s="48" t="str">
        <f t="shared" si="10"/>
        <v>Круглосуточно</v>
      </c>
      <c r="O20" s="49" t="str">
        <f t="shared" si="11"/>
        <v/>
      </c>
      <c r="P20" s="48" t="str">
        <f t="shared" si="12"/>
        <v>Федеральный</v>
      </c>
      <c r="Q20" s="48" t="str">
        <f t="shared" si="13"/>
        <v>Да</v>
      </c>
      <c r="R20" s="48"/>
      <c r="S20" s="44" t="str">
        <f t="shared" si="14"/>
        <v>Да</v>
      </c>
      <c r="T20" s="44" t="str">
        <f t="shared" si="15"/>
        <v>Да</v>
      </c>
      <c r="U20" s="44" t="str">
        <f t="shared" si="16"/>
        <v/>
      </c>
      <c r="V20" s="27" t="str">
        <f t="shared" si="17"/>
        <v/>
      </c>
    </row>
    <row r="21" spans="1:22" x14ac:dyDescent="0.2">
      <c r="A21" s="48">
        <f t="shared" si="18"/>
        <v>19</v>
      </c>
      <c r="B21" s="27" t="str">
        <f t="shared" si="0"/>
        <v>Домашний</v>
      </c>
      <c r="C21" s="53"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1" s="53" t="str">
        <f t="shared" si="2"/>
        <v>Семья и здоровье</v>
      </c>
      <c r="E21" s="54" t="str">
        <f t="shared" si="3"/>
        <v>SD</v>
      </c>
      <c r="F21" s="54" t="str">
        <f t="shared" si="4"/>
        <v>DVB-3</v>
      </c>
      <c r="G21" s="54">
        <v>7700</v>
      </c>
      <c r="H21" s="55">
        <v>22</v>
      </c>
      <c r="I21" s="54">
        <f t="shared" si="5"/>
        <v>14</v>
      </c>
      <c r="J21" s="56" t="str">
        <f t="shared" si="6"/>
        <v>epg21</v>
      </c>
      <c r="K21" s="48" t="str">
        <f t="shared" si="7"/>
        <v>0009000207F3</v>
      </c>
      <c r="L21" s="48" t="str">
        <f t="shared" si="8"/>
        <v>http://tv.domashniy.ru/</v>
      </c>
      <c r="M21" s="48" t="str">
        <f t="shared" si="9"/>
        <v>Русский</v>
      </c>
      <c r="N21" s="48" t="str">
        <f t="shared" si="10"/>
        <v>Круглосуточно</v>
      </c>
      <c r="O21" s="49" t="str">
        <f t="shared" si="11"/>
        <v/>
      </c>
      <c r="P21" s="48" t="str">
        <f t="shared" si="12"/>
        <v>Федеральный</v>
      </c>
      <c r="Q21" s="48" t="str">
        <f t="shared" si="13"/>
        <v/>
      </c>
      <c r="R21" s="48"/>
      <c r="S21" s="44" t="str">
        <f t="shared" si="14"/>
        <v>Да</v>
      </c>
      <c r="T21" s="44" t="str">
        <f t="shared" si="15"/>
        <v>Да</v>
      </c>
      <c r="U21" s="44" t="str">
        <f t="shared" si="16"/>
        <v/>
      </c>
      <c r="V21" s="27" t="str">
        <f t="shared" si="17"/>
        <v/>
      </c>
    </row>
    <row r="22" spans="1:22" x14ac:dyDescent="0.2">
      <c r="A22" s="44">
        <f t="shared" si="18"/>
        <v>20</v>
      </c>
      <c r="B22" s="27" t="str">
        <f t="shared" si="0"/>
        <v>Детский мир / Телеклуб</v>
      </c>
      <c r="C22"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2" s="27" t="str">
        <f t="shared" si="2"/>
        <v>Детские</v>
      </c>
      <c r="E22" s="45" t="str">
        <f t="shared" si="3"/>
        <v>SD</v>
      </c>
      <c r="F22" s="45" t="str">
        <f t="shared" si="4"/>
        <v>DVB-29</v>
      </c>
      <c r="G22" s="45">
        <v>7700</v>
      </c>
      <c r="H22" s="46">
        <v>31</v>
      </c>
      <c r="I22" s="45">
        <f t="shared" si="5"/>
        <v>83</v>
      </c>
      <c r="J22" s="56" t="str">
        <f t="shared" si="6"/>
        <v>epg30</v>
      </c>
      <c r="K22" s="48" t="str">
        <f t="shared" si="7"/>
        <v>0009000207D1</v>
      </c>
      <c r="L22" s="48" t="str">
        <f t="shared" si="8"/>
        <v>http://www.ntvplus.ru/channels/channel.xl?id=3380</v>
      </c>
      <c r="M22" s="48" t="str">
        <f t="shared" si="9"/>
        <v>Русский</v>
      </c>
      <c r="N22" s="48" t="str">
        <f t="shared" si="10"/>
        <v>Круглосуточно</v>
      </c>
      <c r="O22" s="49" t="str">
        <f t="shared" si="11"/>
        <v/>
      </c>
      <c r="P22" s="48" t="str">
        <f t="shared" si="12"/>
        <v>Базовый</v>
      </c>
      <c r="Q22" s="44" t="str">
        <f t="shared" si="13"/>
        <v>Да</v>
      </c>
      <c r="R22" s="44"/>
      <c r="S22" s="44" t="str">
        <f t="shared" si="14"/>
        <v>Да</v>
      </c>
      <c r="T22" s="44" t="str">
        <f t="shared" si="15"/>
        <v>Да</v>
      </c>
      <c r="U22" s="44" t="str">
        <f t="shared" si="16"/>
        <v/>
      </c>
      <c r="V22" s="27" t="str">
        <f t="shared" si="17"/>
        <v/>
      </c>
    </row>
    <row r="23" spans="1:22" x14ac:dyDescent="0.2">
      <c r="A23" s="44">
        <f t="shared" si="18"/>
        <v>21</v>
      </c>
      <c r="B23" s="27" t="str">
        <f t="shared" si="0"/>
        <v>2х2</v>
      </c>
      <c r="C23"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3" s="27" t="str">
        <f t="shared" si="2"/>
        <v>Развлекательные</v>
      </c>
      <c r="E23" s="45" t="str">
        <f t="shared" si="3"/>
        <v>SD</v>
      </c>
      <c r="F23" s="45" t="str">
        <f t="shared" si="4"/>
        <v>DVB-5</v>
      </c>
      <c r="G23" s="45">
        <v>7700</v>
      </c>
      <c r="H23" s="46">
        <v>21</v>
      </c>
      <c r="I23" s="45">
        <f t="shared" si="5"/>
        <v>28</v>
      </c>
      <c r="J23" s="56" t="str">
        <f t="shared" si="6"/>
        <v>epg20</v>
      </c>
      <c r="K23" s="48" t="str">
        <f t="shared" si="7"/>
        <v>0009000207E3</v>
      </c>
      <c r="L23" s="48" t="str">
        <f t="shared" si="8"/>
        <v>http://www.2x2tv.ru</v>
      </c>
      <c r="M23" s="48" t="str">
        <f t="shared" si="9"/>
        <v>Русский</v>
      </c>
      <c r="N23" s="48" t="str">
        <f t="shared" si="10"/>
        <v>Круглосуточно</v>
      </c>
      <c r="O23" s="49" t="str">
        <f t="shared" si="11"/>
        <v/>
      </c>
      <c r="P23" s="48" t="str">
        <f t="shared" si="12"/>
        <v>Базовый</v>
      </c>
      <c r="Q23" s="44" t="str">
        <f t="shared" si="13"/>
        <v/>
      </c>
      <c r="R23" s="44"/>
      <c r="S23" s="44" t="str">
        <f t="shared" si="14"/>
        <v>Да</v>
      </c>
      <c r="T23" s="44" t="str">
        <f t="shared" si="15"/>
        <v>Да</v>
      </c>
      <c r="U23" s="44" t="str">
        <f t="shared" si="16"/>
        <v/>
      </c>
      <c r="V23" s="27" t="str">
        <f t="shared" si="17"/>
        <v/>
      </c>
    </row>
    <row r="24" spans="1:22" x14ac:dyDescent="0.2">
      <c r="A24" s="44">
        <f t="shared" si="18"/>
        <v>22</v>
      </c>
      <c r="B24" s="27" t="str">
        <f t="shared" si="0"/>
        <v>Discovery Channel</v>
      </c>
      <c r="C24"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4" s="27" t="str">
        <f t="shared" si="2"/>
        <v>Вокруг света</v>
      </c>
      <c r="E24" s="45" t="str">
        <f t="shared" si="3"/>
        <v>SD</v>
      </c>
      <c r="F24" s="45" t="str">
        <f t="shared" si="4"/>
        <v>DVB-5</v>
      </c>
      <c r="G24" s="45">
        <v>7700</v>
      </c>
      <c r="H24" s="46">
        <v>26</v>
      </c>
      <c r="I24" s="45">
        <f t="shared" si="5"/>
        <v>100</v>
      </c>
      <c r="J24" s="56" t="str">
        <f t="shared" si="6"/>
        <v>epg25</v>
      </c>
      <c r="K24" s="48" t="str">
        <f t="shared" si="7"/>
        <v>0009000207E3</v>
      </c>
      <c r="L24" s="48" t="str">
        <f t="shared" si="8"/>
        <v>http://www.discoverychannel.ru/</v>
      </c>
      <c r="M24" s="48" t="str">
        <f t="shared" si="9"/>
        <v>Русский, Английский</v>
      </c>
      <c r="N24" s="48" t="str">
        <f t="shared" si="10"/>
        <v>Круглосуточно</v>
      </c>
      <c r="O24" s="49" t="str">
        <f t="shared" si="11"/>
        <v/>
      </c>
      <c r="P24" s="48" t="str">
        <f t="shared" si="12"/>
        <v>Базовый</v>
      </c>
      <c r="Q24" s="44" t="str">
        <f t="shared" si="13"/>
        <v/>
      </c>
      <c r="R24" s="44"/>
      <c r="S24" s="44" t="str">
        <f t="shared" si="14"/>
        <v>Да</v>
      </c>
      <c r="T24" s="44" t="str">
        <f t="shared" si="15"/>
        <v>Да</v>
      </c>
      <c r="U24" s="44" t="str">
        <f t="shared" si="16"/>
        <v/>
      </c>
      <c r="V24" s="27" t="str">
        <f t="shared" si="17"/>
        <v/>
      </c>
    </row>
    <row r="25" spans="1:22" x14ac:dyDescent="0.2">
      <c r="A25" s="44">
        <f t="shared" si="18"/>
        <v>23</v>
      </c>
      <c r="B25" s="27" t="str">
        <f t="shared" si="0"/>
        <v>Animal Planet</v>
      </c>
      <c r="C25"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5" s="27" t="str">
        <f t="shared" si="2"/>
        <v>В мире животных</v>
      </c>
      <c r="E25" s="45" t="str">
        <f t="shared" si="3"/>
        <v>SD</v>
      </c>
      <c r="F25" s="45" t="str">
        <f t="shared" si="4"/>
        <v>DVB-5</v>
      </c>
      <c r="G25" s="45">
        <v>7700</v>
      </c>
      <c r="H25" s="46">
        <v>27</v>
      </c>
      <c r="I25" s="45">
        <f t="shared" si="5"/>
        <v>120</v>
      </c>
      <c r="J25" s="56" t="str">
        <f t="shared" si="6"/>
        <v>epg26</v>
      </c>
      <c r="K25" s="48" t="str">
        <f t="shared" si="7"/>
        <v>0009000207E3</v>
      </c>
      <c r="L25" s="48" t="str">
        <f t="shared" si="8"/>
        <v>http://animal.discovery.com/</v>
      </c>
      <c r="M25" s="48" t="str">
        <f t="shared" si="9"/>
        <v>Русский, Английский</v>
      </c>
      <c r="N25" s="48" t="str">
        <f t="shared" si="10"/>
        <v>Круглосуточно</v>
      </c>
      <c r="O25" s="49" t="str">
        <f t="shared" si="11"/>
        <v/>
      </c>
      <c r="P25" s="48" t="str">
        <f t="shared" si="12"/>
        <v>Базовый</v>
      </c>
      <c r="Q25" s="44" t="str">
        <f t="shared" si="13"/>
        <v/>
      </c>
      <c r="R25" s="44"/>
      <c r="S25" s="44" t="str">
        <f t="shared" si="14"/>
        <v>Да</v>
      </c>
      <c r="T25" s="44" t="str">
        <f t="shared" si="15"/>
        <v>Да</v>
      </c>
      <c r="U25" s="44" t="str">
        <f t="shared" si="16"/>
        <v/>
      </c>
      <c r="V25" s="27" t="str">
        <f t="shared" si="17"/>
        <v/>
      </c>
    </row>
    <row r="26" spans="1:22" x14ac:dyDescent="0.2">
      <c r="A26" s="44">
        <f t="shared" si="18"/>
        <v>24</v>
      </c>
      <c r="B26" s="27" t="str">
        <f t="shared" si="0"/>
        <v>National Geographic</v>
      </c>
      <c r="C26"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6" s="27" t="str">
        <f t="shared" si="2"/>
        <v>Вокруг света</v>
      </c>
      <c r="E26" s="45" t="str">
        <f t="shared" si="3"/>
        <v>SD</v>
      </c>
      <c r="F26" s="45" t="str">
        <f t="shared" si="4"/>
        <v>DVB-5</v>
      </c>
      <c r="G26" s="45">
        <v>7700</v>
      </c>
      <c r="H26" s="46">
        <v>25</v>
      </c>
      <c r="I26" s="45">
        <f t="shared" si="5"/>
        <v>105</v>
      </c>
      <c r="J26" s="56" t="str">
        <f t="shared" si="6"/>
        <v>epg24</v>
      </c>
      <c r="K26" s="48" t="str">
        <f t="shared" si="7"/>
        <v>0009000207E5</v>
      </c>
      <c r="L26" s="48" t="str">
        <f t="shared" si="8"/>
        <v>http://www.nat-geo.ru/</v>
      </c>
      <c r="M26" s="48" t="str">
        <f t="shared" si="9"/>
        <v>Русский, Английский</v>
      </c>
      <c r="N26" s="48" t="str">
        <f t="shared" si="10"/>
        <v>Круглосуточно</v>
      </c>
      <c r="O26" s="49" t="str">
        <f t="shared" si="11"/>
        <v/>
      </c>
      <c r="P26" s="48" t="str">
        <f t="shared" si="12"/>
        <v>Базовый</v>
      </c>
      <c r="Q26" s="44" t="str">
        <f t="shared" si="13"/>
        <v/>
      </c>
      <c r="R26" s="44"/>
      <c r="S26" s="44" t="str">
        <f t="shared" si="14"/>
        <v>Да</v>
      </c>
      <c r="T26" s="44" t="str">
        <f t="shared" si="15"/>
        <v>Да</v>
      </c>
      <c r="U26" s="44" t="str">
        <f t="shared" si="16"/>
        <v/>
      </c>
      <c r="V26" s="27" t="str">
        <f t="shared" si="17"/>
        <v/>
      </c>
    </row>
    <row r="27" spans="1:22" x14ac:dyDescent="0.2">
      <c r="A27" s="44">
        <f t="shared" si="18"/>
        <v>25</v>
      </c>
      <c r="B27" s="27" t="str">
        <f t="shared" si="0"/>
        <v>Моя планета</v>
      </c>
      <c r="C27"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7" s="27" t="str">
        <f t="shared" si="2"/>
        <v>Вокруг света</v>
      </c>
      <c r="E27" s="45" t="str">
        <f t="shared" si="3"/>
        <v>SD</v>
      </c>
      <c r="F27" s="45" t="str">
        <f t="shared" si="4"/>
        <v>DVB-5</v>
      </c>
      <c r="G27" s="45">
        <v>7700</v>
      </c>
      <c r="H27" s="46">
        <v>28</v>
      </c>
      <c r="I27" s="45">
        <f t="shared" si="5"/>
        <v>101</v>
      </c>
      <c r="J27" s="56" t="str">
        <f t="shared" si="6"/>
        <v>epg27</v>
      </c>
      <c r="K27" s="48" t="str">
        <f t="shared" si="7"/>
        <v>0009000207E3</v>
      </c>
      <c r="L27" s="48" t="str">
        <f t="shared" si="8"/>
        <v>http://www.moya-planeta.ru/</v>
      </c>
      <c r="M27" s="48" t="str">
        <f t="shared" si="9"/>
        <v>Русский</v>
      </c>
      <c r="N27" s="48" t="str">
        <f t="shared" si="10"/>
        <v>Круглосуточно</v>
      </c>
      <c r="O27" s="49" t="str">
        <f t="shared" si="11"/>
        <v/>
      </c>
      <c r="P27" s="48" t="str">
        <f t="shared" si="12"/>
        <v>Базовый</v>
      </c>
      <c r="Q27" s="44" t="str">
        <f t="shared" si="13"/>
        <v>Да</v>
      </c>
      <c r="R27" s="44"/>
      <c r="S27" s="44" t="str">
        <f t="shared" si="14"/>
        <v>Да</v>
      </c>
      <c r="T27" s="44" t="str">
        <f t="shared" si="15"/>
        <v>Да</v>
      </c>
      <c r="U27" s="44" t="str">
        <f t="shared" si="16"/>
        <v/>
      </c>
      <c r="V27" s="27" t="str">
        <f t="shared" si="17"/>
        <v/>
      </c>
    </row>
    <row r="28" spans="1:22" x14ac:dyDescent="0.2">
      <c r="A28" s="44">
        <f t="shared" si="18"/>
        <v>26</v>
      </c>
      <c r="B28" s="27" t="str">
        <f t="shared" si="0"/>
        <v>Драйв</v>
      </c>
      <c r="C28" s="27" t="str">
        <f t="shared" si="1"/>
        <v>Единственный в России канал, целиком посвященный любимым игрушкам больших и маленьких мужчин — автомобилям и мотоциклам.</v>
      </c>
      <c r="D28" s="27" t="str">
        <f t="shared" si="2"/>
        <v>Спортивные</v>
      </c>
      <c r="E28" s="45" t="str">
        <f t="shared" si="3"/>
        <v>SD</v>
      </c>
      <c r="F28" s="45" t="str">
        <f t="shared" si="4"/>
        <v>DVB-5</v>
      </c>
      <c r="G28" s="45">
        <v>7700</v>
      </c>
      <c r="H28" s="46">
        <v>29</v>
      </c>
      <c r="I28" s="45">
        <f t="shared" si="5"/>
        <v>303</v>
      </c>
      <c r="J28" s="56" t="str">
        <f t="shared" si="6"/>
        <v>epg28</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4" t="str">
        <f t="shared" si="13"/>
        <v>Да</v>
      </c>
      <c r="R28" s="44"/>
      <c r="S28" s="44" t="str">
        <f t="shared" si="14"/>
        <v>Да</v>
      </c>
      <c r="T28" s="44" t="str">
        <f t="shared" si="15"/>
        <v>Да</v>
      </c>
      <c r="U28" s="44" t="str">
        <f t="shared" si="16"/>
        <v/>
      </c>
      <c r="V28" s="27" t="str">
        <f t="shared" si="17"/>
        <v/>
      </c>
    </row>
    <row r="29" spans="1:22" x14ac:dyDescent="0.2">
      <c r="A29" s="44">
        <f t="shared" si="18"/>
        <v>27</v>
      </c>
      <c r="B29" s="27" t="str">
        <f t="shared" si="0"/>
        <v>Охота и рыбалка</v>
      </c>
      <c r="C29"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9" s="27" t="str">
        <f t="shared" si="2"/>
        <v>Познавательные</v>
      </c>
      <c r="E29" s="45" t="str">
        <f t="shared" si="3"/>
        <v>SD</v>
      </c>
      <c r="F29" s="45" t="str">
        <f t="shared" si="4"/>
        <v>DVB-5</v>
      </c>
      <c r="G29" s="45">
        <v>7700</v>
      </c>
      <c r="H29" s="46">
        <v>30</v>
      </c>
      <c r="I29" s="45">
        <f t="shared" si="5"/>
        <v>114</v>
      </c>
      <c r="J29" s="56" t="str">
        <f t="shared" si="6"/>
        <v>epg29</v>
      </c>
      <c r="K29" s="48" t="str">
        <f t="shared" si="7"/>
        <v>0009000207D1</v>
      </c>
      <c r="L29" s="48" t="str">
        <f t="shared" si="8"/>
        <v>http://www.tv-stream.ru</v>
      </c>
      <c r="M29" s="48" t="str">
        <f t="shared" si="9"/>
        <v>Русский</v>
      </c>
      <c r="N29" s="48" t="str">
        <f t="shared" si="10"/>
        <v>Круглосуточно</v>
      </c>
      <c r="O29" s="49" t="str">
        <f t="shared" si="11"/>
        <v/>
      </c>
      <c r="P29" s="48" t="str">
        <f t="shared" si="12"/>
        <v>Базовый</v>
      </c>
      <c r="Q29" s="44" t="str">
        <f t="shared" si="13"/>
        <v>Да</v>
      </c>
      <c r="R29" s="44"/>
      <c r="S29" s="44" t="str">
        <f t="shared" si="14"/>
        <v>Да</v>
      </c>
      <c r="T29" s="44" t="str">
        <f t="shared" si="15"/>
        <v>Да</v>
      </c>
      <c r="U29" s="44" t="str">
        <f t="shared" si="16"/>
        <v/>
      </c>
      <c r="V29" s="27" t="str">
        <f t="shared" si="17"/>
        <v/>
      </c>
    </row>
    <row r="30" spans="1:22" x14ac:dyDescent="0.2">
      <c r="A30" s="44">
        <f t="shared" si="18"/>
        <v>28</v>
      </c>
      <c r="B30" s="27" t="str">
        <f t="shared" si="0"/>
        <v>Звезда</v>
      </c>
      <c r="C30"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30" s="27" t="str">
        <f t="shared" si="2"/>
        <v>Новости и публицистика</v>
      </c>
      <c r="E30" s="45" t="str">
        <f t="shared" si="3"/>
        <v>SD</v>
      </c>
      <c r="F30" s="45" t="str">
        <f t="shared" si="4"/>
        <v>DVB-3</v>
      </c>
      <c r="G30" s="45">
        <v>7700</v>
      </c>
      <c r="H30" s="46">
        <v>23</v>
      </c>
      <c r="I30" s="45">
        <f t="shared" si="5"/>
        <v>17</v>
      </c>
      <c r="J30" s="56" t="str">
        <f t="shared" si="6"/>
        <v>epg22</v>
      </c>
      <c r="K30" s="48" t="str">
        <f t="shared" si="7"/>
        <v>0009000207F3</v>
      </c>
      <c r="L30" s="48" t="str">
        <f t="shared" si="8"/>
        <v>http://tvzvezda.ru/</v>
      </c>
      <c r="M30" s="48" t="str">
        <f t="shared" si="9"/>
        <v>Русский</v>
      </c>
      <c r="N30" s="48" t="str">
        <f t="shared" si="10"/>
        <v>Круглосуточно</v>
      </c>
      <c r="O30" s="49" t="str">
        <f t="shared" si="11"/>
        <v/>
      </c>
      <c r="P30" s="48" t="str">
        <f t="shared" si="12"/>
        <v>Федеральный</v>
      </c>
      <c r="Q30" s="44" t="str">
        <f t="shared" si="13"/>
        <v>Да</v>
      </c>
      <c r="R30" s="44"/>
      <c r="S30" s="44" t="str">
        <f t="shared" si="14"/>
        <v>Да</v>
      </c>
      <c r="T30" s="44" t="str">
        <f t="shared" si="15"/>
        <v>Да</v>
      </c>
      <c r="U30" s="44" t="str">
        <f t="shared" si="16"/>
        <v/>
      </c>
      <c r="V30" s="27" t="str">
        <f t="shared" si="17"/>
        <v/>
      </c>
    </row>
    <row r="31" spans="1:22" x14ac:dyDescent="0.2">
      <c r="A31" s="44">
        <f t="shared" si="18"/>
        <v>29</v>
      </c>
      <c r="B31" s="27" t="str">
        <f t="shared" si="0"/>
        <v>Shop24</v>
      </c>
      <c r="C31"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1" s="27" t="str">
        <f t="shared" si="2"/>
        <v>Телемагазины</v>
      </c>
      <c r="E31" s="45" t="str">
        <f t="shared" si="3"/>
        <v>SD</v>
      </c>
      <c r="F31" s="45" t="str">
        <f t="shared" si="4"/>
        <v>DVB-6</v>
      </c>
      <c r="G31" s="45">
        <v>7700</v>
      </c>
      <c r="H31" s="46">
        <v>156</v>
      </c>
      <c r="I31" s="45">
        <f t="shared" si="5"/>
        <v>24</v>
      </c>
      <c r="J31" s="56" t="str">
        <f t="shared" si="6"/>
        <v>epg283</v>
      </c>
      <c r="K31" s="48" t="str">
        <f t="shared" si="7"/>
        <v>0009000207E3</v>
      </c>
      <c r="L31" s="48" t="str">
        <f t="shared" si="8"/>
        <v>http://www.tv-moda.ru</v>
      </c>
      <c r="M31" s="48" t="str">
        <f t="shared" si="9"/>
        <v>Русский</v>
      </c>
      <c r="N31" s="48" t="str">
        <f t="shared" si="10"/>
        <v>Круглосуточно</v>
      </c>
      <c r="O31" s="49" t="str">
        <f t="shared" si="11"/>
        <v/>
      </c>
      <c r="P31" s="48" t="str">
        <f t="shared" si="12"/>
        <v>Базовый</v>
      </c>
      <c r="Q31" s="44" t="str">
        <f t="shared" si="13"/>
        <v/>
      </c>
      <c r="R31" s="44"/>
      <c r="S31" s="44" t="str">
        <f t="shared" si="14"/>
        <v>Да</v>
      </c>
      <c r="T31" s="44" t="str">
        <f t="shared" si="15"/>
        <v>Да</v>
      </c>
      <c r="U31" s="44" t="str">
        <f t="shared" si="16"/>
        <v/>
      </c>
      <c r="V31" s="27" t="str">
        <f t="shared" si="17"/>
        <v/>
      </c>
    </row>
    <row r="32" spans="1:22" x14ac:dyDescent="0.2">
      <c r="A32" s="44">
        <f t="shared" si="18"/>
        <v>30</v>
      </c>
      <c r="B32" s="27" t="str">
        <f t="shared" si="0"/>
        <v>Дом кино</v>
      </c>
      <c r="C32"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2" s="27" t="str">
        <f t="shared" si="2"/>
        <v>Русское кино</v>
      </c>
      <c r="E32" s="45" t="str">
        <f t="shared" si="3"/>
        <v>SD</v>
      </c>
      <c r="F32" s="45" t="str">
        <f t="shared" si="4"/>
        <v>DVB-6</v>
      </c>
      <c r="G32" s="45">
        <v>7700</v>
      </c>
      <c r="H32" s="46">
        <v>38</v>
      </c>
      <c r="I32" s="45">
        <f t="shared" si="5"/>
        <v>60</v>
      </c>
      <c r="J32" s="56" t="str">
        <f t="shared" si="6"/>
        <v>epg37</v>
      </c>
      <c r="K32" s="48" t="str">
        <f t="shared" si="7"/>
        <v>0009000207E5</v>
      </c>
      <c r="L32" s="48" t="str">
        <f t="shared" si="8"/>
        <v>http://www.domkino.tv/</v>
      </c>
      <c r="M32" s="48" t="str">
        <f t="shared" si="9"/>
        <v>Русский</v>
      </c>
      <c r="N32" s="48" t="str">
        <f t="shared" si="10"/>
        <v>Круглосуточно</v>
      </c>
      <c r="O32" s="49" t="str">
        <f t="shared" si="11"/>
        <v/>
      </c>
      <c r="P32" s="48" t="str">
        <f t="shared" si="12"/>
        <v>Базовый</v>
      </c>
      <c r="Q32" s="44" t="str">
        <f t="shared" si="13"/>
        <v>Да</v>
      </c>
      <c r="R32" s="44"/>
      <c r="S32" s="44" t="str">
        <f t="shared" si="14"/>
        <v>Да</v>
      </c>
      <c r="T32" s="44" t="str">
        <f t="shared" si="15"/>
        <v>Да</v>
      </c>
      <c r="U32" s="44" t="str">
        <f t="shared" si="16"/>
        <v/>
      </c>
      <c r="V32" s="27" t="str">
        <f t="shared" si="17"/>
        <v/>
      </c>
    </row>
    <row r="33" spans="1:22" x14ac:dyDescent="0.2">
      <c r="A33" s="44">
        <f t="shared" si="18"/>
        <v>31</v>
      </c>
      <c r="B33" s="27" t="str">
        <f t="shared" si="0"/>
        <v>TV 1000</v>
      </c>
      <c r="C33"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3" s="27" t="str">
        <f t="shared" si="2"/>
        <v>Иностранное кино</v>
      </c>
      <c r="E33" s="45" t="str">
        <f t="shared" si="3"/>
        <v>SD</v>
      </c>
      <c r="F33" s="45" t="str">
        <f t="shared" si="4"/>
        <v>DVB-6</v>
      </c>
      <c r="G33" s="45">
        <v>7700</v>
      </c>
      <c r="H33" s="46">
        <v>36</v>
      </c>
      <c r="I33" s="45">
        <f t="shared" si="5"/>
        <v>63</v>
      </c>
      <c r="J33" s="56" t="str">
        <f t="shared" si="6"/>
        <v>epg35</v>
      </c>
      <c r="K33" s="48" t="str">
        <f t="shared" si="7"/>
        <v>0009000207D1</v>
      </c>
      <c r="L33" s="48" t="str">
        <f t="shared" si="8"/>
        <v>http://viasat.su/</v>
      </c>
      <c r="M33" s="48" t="str">
        <f t="shared" si="9"/>
        <v>Русский, Английский</v>
      </c>
      <c r="N33" s="48" t="str">
        <f t="shared" si="10"/>
        <v>Круглосуточно</v>
      </c>
      <c r="O33" s="49" t="str">
        <f t="shared" si="11"/>
        <v/>
      </c>
      <c r="P33" s="48" t="str">
        <f t="shared" si="12"/>
        <v>Базовый</v>
      </c>
      <c r="Q33" s="44" t="str">
        <f t="shared" si="13"/>
        <v>Да</v>
      </c>
      <c r="R33" s="44"/>
      <c r="S33" s="44" t="str">
        <f t="shared" si="14"/>
        <v>Да</v>
      </c>
      <c r="T33" s="44" t="str">
        <f t="shared" si="15"/>
        <v>Да</v>
      </c>
      <c r="U33" s="44" t="str">
        <f t="shared" si="16"/>
        <v/>
      </c>
      <c r="V33" s="27" t="str">
        <f t="shared" si="17"/>
        <v/>
      </c>
    </row>
    <row r="34" spans="1:22" x14ac:dyDescent="0.2">
      <c r="A34" s="44">
        <f t="shared" si="18"/>
        <v>32</v>
      </c>
      <c r="B34" s="27" t="str">
        <f t="shared" si="0"/>
        <v>TV 1000 Русское кино</v>
      </c>
      <c r="C34"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4" s="27" t="str">
        <f t="shared" si="2"/>
        <v>Русское кино</v>
      </c>
      <c r="E34" s="45" t="str">
        <f t="shared" si="3"/>
        <v>SD</v>
      </c>
      <c r="F34" s="45" t="str">
        <f t="shared" si="4"/>
        <v>DVB-6</v>
      </c>
      <c r="G34" s="45">
        <v>7700</v>
      </c>
      <c r="H34" s="46">
        <v>37</v>
      </c>
      <c r="I34" s="45">
        <f t="shared" si="5"/>
        <v>61</v>
      </c>
      <c r="J34" s="56" t="str">
        <f t="shared" si="6"/>
        <v>epg36</v>
      </c>
      <c r="K34" s="48" t="str">
        <f t="shared" si="7"/>
        <v>0009000207D1</v>
      </c>
      <c r="L34" s="48" t="str">
        <f t="shared" si="8"/>
        <v>http://viasat.su/</v>
      </c>
      <c r="M34" s="48" t="str">
        <f t="shared" si="9"/>
        <v>Русский</v>
      </c>
      <c r="N34" s="48" t="str">
        <f t="shared" si="10"/>
        <v>Круглосуточно</v>
      </c>
      <c r="O34" s="49" t="str">
        <f t="shared" si="11"/>
        <v/>
      </c>
      <c r="P34" s="48" t="str">
        <f t="shared" si="12"/>
        <v>Базовый</v>
      </c>
      <c r="Q34" s="44" t="str">
        <f t="shared" si="13"/>
        <v>Да</v>
      </c>
      <c r="R34" s="44"/>
      <c r="S34" s="44" t="str">
        <f t="shared" si="14"/>
        <v>Да</v>
      </c>
      <c r="T34" s="44" t="str">
        <f t="shared" si="15"/>
        <v>Да</v>
      </c>
      <c r="U34" s="44" t="str">
        <f t="shared" si="16"/>
        <v/>
      </c>
      <c r="V34" s="27" t="str">
        <f t="shared" si="17"/>
        <v/>
      </c>
    </row>
    <row r="35" spans="1:22" s="63" customFormat="1" x14ac:dyDescent="0.2">
      <c r="A35" s="48">
        <f t="shared" si="18"/>
        <v>33</v>
      </c>
      <c r="B35" s="27" t="str">
        <f t="shared" ref="B35:B59" si="19">IFERROR(VLOOKUP($H35,TChannels,3,FALSE),"-")</f>
        <v>Shop&amp;Show</v>
      </c>
      <c r="C35" s="53" t="str">
        <f t="shared" ref="C35:C67" si="20">IFERROR(VLOOKUP($H35,TChannels,30,FALSE),"-")</f>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5" s="53" t="str">
        <f t="shared" si="2"/>
        <v>Телемагазины</v>
      </c>
      <c r="E35" s="54" t="str">
        <f t="shared" si="3"/>
        <v>SD</v>
      </c>
      <c r="F35" s="54" t="str">
        <f t="shared" si="4"/>
        <v>DVB-6</v>
      </c>
      <c r="G35" s="54">
        <v>7700</v>
      </c>
      <c r="H35" s="54">
        <v>314</v>
      </c>
      <c r="I35" s="54">
        <f t="shared" si="5"/>
        <v>26</v>
      </c>
      <c r="J35" s="56" t="str">
        <f t="shared" si="6"/>
        <v>epg623</v>
      </c>
      <c r="K35" s="48" t="str">
        <f t="shared" ref="K35:K67" si="21">IFERROR(IF($U$1=1,VLOOKUP($H35,TChannels,13,FALSE),IF($U$1=2,VLOOKUP($H35,TChannels,20,FALSE),IF($U$1=3,VLOOKUP($H35,TChannels,10,FALSE),IF($U$1=4,VLOOKUP($H35,TChannels,17,FALSE),"Не определен")))),"-")</f>
        <v>0009000207E3</v>
      </c>
      <c r="L35" s="48" t="str">
        <f t="shared" si="8"/>
        <v xml:space="preserve">http://shopandshow.ru/ </v>
      </c>
      <c r="M35" s="48" t="str">
        <f t="shared" si="9"/>
        <v>Русский</v>
      </c>
      <c r="N35" s="48" t="str">
        <f t="shared" si="10"/>
        <v>Круглосуточно</v>
      </c>
      <c r="O35" s="49" t="str">
        <f t="shared" si="11"/>
        <v/>
      </c>
      <c r="P35" s="48" t="str">
        <f t="shared" ref="P35:P67" si="22">IFERROR(IF(OR($U$1=1,$U$1=3),VLOOKUP($H35,TChannels,7,FALSE),IF(OR($U$1=2,$U$1=4),VLOOKUP($H35,TChannels,14,FALSE),"Не определен")),"-")</f>
        <v>Базовый</v>
      </c>
      <c r="Q35" s="48" t="str">
        <f t="shared" si="13"/>
        <v/>
      </c>
      <c r="R35" s="48"/>
      <c r="S35" s="44" t="str">
        <f t="shared" si="14"/>
        <v>Да</v>
      </c>
      <c r="T35" s="44" t="str">
        <f t="shared" si="15"/>
        <v>Да</v>
      </c>
      <c r="U35" s="44" t="str">
        <f t="shared" si="16"/>
        <v/>
      </c>
      <c r="V35" s="27" t="str">
        <f t="shared" si="17"/>
        <v/>
      </c>
    </row>
    <row r="36" spans="1:22" x14ac:dyDescent="0.2">
      <c r="A36" s="44">
        <f t="shared" si="18"/>
        <v>34</v>
      </c>
      <c r="B36" s="27" t="str">
        <f t="shared" si="19"/>
        <v>Ю</v>
      </c>
      <c r="C36" s="27" t="str">
        <f t="shared" si="20"/>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6" s="27" t="str">
        <f t="shared" si="2"/>
        <v>Развлекательные</v>
      </c>
      <c r="E36" s="45" t="str">
        <f t="shared" si="3"/>
        <v>SD</v>
      </c>
      <c r="F36" s="45" t="str">
        <f t="shared" si="4"/>
        <v>DVB-6</v>
      </c>
      <c r="G36" s="45">
        <v>7700</v>
      </c>
      <c r="H36" s="46">
        <v>17</v>
      </c>
      <c r="I36" s="45">
        <f t="shared" si="5"/>
        <v>25</v>
      </c>
      <c r="J36" s="56" t="str">
        <f t="shared" si="6"/>
        <v>epg16</v>
      </c>
      <c r="K36" s="48" t="str">
        <f t="shared" si="21"/>
        <v>0009000207E3</v>
      </c>
      <c r="L36" s="48" t="str">
        <f t="shared" si="8"/>
        <v>http://u-tv.ru/</v>
      </c>
      <c r="M36" s="48" t="str">
        <f t="shared" si="9"/>
        <v>Русский</v>
      </c>
      <c r="N36" s="48" t="str">
        <f t="shared" si="10"/>
        <v>Круглосуточно</v>
      </c>
      <c r="O36" s="49" t="str">
        <f t="shared" si="11"/>
        <v/>
      </c>
      <c r="P36" s="48" t="str">
        <f t="shared" si="22"/>
        <v>Базовый</v>
      </c>
      <c r="Q36" s="44" t="str">
        <f t="shared" si="13"/>
        <v/>
      </c>
      <c r="R36" s="44"/>
      <c r="S36" s="44" t="str">
        <f t="shared" si="14"/>
        <v>Да</v>
      </c>
      <c r="T36" s="44" t="str">
        <f t="shared" si="15"/>
        <v>Да</v>
      </c>
      <c r="U36" s="44" t="str">
        <f t="shared" si="16"/>
        <v/>
      </c>
      <c r="V36" s="27" t="str">
        <f t="shared" si="17"/>
        <v/>
      </c>
    </row>
    <row r="37" spans="1:22" x14ac:dyDescent="0.2">
      <c r="A37" s="44">
        <f t="shared" si="18"/>
        <v>35</v>
      </c>
      <c r="B37" s="27" t="str">
        <f t="shared" si="19"/>
        <v>Cartoon Network</v>
      </c>
      <c r="C37" s="27" t="str">
        <f t="shared" si="20"/>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7" s="27" t="str">
        <f t="shared" si="2"/>
        <v>Детские</v>
      </c>
      <c r="E37" s="45" t="str">
        <f t="shared" si="3"/>
        <v>SD</v>
      </c>
      <c r="F37" s="45" t="str">
        <f t="shared" si="4"/>
        <v>DVB-6</v>
      </c>
      <c r="G37" s="45">
        <v>7700</v>
      </c>
      <c r="H37" s="46">
        <v>32</v>
      </c>
      <c r="I37" s="45">
        <f t="shared" si="5"/>
        <v>82</v>
      </c>
      <c r="J37" s="56" t="str">
        <f t="shared" si="6"/>
        <v>epg31</v>
      </c>
      <c r="K37" s="48" t="str">
        <f t="shared" si="21"/>
        <v>0009000207D1</v>
      </c>
      <c r="L37" s="48" t="str">
        <f t="shared" si="8"/>
        <v>http://www.cartoonnetwork.ru/</v>
      </c>
      <c r="M37" s="48" t="str">
        <f t="shared" si="9"/>
        <v>Русский, Английский</v>
      </c>
      <c r="N37" s="48" t="str">
        <f t="shared" si="10"/>
        <v>Круглосуточно</v>
      </c>
      <c r="O37" s="49" t="str">
        <f t="shared" si="11"/>
        <v/>
      </c>
      <c r="P37" s="48" t="str">
        <f t="shared" si="22"/>
        <v>Базовый</v>
      </c>
      <c r="Q37" s="44" t="str">
        <f t="shared" si="13"/>
        <v/>
      </c>
      <c r="R37" s="44"/>
      <c r="S37" s="44" t="str">
        <f t="shared" si="14"/>
        <v>Да</v>
      </c>
      <c r="T37" s="44" t="str">
        <f t="shared" si="15"/>
        <v>Да</v>
      </c>
      <c r="U37" s="44" t="str">
        <f t="shared" si="16"/>
        <v/>
      </c>
      <c r="V37" s="27" t="str">
        <f t="shared" si="17"/>
        <v/>
      </c>
    </row>
    <row r="38" spans="1:22" x14ac:dyDescent="0.2">
      <c r="A38" s="44">
        <f t="shared" si="18"/>
        <v>36</v>
      </c>
      <c r="B38" s="27" t="str">
        <f t="shared" si="19"/>
        <v>Мультимания</v>
      </c>
      <c r="C38" s="27" t="str">
        <f t="shared" si="20"/>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8" s="27" t="str">
        <f t="shared" si="2"/>
        <v>Детские</v>
      </c>
      <c r="E38" s="45" t="str">
        <f t="shared" si="3"/>
        <v>SD</v>
      </c>
      <c r="F38" s="45" t="str">
        <f t="shared" si="4"/>
        <v>DVB-6</v>
      </c>
      <c r="G38" s="45">
        <v>7700</v>
      </c>
      <c r="H38" s="46">
        <v>34</v>
      </c>
      <c r="I38" s="45">
        <f t="shared" si="5"/>
        <v>84</v>
      </c>
      <c r="J38" s="56" t="str">
        <f t="shared" si="6"/>
        <v>epg33</v>
      </c>
      <c r="K38" s="48" t="str">
        <f t="shared" si="21"/>
        <v>0009000207D1</v>
      </c>
      <c r="L38" s="48" t="str">
        <f t="shared" si="8"/>
        <v>http://www.multimania.tv</v>
      </c>
      <c r="M38" s="48" t="str">
        <f t="shared" si="9"/>
        <v>Русский</v>
      </c>
      <c r="N38" s="48" t="str">
        <f t="shared" si="10"/>
        <v>Круглосуточно</v>
      </c>
      <c r="O38" s="49" t="str">
        <f t="shared" si="11"/>
        <v/>
      </c>
      <c r="P38" s="48" t="str">
        <f t="shared" si="22"/>
        <v>Базовый</v>
      </c>
      <c r="Q38" s="44" t="str">
        <f t="shared" si="13"/>
        <v>Да</v>
      </c>
      <c r="R38" s="44"/>
      <c r="S38" s="44" t="str">
        <f t="shared" si="14"/>
        <v>Да</v>
      </c>
      <c r="T38" s="44" t="str">
        <f t="shared" si="15"/>
        <v>Да</v>
      </c>
      <c r="U38" s="44" t="str">
        <f t="shared" si="16"/>
        <v/>
      </c>
      <c r="V38" s="27" t="str">
        <f t="shared" si="17"/>
        <v/>
      </c>
    </row>
    <row r="39" spans="1:22" x14ac:dyDescent="0.2">
      <c r="A39" s="44">
        <f t="shared" si="18"/>
        <v>37</v>
      </c>
      <c r="B39" s="27" t="str">
        <f t="shared" si="19"/>
        <v>Усадьба</v>
      </c>
      <c r="C39" s="27" t="str">
        <f t="shared" si="20"/>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9" s="27" t="str">
        <f t="shared" si="2"/>
        <v>Семья и здоровье</v>
      </c>
      <c r="E39" s="45" t="str">
        <f t="shared" si="3"/>
        <v>SD</v>
      </c>
      <c r="F39" s="45" t="str">
        <f t="shared" si="4"/>
        <v>DVB-7</v>
      </c>
      <c r="G39" s="45">
        <v>7700</v>
      </c>
      <c r="H39" s="46">
        <v>56</v>
      </c>
      <c r="I39" s="45">
        <f t="shared" si="5"/>
        <v>135</v>
      </c>
      <c r="J39" s="56" t="str">
        <f t="shared" si="6"/>
        <v>epg55</v>
      </c>
      <c r="K39" s="48" t="str">
        <f t="shared" si="21"/>
        <v>0009000207D1</v>
      </c>
      <c r="L39" s="48" t="str">
        <f t="shared" si="8"/>
        <v>http://www.tv-stream.ru</v>
      </c>
      <c r="M39" s="48" t="str">
        <f t="shared" si="9"/>
        <v>Русский</v>
      </c>
      <c r="N39" s="48" t="str">
        <f t="shared" si="10"/>
        <v>Круглосуточно</v>
      </c>
      <c r="O39" s="49" t="str">
        <f t="shared" si="11"/>
        <v/>
      </c>
      <c r="P39" s="48" t="str">
        <f t="shared" si="22"/>
        <v>Базовый</v>
      </c>
      <c r="Q39" s="44" t="str">
        <f t="shared" si="13"/>
        <v>Да</v>
      </c>
      <c r="R39" s="44"/>
      <c r="S39" s="44" t="str">
        <f t="shared" si="14"/>
        <v>Да</v>
      </c>
      <c r="T39" s="44" t="str">
        <f t="shared" si="15"/>
        <v>Да</v>
      </c>
      <c r="U39" s="44" t="str">
        <f t="shared" si="16"/>
        <v/>
      </c>
      <c r="V39" s="27" t="str">
        <f t="shared" si="17"/>
        <v/>
      </c>
    </row>
    <row r="40" spans="1:22" x14ac:dyDescent="0.2">
      <c r="A40" s="44">
        <f t="shared" si="18"/>
        <v>38</v>
      </c>
      <c r="B40" s="27" t="str">
        <f t="shared" si="19"/>
        <v>Здоровое ТВ</v>
      </c>
      <c r="C40" s="27" t="str">
        <f t="shared" si="20"/>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40" s="27" t="str">
        <f t="shared" si="2"/>
        <v>Семья и здоровье</v>
      </c>
      <c r="E40" s="45" t="str">
        <f t="shared" si="3"/>
        <v>SD</v>
      </c>
      <c r="F40" s="45" t="str">
        <f t="shared" si="4"/>
        <v>DVB-7</v>
      </c>
      <c r="G40" s="45">
        <v>7700</v>
      </c>
      <c r="H40" s="46">
        <v>55</v>
      </c>
      <c r="I40" s="45">
        <f t="shared" si="5"/>
        <v>130</v>
      </c>
      <c r="J40" s="56" t="str">
        <f t="shared" si="6"/>
        <v>epg54</v>
      </c>
      <c r="K40" s="48" t="str">
        <f t="shared" si="21"/>
        <v>0009000207D1</v>
      </c>
      <c r="L40" s="48" t="str">
        <f t="shared" si="8"/>
        <v>http://www.tv-stream.ru</v>
      </c>
      <c r="M40" s="48" t="str">
        <f t="shared" si="9"/>
        <v>Русский</v>
      </c>
      <c r="N40" s="48" t="str">
        <f t="shared" si="10"/>
        <v>Круглосуточно</v>
      </c>
      <c r="O40" s="49" t="str">
        <f t="shared" si="11"/>
        <v/>
      </c>
      <c r="P40" s="48" t="str">
        <f t="shared" si="22"/>
        <v>Базовый</v>
      </c>
      <c r="Q40" s="44" t="str">
        <f t="shared" si="13"/>
        <v>Да</v>
      </c>
      <c r="R40" s="44"/>
      <c r="S40" s="44" t="str">
        <f t="shared" si="14"/>
        <v>Да</v>
      </c>
      <c r="T40" s="44" t="str">
        <f t="shared" si="15"/>
        <v>Да</v>
      </c>
      <c r="U40" s="44" t="str">
        <f t="shared" si="16"/>
        <v/>
      </c>
      <c r="V40" s="27" t="str">
        <f t="shared" si="17"/>
        <v/>
      </c>
    </row>
    <row r="41" spans="1:22" x14ac:dyDescent="0.2">
      <c r="A41" s="44">
        <f t="shared" si="18"/>
        <v>39</v>
      </c>
      <c r="B41" s="27" t="str">
        <f t="shared" si="19"/>
        <v>Sony Sci Fi</v>
      </c>
      <c r="C41" s="27" t="str">
        <f t="shared" si="20"/>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1" s="27" t="str">
        <f t="shared" si="2"/>
        <v>Кино и сериалы</v>
      </c>
      <c r="E41" s="45" t="str">
        <f t="shared" si="3"/>
        <v>SD</v>
      </c>
      <c r="F41" s="45" t="str">
        <f t="shared" si="4"/>
        <v>DVB-7</v>
      </c>
      <c r="G41" s="45">
        <v>7700</v>
      </c>
      <c r="H41" s="46">
        <v>39</v>
      </c>
      <c r="I41" s="45">
        <f t="shared" si="5"/>
        <v>74</v>
      </c>
      <c r="J41" s="56" t="str">
        <f t="shared" si="6"/>
        <v>epg38</v>
      </c>
      <c r="K41" s="48" t="str">
        <f t="shared" si="21"/>
        <v>0009000207D1</v>
      </c>
      <c r="L41" s="48" t="str">
        <f t="shared" si="8"/>
        <v>http://www.axnscifi.ru/</v>
      </c>
      <c r="M41" s="48" t="str">
        <f t="shared" si="9"/>
        <v>Русский</v>
      </c>
      <c r="N41" s="48" t="str">
        <f t="shared" si="10"/>
        <v>Круглосуточно</v>
      </c>
      <c r="O41" s="49" t="str">
        <f t="shared" si="11"/>
        <v/>
      </c>
      <c r="P41" s="48" t="str">
        <f t="shared" si="22"/>
        <v>Базовый</v>
      </c>
      <c r="Q41" s="44" t="str">
        <f t="shared" si="13"/>
        <v>Да</v>
      </c>
      <c r="R41" s="44"/>
      <c r="S41" s="44" t="str">
        <f t="shared" si="14"/>
        <v>Да</v>
      </c>
      <c r="T41" s="44" t="str">
        <f t="shared" si="15"/>
        <v>Да</v>
      </c>
      <c r="U41" s="44" t="str">
        <f t="shared" si="16"/>
        <v/>
      </c>
      <c r="V41" s="27" t="str">
        <f t="shared" si="17"/>
        <v/>
      </c>
    </row>
    <row r="42" spans="1:22" x14ac:dyDescent="0.2">
      <c r="A42" s="44">
        <f t="shared" si="18"/>
        <v>40</v>
      </c>
      <c r="B42" s="27" t="str">
        <f t="shared" si="19"/>
        <v>SET</v>
      </c>
      <c r="C42" s="27" t="str">
        <f t="shared" si="20"/>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2" s="27" t="str">
        <f t="shared" si="2"/>
        <v>Кино и сериалы</v>
      </c>
      <c r="E42" s="45" t="str">
        <f t="shared" si="3"/>
        <v>SD</v>
      </c>
      <c r="F42" s="45" t="str">
        <f t="shared" si="4"/>
        <v>DVB-7</v>
      </c>
      <c r="G42" s="45">
        <v>7700</v>
      </c>
      <c r="H42" s="46">
        <v>45</v>
      </c>
      <c r="I42" s="45">
        <f t="shared" si="5"/>
        <v>71</v>
      </c>
      <c r="J42" s="56" t="str">
        <f t="shared" si="6"/>
        <v>epg44</v>
      </c>
      <c r="K42" s="48" t="str">
        <f t="shared" si="21"/>
        <v>0009000207D1</v>
      </c>
      <c r="L42" s="48" t="str">
        <f t="shared" si="8"/>
        <v>http://www.set-russia.com/</v>
      </c>
      <c r="M42" s="48" t="str">
        <f t="shared" si="9"/>
        <v>Русский, Английский</v>
      </c>
      <c r="N42" s="48" t="str">
        <f t="shared" si="10"/>
        <v>Круглосуточно</v>
      </c>
      <c r="O42" s="49" t="str">
        <f t="shared" si="11"/>
        <v/>
      </c>
      <c r="P42" s="48" t="str">
        <f t="shared" si="22"/>
        <v>Базовый</v>
      </c>
      <c r="Q42" s="44" t="str">
        <f t="shared" si="13"/>
        <v>Да</v>
      </c>
      <c r="R42" s="44"/>
      <c r="S42" s="44" t="str">
        <f t="shared" si="14"/>
        <v>Да</v>
      </c>
      <c r="T42" s="44" t="str">
        <f t="shared" si="15"/>
        <v>Да</v>
      </c>
      <c r="U42" s="44" t="str">
        <f t="shared" si="16"/>
        <v/>
      </c>
      <c r="V42" s="27" t="str">
        <f t="shared" si="17"/>
        <v/>
      </c>
    </row>
    <row r="43" spans="1:22" x14ac:dyDescent="0.2">
      <c r="A43" s="44">
        <f t="shared" si="18"/>
        <v>41</v>
      </c>
      <c r="B43" s="27" t="str">
        <f t="shared" si="19"/>
        <v>Eurosport 1</v>
      </c>
      <c r="C43" s="27" t="str">
        <f t="shared" si="20"/>
        <v>Канал предоставляет самую полную информацию о текущих событиях в мире спорта. Вещание в формате высокой четкости.</v>
      </c>
      <c r="D43" s="27" t="str">
        <f t="shared" si="2"/>
        <v>Спортивные</v>
      </c>
      <c r="E43" s="45" t="str">
        <f t="shared" si="3"/>
        <v>SD</v>
      </c>
      <c r="F43" s="45" t="str">
        <f t="shared" si="4"/>
        <v>DVB-7</v>
      </c>
      <c r="G43" s="45">
        <v>7700</v>
      </c>
      <c r="H43" s="46">
        <v>51</v>
      </c>
      <c r="I43" s="45">
        <f t="shared" si="5"/>
        <v>300</v>
      </c>
      <c r="J43" s="56" t="str">
        <f t="shared" si="6"/>
        <v>epg50</v>
      </c>
      <c r="K43" s="48" t="str">
        <f t="shared" si="21"/>
        <v>0009000207D1</v>
      </c>
      <c r="L43" s="48" t="str">
        <f t="shared" si="8"/>
        <v>http://www.eurosport.com/</v>
      </c>
      <c r="M43" s="48" t="str">
        <f t="shared" si="9"/>
        <v>Русский, Английский</v>
      </c>
      <c r="N43" s="48" t="str">
        <f t="shared" si="10"/>
        <v>Круглосуточно</v>
      </c>
      <c r="O43" s="49" t="str">
        <f t="shared" si="11"/>
        <v/>
      </c>
      <c r="P43" s="48" t="str">
        <f t="shared" si="22"/>
        <v>Базовый</v>
      </c>
      <c r="Q43" s="44" t="str">
        <f t="shared" si="13"/>
        <v/>
      </c>
      <c r="R43" s="44"/>
      <c r="S43" s="44" t="str">
        <f t="shared" si="14"/>
        <v>Да</v>
      </c>
      <c r="T43" s="44" t="str">
        <f t="shared" si="15"/>
        <v>Да</v>
      </c>
      <c r="U43" s="44" t="str">
        <f t="shared" si="16"/>
        <v/>
      </c>
      <c r="V43" s="27" t="str">
        <f t="shared" si="17"/>
        <v/>
      </c>
    </row>
    <row r="44" spans="1:22" x14ac:dyDescent="0.2">
      <c r="A44" s="44">
        <f t="shared" si="18"/>
        <v>42</v>
      </c>
      <c r="B44" s="27" t="str">
        <f t="shared" si="19"/>
        <v>Russian Extreme TV</v>
      </c>
      <c r="C44" s="27" t="str">
        <f t="shared" si="20"/>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4" s="27" t="str">
        <f t="shared" si="2"/>
        <v>Спортивные</v>
      </c>
      <c r="E44" s="45" t="str">
        <f t="shared" si="3"/>
        <v>SD</v>
      </c>
      <c r="F44" s="45" t="str">
        <f t="shared" si="4"/>
        <v>DVB-7</v>
      </c>
      <c r="G44" s="45">
        <v>7700</v>
      </c>
      <c r="H44" s="46">
        <v>53</v>
      </c>
      <c r="I44" s="45">
        <f t="shared" si="5"/>
        <v>306</v>
      </c>
      <c r="J44" s="56" t="str">
        <f t="shared" si="6"/>
        <v>epg52</v>
      </c>
      <c r="K44" s="48" t="str">
        <f t="shared" si="21"/>
        <v>0009000207D1</v>
      </c>
      <c r="L44" s="48" t="str">
        <f t="shared" si="8"/>
        <v>http://www.extremtv.ru/</v>
      </c>
      <c r="M44" s="48" t="str">
        <f t="shared" si="9"/>
        <v>Русский</v>
      </c>
      <c r="N44" s="48" t="str">
        <f t="shared" si="10"/>
        <v>Круглосуточно</v>
      </c>
      <c r="O44" s="49" t="str">
        <f t="shared" si="11"/>
        <v/>
      </c>
      <c r="P44" s="48" t="str">
        <f t="shared" si="22"/>
        <v>Базовый</v>
      </c>
      <c r="Q44" s="44" t="str">
        <f t="shared" si="13"/>
        <v>Да</v>
      </c>
      <c r="R44" s="44"/>
      <c r="S44" s="44" t="str">
        <f t="shared" si="14"/>
        <v>Да</v>
      </c>
      <c r="T44" s="44" t="str">
        <f t="shared" si="15"/>
        <v>Да</v>
      </c>
      <c r="U44" s="44" t="str">
        <f t="shared" si="16"/>
        <v/>
      </c>
      <c r="V44" s="27" t="str">
        <f t="shared" si="17"/>
        <v/>
      </c>
    </row>
    <row r="45" spans="1:22" x14ac:dyDescent="0.2">
      <c r="A45" s="44">
        <f t="shared" si="18"/>
        <v>43</v>
      </c>
      <c r="B45" s="27" t="str">
        <f t="shared" si="19"/>
        <v>RU.TV</v>
      </c>
      <c r="C45" s="27" t="str">
        <f t="shared" si="20"/>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5" s="27" t="str">
        <f t="shared" si="2"/>
        <v>Музыкальные</v>
      </c>
      <c r="E45" s="45" t="str">
        <f t="shared" si="3"/>
        <v>SD</v>
      </c>
      <c r="F45" s="45" t="str">
        <f t="shared" si="4"/>
        <v>DVB-7</v>
      </c>
      <c r="G45" s="45">
        <v>7700</v>
      </c>
      <c r="H45" s="46">
        <v>49</v>
      </c>
      <c r="I45" s="45">
        <f t="shared" si="5"/>
        <v>500</v>
      </c>
      <c r="J45" s="56" t="str">
        <f t="shared" si="6"/>
        <v>epg48</v>
      </c>
      <c r="K45" s="48" t="str">
        <f t="shared" si="21"/>
        <v>0009000207E3</v>
      </c>
      <c r="L45" s="48" t="str">
        <f t="shared" si="8"/>
        <v>http://www.ru.tv/</v>
      </c>
      <c r="M45" s="48" t="str">
        <f t="shared" si="9"/>
        <v>Русский</v>
      </c>
      <c r="N45" s="48" t="str">
        <f t="shared" si="10"/>
        <v>Круглосуточно</v>
      </c>
      <c r="O45" s="49" t="str">
        <f t="shared" si="11"/>
        <v/>
      </c>
      <c r="P45" s="48" t="str">
        <f t="shared" si="22"/>
        <v>Базовый</v>
      </c>
      <c r="Q45" s="44" t="str">
        <f t="shared" si="13"/>
        <v>Да</v>
      </c>
      <c r="R45" s="44"/>
      <c r="S45" s="44" t="str">
        <f t="shared" si="14"/>
        <v>Да</v>
      </c>
      <c r="T45" s="44" t="str">
        <f t="shared" si="15"/>
        <v>Да</v>
      </c>
      <c r="U45" s="44" t="str">
        <f t="shared" si="16"/>
        <v/>
      </c>
      <c r="V45" s="27" t="str">
        <f t="shared" si="17"/>
        <v/>
      </c>
    </row>
    <row r="46" spans="1:22" x14ac:dyDescent="0.2">
      <c r="A46" s="44">
        <f t="shared" si="18"/>
        <v>44</v>
      </c>
      <c r="B46" s="27" t="str">
        <f t="shared" si="19"/>
        <v>Ля-Минор</v>
      </c>
      <c r="C46" s="27" t="str">
        <f t="shared" si="20"/>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6" s="27" t="str">
        <f t="shared" si="2"/>
        <v>Музыкальные</v>
      </c>
      <c r="E46" s="45" t="str">
        <f t="shared" si="3"/>
        <v>SD</v>
      </c>
      <c r="F46" s="45" t="str">
        <f t="shared" si="4"/>
        <v>DVB-7</v>
      </c>
      <c r="G46" s="45">
        <v>7700</v>
      </c>
      <c r="H46" s="45">
        <v>101</v>
      </c>
      <c r="I46" s="45">
        <f t="shared" si="5"/>
        <v>504</v>
      </c>
      <c r="J46" s="56" t="str">
        <f t="shared" si="6"/>
        <v>epg97</v>
      </c>
      <c r="K46" s="48" t="str">
        <f t="shared" si="21"/>
        <v>0009000207D1</v>
      </c>
      <c r="L46" s="48" t="str">
        <f t="shared" si="8"/>
        <v>http://laminortv.ru/</v>
      </c>
      <c r="M46" s="48" t="str">
        <f t="shared" si="9"/>
        <v>Русский</v>
      </c>
      <c r="N46" s="48" t="str">
        <f t="shared" si="10"/>
        <v>Круглосуточно</v>
      </c>
      <c r="O46" s="49" t="str">
        <f t="shared" si="11"/>
        <v/>
      </c>
      <c r="P46" s="48" t="str">
        <f t="shared" si="22"/>
        <v>Базовый</v>
      </c>
      <c r="Q46" s="44" t="str">
        <f t="shared" si="13"/>
        <v>Да</v>
      </c>
      <c r="R46" s="44"/>
      <c r="S46" s="44" t="str">
        <f t="shared" si="14"/>
        <v>Да</v>
      </c>
      <c r="T46" s="44" t="str">
        <f t="shared" si="15"/>
        <v>Да</v>
      </c>
      <c r="U46" s="44" t="str">
        <f t="shared" si="16"/>
        <v/>
      </c>
      <c r="V46" s="27" t="str">
        <f t="shared" si="17"/>
        <v/>
      </c>
    </row>
    <row r="47" spans="1:22" x14ac:dyDescent="0.2">
      <c r="A47" s="44">
        <f t="shared" si="18"/>
        <v>45</v>
      </c>
      <c r="B47" s="51" t="str">
        <f t="shared" si="19"/>
        <v>Шалун HD</v>
      </c>
      <c r="C47" s="51" t="str">
        <f t="shared" si="2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7" s="51" t="str">
        <f t="shared" si="2"/>
        <v>Эротика</v>
      </c>
      <c r="E47" s="68" t="str">
        <f t="shared" si="3"/>
        <v>HD</v>
      </c>
      <c r="F47" s="68" t="str">
        <f t="shared" si="4"/>
        <v>DVB-8</v>
      </c>
      <c r="G47" s="68">
        <v>7700</v>
      </c>
      <c r="H47" s="68">
        <v>197</v>
      </c>
      <c r="I47" s="68">
        <f t="shared" si="5"/>
        <v>916</v>
      </c>
      <c r="J47" s="153" t="str">
        <f t="shared" si="6"/>
        <v>epg655</v>
      </c>
      <c r="K47" s="67" t="str">
        <f t="shared" si="21"/>
        <v>0009000207E3</v>
      </c>
      <c r="L47" s="67" t="str">
        <f t="shared" si="8"/>
        <v>http://www.goodtime.media/</v>
      </c>
      <c r="M47" s="48" t="str">
        <f t="shared" si="9"/>
        <v>Русский</v>
      </c>
      <c r="N47" s="48" t="str">
        <f t="shared" si="10"/>
        <v>Круглосуточно</v>
      </c>
      <c r="O47" s="49" t="str">
        <f t="shared" si="11"/>
        <v/>
      </c>
      <c r="P47" s="48" t="str">
        <f t="shared" si="22"/>
        <v>Базовый</v>
      </c>
      <c r="Q47" s="44" t="str">
        <f t="shared" si="13"/>
        <v/>
      </c>
      <c r="R47" s="44"/>
      <c r="S47" s="44" t="str">
        <f t="shared" si="14"/>
        <v>Да</v>
      </c>
      <c r="T47" s="44" t="str">
        <f t="shared" si="15"/>
        <v>Да</v>
      </c>
      <c r="U47" s="44" t="str">
        <f t="shared" si="16"/>
        <v>Да</v>
      </c>
      <c r="V47" s="27" t="str">
        <f t="shared" si="17"/>
        <v/>
      </c>
    </row>
    <row r="48" spans="1:22" x14ac:dyDescent="0.2">
      <c r="A48" s="44">
        <f t="shared" si="18"/>
        <v>46</v>
      </c>
      <c r="B48" s="118" t="str">
        <f t="shared" si="19"/>
        <v>Cinéma</v>
      </c>
      <c r="C48" s="118" t="str">
        <f t="shared" si="20"/>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8" s="118" t="str">
        <f t="shared" si="2"/>
        <v>Кино и сериалы</v>
      </c>
      <c r="E48" s="45" t="str">
        <f t="shared" si="3"/>
        <v>SD</v>
      </c>
      <c r="F48" s="45" t="str">
        <f t="shared" si="4"/>
        <v>DVB-8</v>
      </c>
      <c r="G48" s="45">
        <v>7700</v>
      </c>
      <c r="H48" s="117">
        <v>333</v>
      </c>
      <c r="I48" s="45">
        <f t="shared" si="5"/>
        <v>202</v>
      </c>
      <c r="J48" s="223" t="str">
        <f t="shared" si="6"/>
        <v>epg664</v>
      </c>
      <c r="K48" s="48" t="str">
        <f t="shared" si="21"/>
        <v>0009000207D1</v>
      </c>
      <c r="L48" s="225" t="str">
        <f t="shared" si="8"/>
        <v>http://cinetv.ru/</v>
      </c>
      <c r="M48" s="48" t="str">
        <f t="shared" si="9"/>
        <v>Русский</v>
      </c>
      <c r="N48" s="48" t="str">
        <f t="shared" si="10"/>
        <v>Круглосуточно</v>
      </c>
      <c r="O48" s="49" t="str">
        <f t="shared" si="11"/>
        <v/>
      </c>
      <c r="P48" s="48" t="str">
        <f t="shared" si="22"/>
        <v>Базовый</v>
      </c>
      <c r="Q48" s="44" t="str">
        <f t="shared" si="13"/>
        <v>Да</v>
      </c>
      <c r="R48" s="44"/>
      <c r="S48" s="44" t="str">
        <f t="shared" si="14"/>
        <v>Да</v>
      </c>
      <c r="T48" s="44" t="str">
        <f t="shared" si="15"/>
        <v>Да</v>
      </c>
      <c r="U48" s="44" t="str">
        <f t="shared" si="16"/>
        <v/>
      </c>
      <c r="V48" s="27" t="str">
        <f t="shared" si="17"/>
        <v/>
      </c>
    </row>
    <row r="49" spans="1:22" x14ac:dyDescent="0.2">
      <c r="A49" s="44">
        <f t="shared" si="18"/>
        <v>47</v>
      </c>
      <c r="B49" s="27" t="str">
        <f t="shared" si="19"/>
        <v>Союз</v>
      </c>
      <c r="C49" s="27" t="str">
        <f t="shared" si="20"/>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9" s="27" t="str">
        <f t="shared" si="2"/>
        <v>Религия</v>
      </c>
      <c r="E49" s="45" t="str">
        <f t="shared" si="3"/>
        <v>SD</v>
      </c>
      <c r="F49" s="45" t="str">
        <f t="shared" si="4"/>
        <v>DVB-8</v>
      </c>
      <c r="G49" s="45">
        <v>7700</v>
      </c>
      <c r="H49" s="46">
        <v>70</v>
      </c>
      <c r="I49" s="45">
        <f t="shared" si="5"/>
        <v>29</v>
      </c>
      <c r="J49" s="56" t="str">
        <f t="shared" si="6"/>
        <v>epg69</v>
      </c>
      <c r="K49" s="48" t="str">
        <f t="shared" si="21"/>
        <v>0009000207E3</v>
      </c>
      <c r="L49" s="48" t="str">
        <f t="shared" si="8"/>
        <v>http://tv-soyuz.ru/</v>
      </c>
      <c r="M49" s="48" t="str">
        <f t="shared" si="9"/>
        <v>Русский</v>
      </c>
      <c r="N49" s="48" t="str">
        <f t="shared" si="10"/>
        <v>Круглосуточно</v>
      </c>
      <c r="O49" s="49" t="str">
        <f t="shared" si="11"/>
        <v/>
      </c>
      <c r="P49" s="48" t="str">
        <f t="shared" si="22"/>
        <v>Базовый</v>
      </c>
      <c r="Q49" s="44" t="str">
        <f t="shared" si="13"/>
        <v>Да</v>
      </c>
      <c r="R49" s="44"/>
      <c r="S49" s="44" t="str">
        <f t="shared" si="14"/>
        <v>Да</v>
      </c>
      <c r="T49" s="44" t="str">
        <f t="shared" si="15"/>
        <v>Да</v>
      </c>
      <c r="U49" s="44" t="str">
        <f t="shared" si="16"/>
        <v/>
      </c>
      <c r="V49" s="27" t="str">
        <f t="shared" si="17"/>
        <v/>
      </c>
    </row>
    <row r="50" spans="1:22" x14ac:dyDescent="0.2">
      <c r="A50" s="44">
        <f t="shared" si="18"/>
        <v>48</v>
      </c>
      <c r="B50" s="27" t="str">
        <f t="shared" si="19"/>
        <v>История</v>
      </c>
      <c r="C50" s="27" t="str">
        <f t="shared" si="20"/>
        <v>Российский научно-познавательный телевизионный канал о событиях Истории.</v>
      </c>
      <c r="D50" s="27" t="str">
        <f t="shared" si="2"/>
        <v>Познавательные</v>
      </c>
      <c r="E50" s="45" t="str">
        <f t="shared" si="3"/>
        <v>SD</v>
      </c>
      <c r="F50" s="45" t="str">
        <f t="shared" si="4"/>
        <v>DVB-8</v>
      </c>
      <c r="G50" s="45">
        <v>7700</v>
      </c>
      <c r="H50" s="46">
        <v>212</v>
      </c>
      <c r="I50" s="45">
        <f t="shared" si="5"/>
        <v>115</v>
      </c>
      <c r="J50" s="56" t="str">
        <f t="shared" si="6"/>
        <v>epg303</v>
      </c>
      <c r="K50" s="48" t="str">
        <f t="shared" si="21"/>
        <v>0009000207D1</v>
      </c>
      <c r="L50" s="48" t="str">
        <f t="shared" si="8"/>
        <v>http://istoriya.tv/</v>
      </c>
      <c r="M50" s="48" t="str">
        <f t="shared" si="9"/>
        <v>Русский</v>
      </c>
      <c r="N50" s="48" t="str">
        <f t="shared" si="10"/>
        <v>Круглосуточно</v>
      </c>
      <c r="O50" s="49" t="str">
        <f t="shared" si="11"/>
        <v/>
      </c>
      <c r="P50" s="48" t="str">
        <f t="shared" si="22"/>
        <v>Базовый</v>
      </c>
      <c r="Q50" s="44" t="str">
        <f t="shared" si="13"/>
        <v>Да</v>
      </c>
      <c r="R50" s="44"/>
      <c r="S50" s="44" t="str">
        <f t="shared" si="14"/>
        <v>Да</v>
      </c>
      <c r="T50" s="44" t="str">
        <f t="shared" si="15"/>
        <v>Да</v>
      </c>
      <c r="U50" s="44" t="str">
        <f t="shared" si="16"/>
        <v/>
      </c>
      <c r="V50" s="27" t="str">
        <f t="shared" si="17"/>
        <v/>
      </c>
    </row>
    <row r="51" spans="1:22" x14ac:dyDescent="0.2">
      <c r="A51" s="44">
        <f t="shared" si="18"/>
        <v>49</v>
      </c>
      <c r="B51" s="27" t="str">
        <f t="shared" si="19"/>
        <v>Домашние животные</v>
      </c>
      <c r="C51" s="27" t="str">
        <f t="shared" si="20"/>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1" s="27" t="str">
        <f t="shared" si="2"/>
        <v>В мире животных</v>
      </c>
      <c r="E51" s="45" t="str">
        <f t="shared" si="3"/>
        <v>SD</v>
      </c>
      <c r="F51" s="45" t="str">
        <f t="shared" si="4"/>
        <v>DVB-8</v>
      </c>
      <c r="G51" s="45">
        <v>7700</v>
      </c>
      <c r="H51" s="46">
        <v>58</v>
      </c>
      <c r="I51" s="45">
        <f t="shared" si="5"/>
        <v>121</v>
      </c>
      <c r="J51" s="56" t="str">
        <f t="shared" si="6"/>
        <v>epg57</v>
      </c>
      <c r="K51" s="48" t="str">
        <f t="shared" si="21"/>
        <v>0009000207D1</v>
      </c>
      <c r="L51" s="48" t="str">
        <f t="shared" si="8"/>
        <v>http://www.tv-stream.ru</v>
      </c>
      <c r="M51" s="48" t="str">
        <f t="shared" si="9"/>
        <v>Русский</v>
      </c>
      <c r="N51" s="48" t="str">
        <f t="shared" si="10"/>
        <v>Круглосуточно</v>
      </c>
      <c r="O51" s="49" t="str">
        <f t="shared" si="11"/>
        <v/>
      </c>
      <c r="P51" s="48" t="str">
        <f t="shared" si="22"/>
        <v>Базовый</v>
      </c>
      <c r="Q51" s="44" t="str">
        <f t="shared" si="13"/>
        <v>Да</v>
      </c>
      <c r="R51" s="44"/>
      <c r="S51" s="44" t="str">
        <f t="shared" si="14"/>
        <v>Да</v>
      </c>
      <c r="T51" s="44" t="str">
        <f t="shared" si="15"/>
        <v>Да</v>
      </c>
      <c r="U51" s="44" t="str">
        <f t="shared" si="16"/>
        <v/>
      </c>
      <c r="V51" s="27" t="str">
        <f t="shared" si="17"/>
        <v/>
      </c>
    </row>
    <row r="52" spans="1:22" x14ac:dyDescent="0.2">
      <c r="A52" s="44">
        <f t="shared" si="18"/>
        <v>50</v>
      </c>
      <c r="B52" s="27" t="str">
        <f t="shared" si="19"/>
        <v>Вопросы и ответы</v>
      </c>
      <c r="C52" s="27" t="str">
        <f t="shared" si="20"/>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2" s="27" t="str">
        <f t="shared" si="2"/>
        <v>Познавательные</v>
      </c>
      <c r="E52" s="45" t="str">
        <f t="shared" si="3"/>
        <v>SD</v>
      </c>
      <c r="F52" s="45" t="str">
        <f t="shared" si="4"/>
        <v>DVB-8</v>
      </c>
      <c r="G52" s="45">
        <v>7700</v>
      </c>
      <c r="H52" s="46">
        <v>59</v>
      </c>
      <c r="I52" s="45">
        <f t="shared" si="5"/>
        <v>117</v>
      </c>
      <c r="J52" s="56" t="str">
        <f t="shared" si="6"/>
        <v>epg58</v>
      </c>
      <c r="K52" s="48" t="str">
        <f t="shared" si="21"/>
        <v>0009000207D1</v>
      </c>
      <c r="L52" s="48" t="str">
        <f t="shared" si="8"/>
        <v>http://www.tv-stream.ru</v>
      </c>
      <c r="M52" s="48" t="str">
        <f t="shared" si="9"/>
        <v>Русский</v>
      </c>
      <c r="N52" s="48" t="str">
        <f t="shared" si="10"/>
        <v>Круглосуточно</v>
      </c>
      <c r="O52" s="49" t="str">
        <f t="shared" si="11"/>
        <v/>
      </c>
      <c r="P52" s="48" t="str">
        <f t="shared" si="22"/>
        <v>Базовый</v>
      </c>
      <c r="Q52" s="44" t="str">
        <f t="shared" si="13"/>
        <v>Да</v>
      </c>
      <c r="R52" s="44"/>
      <c r="S52" s="44" t="str">
        <f t="shared" si="14"/>
        <v>Да</v>
      </c>
      <c r="T52" s="44" t="str">
        <f t="shared" si="15"/>
        <v>Да</v>
      </c>
      <c r="U52" s="44" t="str">
        <f t="shared" si="16"/>
        <v/>
      </c>
      <c r="V52" s="27" t="str">
        <f t="shared" si="17"/>
        <v/>
      </c>
    </row>
    <row r="53" spans="1:22" x14ac:dyDescent="0.2">
      <c r="A53" s="44">
        <f t="shared" si="18"/>
        <v>51</v>
      </c>
      <c r="B53" s="27" t="str">
        <f t="shared" si="19"/>
        <v>Психология 21</v>
      </c>
      <c r="C53" s="27" t="str">
        <f t="shared" si="20"/>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3" s="27" t="str">
        <f t="shared" si="2"/>
        <v>Познавательные</v>
      </c>
      <c r="E53" s="45" t="str">
        <f t="shared" si="3"/>
        <v>SD</v>
      </c>
      <c r="F53" s="45" t="str">
        <f t="shared" si="4"/>
        <v>DVB-8</v>
      </c>
      <c r="G53" s="45">
        <v>7700</v>
      </c>
      <c r="H53" s="46">
        <v>60</v>
      </c>
      <c r="I53" s="45">
        <f t="shared" si="5"/>
        <v>110</v>
      </c>
      <c r="J53" s="56" t="str">
        <f t="shared" si="6"/>
        <v>epg59</v>
      </c>
      <c r="K53" s="48" t="str">
        <f t="shared" si="21"/>
        <v>0009000207D1</v>
      </c>
      <c r="L53" s="48" t="str">
        <f t="shared" si="8"/>
        <v>http://www.tv-stream.ru</v>
      </c>
      <c r="M53" s="48" t="str">
        <f t="shared" si="9"/>
        <v>Русский</v>
      </c>
      <c r="N53" s="48" t="str">
        <f t="shared" si="10"/>
        <v>Круглосуточно</v>
      </c>
      <c r="O53" s="49" t="str">
        <f t="shared" si="11"/>
        <v/>
      </c>
      <c r="P53" s="48" t="str">
        <f t="shared" si="22"/>
        <v>Базовый</v>
      </c>
      <c r="Q53" s="44" t="str">
        <f t="shared" si="13"/>
        <v>Да</v>
      </c>
      <c r="R53" s="44"/>
      <c r="S53" s="44" t="str">
        <f t="shared" si="14"/>
        <v>Да</v>
      </c>
      <c r="T53" s="44" t="str">
        <f t="shared" si="15"/>
        <v>Да</v>
      </c>
      <c r="U53" s="44" t="str">
        <f t="shared" si="16"/>
        <v/>
      </c>
      <c r="V53" s="27" t="str">
        <f t="shared" si="17"/>
        <v/>
      </c>
    </row>
    <row r="54" spans="1:22" x14ac:dyDescent="0.2">
      <c r="A54" s="44">
        <f t="shared" si="18"/>
        <v>52</v>
      </c>
      <c r="B54" s="27" t="str">
        <f t="shared" si="19"/>
        <v>Нано ТВ</v>
      </c>
      <c r="C54" s="27" t="str">
        <f t="shared" si="20"/>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4" s="27" t="str">
        <f t="shared" si="2"/>
        <v>Познавательные</v>
      </c>
      <c r="E54" s="45" t="str">
        <f t="shared" si="3"/>
        <v>SD</v>
      </c>
      <c r="F54" s="45" t="str">
        <f t="shared" si="4"/>
        <v>DVB-15</v>
      </c>
      <c r="G54" s="45">
        <v>7700</v>
      </c>
      <c r="H54" s="46">
        <v>68</v>
      </c>
      <c r="I54" s="45">
        <f t="shared" si="5"/>
        <v>116</v>
      </c>
      <c r="J54" s="56" t="str">
        <f t="shared" si="6"/>
        <v>epg67</v>
      </c>
      <c r="K54" s="48" t="str">
        <f t="shared" si="21"/>
        <v>0009000207E3</v>
      </c>
      <c r="L54" s="48" t="str">
        <f t="shared" si="8"/>
        <v>http://www.tv-nano.ru/</v>
      </c>
      <c r="M54" s="48" t="str">
        <f t="shared" si="9"/>
        <v>Русский</v>
      </c>
      <c r="N54" s="48" t="str">
        <f t="shared" si="10"/>
        <v>Круглосуточно</v>
      </c>
      <c r="O54" s="49" t="str">
        <f t="shared" si="11"/>
        <v/>
      </c>
      <c r="P54" s="48" t="str">
        <f t="shared" si="22"/>
        <v>Базовый</v>
      </c>
      <c r="Q54" s="44" t="str">
        <f t="shared" si="13"/>
        <v>Да</v>
      </c>
      <c r="R54" s="44"/>
      <c r="S54" s="44" t="str">
        <f t="shared" si="14"/>
        <v>Да</v>
      </c>
      <c r="T54" s="44" t="str">
        <f t="shared" si="15"/>
        <v>Да</v>
      </c>
      <c r="U54" s="44" t="str">
        <f t="shared" si="16"/>
        <v/>
      </c>
      <c r="V54" s="27" t="str">
        <f t="shared" si="17"/>
        <v/>
      </c>
    </row>
    <row r="55" spans="1:22" x14ac:dyDescent="0.2">
      <c r="A55" s="44">
        <f t="shared" si="18"/>
        <v>53</v>
      </c>
      <c r="B55" s="27" t="str">
        <f t="shared" si="19"/>
        <v>Промо-МТС</v>
      </c>
      <c r="C55" s="27" t="str">
        <f t="shared" si="20"/>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5" s="27" t="str">
        <f t="shared" si="2"/>
        <v>Новости и публицистика</v>
      </c>
      <c r="E55" s="45" t="str">
        <f t="shared" si="3"/>
        <v>SD</v>
      </c>
      <c r="F55" s="45" t="str">
        <f t="shared" si="4"/>
        <v>DVB-9</v>
      </c>
      <c r="G55" s="45">
        <v>7700</v>
      </c>
      <c r="H55" s="46">
        <v>179</v>
      </c>
      <c r="I55" s="45">
        <f t="shared" si="5"/>
        <v>31</v>
      </c>
      <c r="J55" s="56" t="str">
        <f t="shared" si="6"/>
        <v>epg387</v>
      </c>
      <c r="K55" s="48" t="str">
        <f t="shared" si="21"/>
        <v>0009000207D1</v>
      </c>
      <c r="L55" s="48" t="str">
        <f t="shared" si="8"/>
        <v>-</v>
      </c>
      <c r="M55" s="48" t="str">
        <f t="shared" si="9"/>
        <v>Русский</v>
      </c>
      <c r="N55" s="48" t="str">
        <f t="shared" si="10"/>
        <v>Круглосуточно</v>
      </c>
      <c r="O55" s="49" t="str">
        <f t="shared" si="11"/>
        <v/>
      </c>
      <c r="P55" s="48" t="str">
        <f t="shared" si="22"/>
        <v>Базовый</v>
      </c>
      <c r="Q55" s="44" t="str">
        <f t="shared" si="13"/>
        <v/>
      </c>
      <c r="R55" s="44"/>
      <c r="S55" s="44" t="str">
        <f t="shared" si="14"/>
        <v>Да</v>
      </c>
      <c r="T55" s="44" t="str">
        <f t="shared" si="15"/>
        <v>Да</v>
      </c>
      <c r="U55" s="44" t="str">
        <f t="shared" si="16"/>
        <v/>
      </c>
      <c r="V55" s="27" t="str">
        <f t="shared" si="17"/>
        <v/>
      </c>
    </row>
    <row r="56" spans="1:22" x14ac:dyDescent="0.2">
      <c r="A56" s="44">
        <f t="shared" si="18"/>
        <v>54</v>
      </c>
      <c r="B56" s="27" t="str">
        <f t="shared" si="19"/>
        <v>РБК ТВ</v>
      </c>
      <c r="C56" s="27" t="str">
        <f t="shared" si="20"/>
        <v>Первый в России бизнес-канал. Ход торгов на российских и зарубежных площадках. Тенденции в разных отраслях экономики и бизнеса.</v>
      </c>
      <c r="D56" s="27" t="str">
        <f t="shared" si="2"/>
        <v>Новости и публицистика</v>
      </c>
      <c r="E56" s="45" t="str">
        <f t="shared" si="3"/>
        <v>SD</v>
      </c>
      <c r="F56" s="45" t="str">
        <f t="shared" si="4"/>
        <v>DVB-9</v>
      </c>
      <c r="G56" s="45">
        <v>7700</v>
      </c>
      <c r="H56" s="46">
        <v>64</v>
      </c>
      <c r="I56" s="45">
        <f t="shared" si="5"/>
        <v>35</v>
      </c>
      <c r="J56" s="56" t="str">
        <f t="shared" si="6"/>
        <v>epg63</v>
      </c>
      <c r="K56" s="48" t="str">
        <f t="shared" si="21"/>
        <v>0009000207F4</v>
      </c>
      <c r="L56" s="48" t="str">
        <f t="shared" si="8"/>
        <v>http://rbctv.rbc.ru/</v>
      </c>
      <c r="M56" s="48" t="str">
        <f t="shared" si="9"/>
        <v>Русский</v>
      </c>
      <c r="N56" s="48" t="str">
        <f t="shared" si="10"/>
        <v>Круглосуточно</v>
      </c>
      <c r="O56" s="49" t="str">
        <f t="shared" si="11"/>
        <v/>
      </c>
      <c r="P56" s="48" t="str">
        <f t="shared" si="22"/>
        <v>Базовый</v>
      </c>
      <c r="Q56" s="44" t="str">
        <f t="shared" si="13"/>
        <v/>
      </c>
      <c r="R56" s="44"/>
      <c r="S56" s="44" t="str">
        <f t="shared" si="14"/>
        <v>Да</v>
      </c>
      <c r="T56" s="44" t="str">
        <f t="shared" si="15"/>
        <v>Да</v>
      </c>
      <c r="U56" s="44" t="str">
        <f t="shared" si="16"/>
        <v/>
      </c>
      <c r="V56" s="27" t="str">
        <f t="shared" si="17"/>
        <v/>
      </c>
    </row>
    <row r="57" spans="1:22" x14ac:dyDescent="0.2">
      <c r="A57" s="44">
        <f t="shared" si="18"/>
        <v>55</v>
      </c>
      <c r="B57" s="27" t="str">
        <f t="shared" si="19"/>
        <v>Вместе-РФ</v>
      </c>
      <c r="C57" s="27" t="str">
        <f t="shared" si="20"/>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7" s="27" t="str">
        <f t="shared" si="2"/>
        <v>Новости и публицистика</v>
      </c>
      <c r="E57" s="45" t="str">
        <f t="shared" si="3"/>
        <v>SD</v>
      </c>
      <c r="F57" s="45" t="str">
        <f t="shared" si="4"/>
        <v>DVB-9</v>
      </c>
      <c r="G57" s="45">
        <v>7700</v>
      </c>
      <c r="H57" s="46">
        <v>157</v>
      </c>
      <c r="I57" s="45">
        <f t="shared" si="5"/>
        <v>37</v>
      </c>
      <c r="J57" s="56" t="str">
        <f t="shared" si="6"/>
        <v>epg507</v>
      </c>
      <c r="K57" s="48" t="str">
        <f t="shared" si="21"/>
        <v>0009000207E3</v>
      </c>
      <c r="L57" s="48" t="str">
        <f t="shared" si="8"/>
        <v>http://vmeste-rf.tv/</v>
      </c>
      <c r="M57" s="48" t="str">
        <f t="shared" si="9"/>
        <v>Русский</v>
      </c>
      <c r="N57" s="48" t="str">
        <f t="shared" si="10"/>
        <v>Круглосуточно</v>
      </c>
      <c r="O57" s="49" t="str">
        <f t="shared" si="11"/>
        <v/>
      </c>
      <c r="P57" s="48" t="str">
        <f t="shared" si="22"/>
        <v>Базовый</v>
      </c>
      <c r="Q57" s="44" t="str">
        <f t="shared" si="13"/>
        <v>Да</v>
      </c>
      <c r="R57" s="44"/>
      <c r="S57" s="44" t="str">
        <f t="shared" si="14"/>
        <v>Да</v>
      </c>
      <c r="T57" s="44" t="str">
        <f t="shared" si="15"/>
        <v>Да</v>
      </c>
      <c r="U57" s="44" t="str">
        <f t="shared" si="16"/>
        <v/>
      </c>
      <c r="V57" s="27" t="str">
        <f t="shared" si="17"/>
        <v/>
      </c>
    </row>
    <row r="58" spans="1:22" x14ac:dyDescent="0.2">
      <c r="A58" s="44">
        <f t="shared" si="18"/>
        <v>56</v>
      </c>
      <c r="B58" s="27" t="str">
        <f t="shared" si="19"/>
        <v>Мир</v>
      </c>
      <c r="C58" s="27" t="str">
        <f t="shared" si="20"/>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8" s="27" t="str">
        <f t="shared" si="2"/>
        <v>Новости и публицистика</v>
      </c>
      <c r="E58" s="45" t="str">
        <f t="shared" si="3"/>
        <v>SD</v>
      </c>
      <c r="F58" s="45" t="str">
        <f t="shared" si="4"/>
        <v>DVB-3</v>
      </c>
      <c r="G58" s="45">
        <v>7700</v>
      </c>
      <c r="H58" s="46">
        <v>72</v>
      </c>
      <c r="I58" s="45">
        <f t="shared" si="5"/>
        <v>18</v>
      </c>
      <c r="J58" s="56" t="str">
        <f t="shared" si="6"/>
        <v>epg71</v>
      </c>
      <c r="K58" s="48" t="str">
        <f t="shared" si="21"/>
        <v>0009000207F3</v>
      </c>
      <c r="L58" s="48" t="str">
        <f t="shared" si="8"/>
        <v>http://mirtv.ru/</v>
      </c>
      <c r="M58" s="48" t="str">
        <f t="shared" si="9"/>
        <v>Русский</v>
      </c>
      <c r="N58" s="48" t="str">
        <f t="shared" si="10"/>
        <v>Круглосуточно</v>
      </c>
      <c r="O58" s="49" t="str">
        <f t="shared" si="11"/>
        <v/>
      </c>
      <c r="P58" s="48" t="str">
        <f t="shared" si="22"/>
        <v>Федеральный</v>
      </c>
      <c r="Q58" s="44" t="str">
        <f t="shared" si="13"/>
        <v/>
      </c>
      <c r="R58" s="44"/>
      <c r="S58" s="44" t="str">
        <f t="shared" si="14"/>
        <v>Да</v>
      </c>
      <c r="T58" s="44" t="str">
        <f t="shared" si="15"/>
        <v>Да</v>
      </c>
      <c r="U58" s="44" t="str">
        <f t="shared" si="16"/>
        <v/>
      </c>
      <c r="V58" s="27" t="str">
        <f t="shared" si="17"/>
        <v/>
      </c>
    </row>
    <row r="59" spans="1:22" x14ac:dyDescent="0.2">
      <c r="A59" s="44">
        <f t="shared" si="18"/>
        <v>57</v>
      </c>
      <c r="B59" s="27" t="str">
        <f t="shared" si="19"/>
        <v>Мир 24</v>
      </c>
      <c r="C59" s="27" t="str">
        <f t="shared" si="20"/>
        <v>Межгосударственная телерадиокомпания «Мир» глав государств-участников СНГ.</v>
      </c>
      <c r="D59" s="27" t="str">
        <f t="shared" si="2"/>
        <v>Новости и публицистика</v>
      </c>
      <c r="E59" s="45" t="str">
        <f t="shared" si="3"/>
        <v>SD</v>
      </c>
      <c r="F59" s="45" t="str">
        <f t="shared" si="4"/>
        <v>DVB-9</v>
      </c>
      <c r="G59" s="45">
        <v>7700</v>
      </c>
      <c r="H59" s="46">
        <v>177</v>
      </c>
      <c r="I59" s="45">
        <f t="shared" si="5"/>
        <v>36</v>
      </c>
      <c r="J59" s="56" t="str">
        <f t="shared" si="6"/>
        <v>epg389</v>
      </c>
      <c r="K59" s="48"/>
      <c r="L59" s="48" t="str">
        <f t="shared" si="8"/>
        <v>http://mirtv.ru/</v>
      </c>
      <c r="M59" s="48" t="str">
        <f t="shared" si="9"/>
        <v>Русский</v>
      </c>
      <c r="N59" s="48" t="str">
        <f t="shared" si="10"/>
        <v>Круглосуточно</v>
      </c>
      <c r="O59" s="49" t="str">
        <f t="shared" si="11"/>
        <v/>
      </c>
      <c r="P59" s="48" t="str">
        <f t="shared" si="22"/>
        <v>Базовый</v>
      </c>
      <c r="Q59" s="44" t="str">
        <f t="shared" si="13"/>
        <v>Да</v>
      </c>
      <c r="R59" s="44"/>
      <c r="S59" s="44" t="str">
        <f t="shared" si="14"/>
        <v>Да</v>
      </c>
      <c r="T59" s="44" t="str">
        <f t="shared" si="15"/>
        <v>Да</v>
      </c>
      <c r="U59" s="44" t="str">
        <f t="shared" si="16"/>
        <v/>
      </c>
      <c r="V59" s="27" t="str">
        <f t="shared" si="17"/>
        <v/>
      </c>
    </row>
    <row r="60" spans="1:22" x14ac:dyDescent="0.2">
      <c r="A60" s="83">
        <f t="shared" si="18"/>
        <v>58</v>
      </c>
      <c r="B60" s="107" t="s">
        <v>652</v>
      </c>
      <c r="C60" s="84" t="str">
        <f t="shared" si="20"/>
        <v>-</v>
      </c>
      <c r="D60" s="84" t="str">
        <f t="shared" si="2"/>
        <v>Региональные</v>
      </c>
      <c r="E60" s="85" t="str">
        <f t="shared" si="3"/>
        <v>SD</v>
      </c>
      <c r="F60" s="85" t="str">
        <f t="shared" si="4"/>
        <v>DVB-4</v>
      </c>
      <c r="G60" s="85">
        <v>7700</v>
      </c>
      <c r="H60" s="86">
        <v>73</v>
      </c>
      <c r="I60" s="85">
        <f t="shared" si="5"/>
        <v>32</v>
      </c>
      <c r="J60" s="87" t="s">
        <v>653</v>
      </c>
      <c r="K60" s="83" t="str">
        <f t="shared" si="21"/>
        <v>0009000207E3</v>
      </c>
      <c r="L60" s="83" t="s">
        <v>654</v>
      </c>
      <c r="M60" s="83" t="s">
        <v>23</v>
      </c>
      <c r="N60" s="83" t="s">
        <v>25</v>
      </c>
      <c r="O60" s="88" t="s">
        <v>623</v>
      </c>
      <c r="P60" s="83" t="str">
        <f t="shared" si="22"/>
        <v>Базовый</v>
      </c>
      <c r="Q60" s="83" t="str">
        <f t="shared" si="13"/>
        <v/>
      </c>
      <c r="R60" s="83"/>
      <c r="S60" s="83" t="str">
        <f t="shared" si="14"/>
        <v>Да</v>
      </c>
      <c r="T60" s="83" t="str">
        <f t="shared" si="15"/>
        <v>Да</v>
      </c>
      <c r="U60" s="83" t="str">
        <f t="shared" si="16"/>
        <v/>
      </c>
      <c r="V60" s="84" t="str">
        <f t="shared" si="17"/>
        <v/>
      </c>
    </row>
    <row r="61" spans="1:22" x14ac:dyDescent="0.2">
      <c r="A61" s="83">
        <f t="shared" si="18"/>
        <v>59</v>
      </c>
      <c r="B61" s="107" t="s">
        <v>657</v>
      </c>
      <c r="C61" s="84" t="str">
        <f t="shared" si="20"/>
        <v>-</v>
      </c>
      <c r="D61" s="84" t="str">
        <f t="shared" si="2"/>
        <v>Региональные</v>
      </c>
      <c r="E61" s="85" t="str">
        <f t="shared" si="3"/>
        <v>SD</v>
      </c>
      <c r="F61" s="85" t="str">
        <f t="shared" si="4"/>
        <v>DVB-4</v>
      </c>
      <c r="G61" s="85">
        <v>7700</v>
      </c>
      <c r="H61" s="86">
        <v>74</v>
      </c>
      <c r="I61" s="85">
        <f t="shared" si="5"/>
        <v>33</v>
      </c>
      <c r="J61" s="87" t="s">
        <v>655</v>
      </c>
      <c r="K61" s="83" t="str">
        <f t="shared" si="21"/>
        <v>0009000207E3</v>
      </c>
      <c r="L61" s="83" t="s">
        <v>656</v>
      </c>
      <c r="M61" s="83" t="s">
        <v>23</v>
      </c>
      <c r="N61" s="83" t="s">
        <v>25</v>
      </c>
      <c r="O61" s="88" t="s">
        <v>623</v>
      </c>
      <c r="P61" s="83" t="str">
        <f t="shared" si="22"/>
        <v>Базовый</v>
      </c>
      <c r="Q61" s="83" t="str">
        <f t="shared" si="13"/>
        <v/>
      </c>
      <c r="R61" s="83"/>
      <c r="S61" s="83" t="str">
        <f t="shared" si="14"/>
        <v>Да</v>
      </c>
      <c r="T61" s="83" t="str">
        <f t="shared" si="15"/>
        <v>Да</v>
      </c>
      <c r="U61" s="83" t="str">
        <f t="shared" si="16"/>
        <v/>
      </c>
      <c r="V61" s="84" t="str">
        <f t="shared" si="17"/>
        <v/>
      </c>
    </row>
    <row r="62" spans="1:22" x14ac:dyDescent="0.2">
      <c r="A62" s="44">
        <f t="shared" si="18"/>
        <v>60</v>
      </c>
      <c r="B62" s="27" t="str">
        <f t="shared" ref="B62:B92" si="23">IFERROR(VLOOKUP($H62,TChannels,3,FALSE),"-")</f>
        <v>-</v>
      </c>
      <c r="C62" s="27" t="str">
        <f t="shared" si="20"/>
        <v>-</v>
      </c>
      <c r="D62" s="27" t="str">
        <f t="shared" si="2"/>
        <v>-</v>
      </c>
      <c r="E62" s="45" t="str">
        <f t="shared" si="3"/>
        <v>-</v>
      </c>
      <c r="F62" s="45" t="str">
        <f t="shared" si="4"/>
        <v>-</v>
      </c>
      <c r="G62" s="45">
        <v>7700</v>
      </c>
      <c r="H62" s="46">
        <v>305</v>
      </c>
      <c r="I62" s="45" t="str">
        <f t="shared" si="5"/>
        <v>-</v>
      </c>
      <c r="J62" s="56" t="str">
        <f t="shared" ref="J62:J123" si="24">IFERROR(VLOOKUP($H62,TChannels,22,FALSE),"-")</f>
        <v>-</v>
      </c>
      <c r="K62" s="48" t="str">
        <f t="shared" si="21"/>
        <v>-</v>
      </c>
      <c r="L62" s="48" t="str">
        <f t="shared" ref="L62:L123" si="25">IFERROR(VLOOKUP($H62,TChannels,23,FALSE),"-")</f>
        <v>-</v>
      </c>
      <c r="M62" s="48" t="str">
        <f t="shared" ref="M62:M123" si="26">IFERROR(VLOOKUP($H62,TChannels,24,FALSE),"-")</f>
        <v>-</v>
      </c>
      <c r="N62" s="48" t="str">
        <f t="shared" ref="N62:N123" si="27">IFERROR(VLOOKUP($H62,TChannels,25,FALSE),"-")</f>
        <v>-</v>
      </c>
      <c r="O62" s="49" t="e">
        <f t="shared" ref="O62:O123" si="28">IF(VLOOKUP($H62,TChannels,26,FALSE)=0,"",VLOOKUP($H62,TChannels,26,FALSE))</f>
        <v>#N/A</v>
      </c>
      <c r="P62" s="48" t="str">
        <f t="shared" si="22"/>
        <v>-</v>
      </c>
      <c r="Q62" s="44" t="e">
        <f t="shared" si="13"/>
        <v>#N/A</v>
      </c>
      <c r="R62" s="44"/>
      <c r="S62" s="44" t="str">
        <f t="shared" si="14"/>
        <v>-</v>
      </c>
      <c r="T62" s="44" t="str">
        <f t="shared" si="15"/>
        <v>-</v>
      </c>
      <c r="U62" s="44" t="e">
        <f t="shared" si="16"/>
        <v>#N/A</v>
      </c>
      <c r="V62" s="27" t="e">
        <f t="shared" si="17"/>
        <v>#N/A</v>
      </c>
    </row>
    <row r="63" spans="1:22" x14ac:dyDescent="0.2">
      <c r="A63" s="225">
        <f t="shared" si="18"/>
        <v>61</v>
      </c>
      <c r="B63" s="118" t="str">
        <f t="shared" si="23"/>
        <v>Еда</v>
      </c>
      <c r="C63" s="118" t="str">
        <f t="shared" si="20"/>
        <v>Каждый день на телеканале только еда во всех ракурсах. Готовим-сервируем-поедаем, в общем, делаем все, чтобы жизнь казалась вкуснее и красивее.</v>
      </c>
      <c r="D63" s="118" t="str">
        <f t="shared" si="2"/>
        <v>Семья и здоровье</v>
      </c>
      <c r="E63" s="117" t="str">
        <f t="shared" si="3"/>
        <v>SD</v>
      </c>
      <c r="F63" s="117" t="str">
        <f t="shared" si="4"/>
        <v>DVB-24</v>
      </c>
      <c r="G63" s="117" t="str">
        <f t="shared" ref="G63" si="29">IFERROR(MID($A$1,SEARCH("=",$A$1,9)+1,SEARCH(")",$A$1)-SEARCH("=",$A$1,9)-1),"Н/Д")</f>
        <v xml:space="preserve"> 7700</v>
      </c>
      <c r="H63" s="117">
        <v>183</v>
      </c>
      <c r="I63" s="117">
        <f t="shared" si="5"/>
        <v>131</v>
      </c>
      <c r="J63" s="223" t="str">
        <f t="shared" si="24"/>
        <v>epg253</v>
      </c>
      <c r="K63" s="225" t="str">
        <f t="shared" si="21"/>
        <v>0009000207D1</v>
      </c>
      <c r="L63" s="225" t="str">
        <f t="shared" si="25"/>
        <v>http://www.tveda.ru/</v>
      </c>
      <c r="M63" s="225" t="str">
        <f t="shared" si="26"/>
        <v>Русский</v>
      </c>
      <c r="N63" s="225" t="str">
        <f t="shared" si="27"/>
        <v>Круглосуточно</v>
      </c>
      <c r="O63" s="226" t="str">
        <f t="shared" si="28"/>
        <v/>
      </c>
      <c r="P63" s="225" t="str">
        <f t="shared" si="22"/>
        <v>Базовый</v>
      </c>
      <c r="Q63" s="225" t="str">
        <f t="shared" si="13"/>
        <v/>
      </c>
      <c r="R63" s="225"/>
      <c r="S63" s="225" t="str">
        <f t="shared" si="14"/>
        <v>Да</v>
      </c>
      <c r="T63" s="225" t="str">
        <f t="shared" si="15"/>
        <v>Да</v>
      </c>
      <c r="U63" s="225" t="str">
        <f t="shared" si="16"/>
        <v/>
      </c>
      <c r="V63" s="118" t="str">
        <f t="shared" si="17"/>
        <v/>
      </c>
    </row>
    <row r="64" spans="1:22" x14ac:dyDescent="0.2">
      <c r="A64" s="44">
        <f t="shared" si="18"/>
        <v>62</v>
      </c>
      <c r="B64" s="27" t="str">
        <f t="shared" si="23"/>
        <v>Телекафе</v>
      </c>
      <c r="C64" s="27" t="str">
        <f t="shared" si="2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4" s="27" t="str">
        <f t="shared" si="2"/>
        <v>Семья и здоровье</v>
      </c>
      <c r="E64" s="45" t="str">
        <f t="shared" si="3"/>
        <v>SD</v>
      </c>
      <c r="F64" s="45" t="str">
        <f t="shared" si="4"/>
        <v>DVB-4</v>
      </c>
      <c r="G64" s="45">
        <v>7700</v>
      </c>
      <c r="H64" s="46">
        <v>57</v>
      </c>
      <c r="I64" s="45">
        <f t="shared" si="5"/>
        <v>133</v>
      </c>
      <c r="J64" s="56" t="str">
        <f t="shared" si="24"/>
        <v>epg56</v>
      </c>
      <c r="K64" s="48" t="str">
        <f t="shared" si="21"/>
        <v>0009000207E5</v>
      </c>
      <c r="L64" s="48" t="str">
        <f t="shared" si="25"/>
        <v>http://www.telecafe.ru/</v>
      </c>
      <c r="M64" s="48" t="str">
        <f t="shared" si="26"/>
        <v>Русский</v>
      </c>
      <c r="N64" s="48" t="str">
        <f t="shared" si="27"/>
        <v>Круглосуточно</v>
      </c>
      <c r="O64" s="49" t="str">
        <f t="shared" si="28"/>
        <v/>
      </c>
      <c r="P64" s="48" t="str">
        <f t="shared" si="22"/>
        <v>Базовый</v>
      </c>
      <c r="Q64" s="44" t="str">
        <f t="shared" si="13"/>
        <v>Да</v>
      </c>
      <c r="R64" s="44"/>
      <c r="S64" s="44" t="str">
        <f t="shared" si="14"/>
        <v>Да</v>
      </c>
      <c r="T64" s="44" t="str">
        <f t="shared" si="15"/>
        <v>Да</v>
      </c>
      <c r="U64" s="44" t="str">
        <f t="shared" si="16"/>
        <v/>
      </c>
      <c r="V64" s="27" t="str">
        <f t="shared" si="17"/>
        <v/>
      </c>
    </row>
    <row r="65" spans="1:22" x14ac:dyDescent="0.2">
      <c r="A65" s="44">
        <f t="shared" si="18"/>
        <v>63</v>
      </c>
      <c r="B65" s="27" t="str">
        <f t="shared" si="23"/>
        <v>АМС</v>
      </c>
      <c r="C65" s="27" t="str">
        <f t="shared" si="2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5" s="27" t="str">
        <f t="shared" si="2"/>
        <v>Иностранное кино</v>
      </c>
      <c r="E65" s="45" t="str">
        <f t="shared" si="3"/>
        <v>SD</v>
      </c>
      <c r="F65" s="45" t="str">
        <f t="shared" si="4"/>
        <v>DVB-4</v>
      </c>
      <c r="G65" s="45">
        <v>7700</v>
      </c>
      <c r="H65" s="46">
        <v>78</v>
      </c>
      <c r="I65" s="45">
        <f t="shared" si="5"/>
        <v>67</v>
      </c>
      <c r="J65" s="56" t="str">
        <f t="shared" si="24"/>
        <v>epg74</v>
      </c>
      <c r="K65" s="48" t="str">
        <f t="shared" si="21"/>
        <v>0009000207D1</v>
      </c>
      <c r="L65" s="48" t="str">
        <f t="shared" si="25"/>
        <v>http://www.mgm.com/</v>
      </c>
      <c r="M65" s="48" t="str">
        <f t="shared" si="26"/>
        <v>Русский</v>
      </c>
      <c r="N65" s="48" t="str">
        <f t="shared" si="27"/>
        <v>Круглосуточно</v>
      </c>
      <c r="O65" s="49" t="str">
        <f t="shared" si="28"/>
        <v/>
      </c>
      <c r="P65" s="48" t="str">
        <f t="shared" si="22"/>
        <v>Базовый</v>
      </c>
      <c r="Q65" s="44" t="str">
        <f t="shared" si="13"/>
        <v>Да</v>
      </c>
      <c r="R65" s="44"/>
      <c r="S65" s="44" t="str">
        <f t="shared" si="14"/>
        <v>Да</v>
      </c>
      <c r="T65" s="44" t="str">
        <f t="shared" si="15"/>
        <v>Да</v>
      </c>
      <c r="U65" s="44" t="str">
        <f t="shared" si="16"/>
        <v/>
      </c>
      <c r="V65" s="27" t="str">
        <f t="shared" si="17"/>
        <v/>
      </c>
    </row>
    <row r="66" spans="1:22" x14ac:dyDescent="0.2">
      <c r="A66" s="44">
        <f t="shared" si="18"/>
        <v>64</v>
      </c>
      <c r="B66" s="27" t="str">
        <f t="shared" si="23"/>
        <v>Discovery ID Xtra HD</v>
      </c>
      <c r="C66" s="27" t="str">
        <f t="shared" si="2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6" s="27" t="str">
        <f t="shared" si="2"/>
        <v>Познавательные</v>
      </c>
      <c r="E66" s="45" t="str">
        <f t="shared" si="3"/>
        <v>HD</v>
      </c>
      <c r="F66" s="45" t="str">
        <f t="shared" si="4"/>
        <v>DVB-4</v>
      </c>
      <c r="G66" s="45">
        <v>7700</v>
      </c>
      <c r="H66" s="46">
        <v>227</v>
      </c>
      <c r="I66" s="45">
        <f t="shared" si="5"/>
        <v>614</v>
      </c>
      <c r="J66" s="56" t="str">
        <f t="shared" si="24"/>
        <v>epg539</v>
      </c>
      <c r="K66" s="48" t="str">
        <f t="shared" si="21"/>
        <v>0009000207E3</v>
      </c>
      <c r="L66" s="48" t="str">
        <f t="shared" si="25"/>
        <v>http://www.idxtra.ru/</v>
      </c>
      <c r="M66" s="48" t="str">
        <f t="shared" si="26"/>
        <v>Русский, Английский</v>
      </c>
      <c r="N66" s="48" t="str">
        <f t="shared" si="27"/>
        <v>Круглосуточно</v>
      </c>
      <c r="O66" s="49" t="str">
        <f t="shared" si="28"/>
        <v/>
      </c>
      <c r="P66" s="48" t="str">
        <f t="shared" si="22"/>
        <v>Базовый</v>
      </c>
      <c r="Q66" s="44" t="str">
        <f t="shared" si="13"/>
        <v/>
      </c>
      <c r="R66" s="44"/>
      <c r="S66" s="44" t="str">
        <f t="shared" si="14"/>
        <v>Да</v>
      </c>
      <c r="T66" s="44" t="str">
        <f t="shared" si="15"/>
        <v>Да</v>
      </c>
      <c r="U66" s="44" t="str">
        <f t="shared" si="16"/>
        <v/>
      </c>
      <c r="V66" s="27" t="str">
        <f t="shared" si="17"/>
        <v/>
      </c>
    </row>
    <row r="67" spans="1:22" x14ac:dyDescent="0.2">
      <c r="A67" s="44">
        <f t="shared" si="18"/>
        <v>65</v>
      </c>
      <c r="B67" s="27" t="str">
        <f t="shared" si="23"/>
        <v>Первый HD</v>
      </c>
      <c r="C67" s="27" t="str">
        <f t="shared" si="2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7" s="27" t="str">
        <f t="shared" si="2"/>
        <v>Федеральные каналы</v>
      </c>
      <c r="E67" s="45" t="str">
        <f t="shared" si="3"/>
        <v>HD</v>
      </c>
      <c r="F67" s="45" t="str">
        <f t="shared" si="4"/>
        <v>DVB-10</v>
      </c>
      <c r="G67" s="45">
        <v>7700</v>
      </c>
      <c r="H67" s="46">
        <v>139</v>
      </c>
      <c r="I67" s="45">
        <f t="shared" si="5"/>
        <v>600</v>
      </c>
      <c r="J67" s="56" t="str">
        <f t="shared" si="24"/>
        <v>epg268</v>
      </c>
      <c r="K67" s="48" t="str">
        <f t="shared" si="21"/>
        <v>0009000207F4</v>
      </c>
      <c r="L67" s="48" t="str">
        <f t="shared" si="25"/>
        <v>http://1tv.ru</v>
      </c>
      <c r="M67" s="48" t="str">
        <f t="shared" si="26"/>
        <v>Русский</v>
      </c>
      <c r="N67" s="48" t="str">
        <f t="shared" si="27"/>
        <v>Круглосуточно</v>
      </c>
      <c r="O67" s="49" t="str">
        <f t="shared" si="28"/>
        <v/>
      </c>
      <c r="P67" s="48" t="str">
        <f t="shared" si="22"/>
        <v>Базовый</v>
      </c>
      <c r="Q67" s="44" t="str">
        <f t="shared" si="13"/>
        <v/>
      </c>
      <c r="R67" s="44"/>
      <c r="S67" s="44" t="str">
        <f t="shared" si="14"/>
        <v>Да</v>
      </c>
      <c r="T67" s="44" t="str">
        <f t="shared" si="15"/>
        <v>Да</v>
      </c>
      <c r="U67" s="44" t="str">
        <f t="shared" si="16"/>
        <v/>
      </c>
      <c r="V67" s="27" t="str">
        <f t="shared" si="17"/>
        <v/>
      </c>
    </row>
    <row r="68" spans="1:22" x14ac:dyDescent="0.2">
      <c r="A68" s="44">
        <f t="shared" si="18"/>
        <v>66</v>
      </c>
      <c r="B68" s="27" t="str">
        <f t="shared" si="23"/>
        <v>Кино ТВ</v>
      </c>
      <c r="C68" s="27" t="str">
        <f t="shared" ref="C68:C99" si="30">IFERROR(VLOOKUP($H68,TChannels,30,FALSE),"-")</f>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8" s="27" t="str">
        <f t="shared" ref="D68:D128" si="31">IFERROR(VLOOKUP($H68,TChannels,21,FALSE),"-")</f>
        <v>Иностранное кино</v>
      </c>
      <c r="E68" s="45" t="str">
        <f t="shared" ref="E68:E128" si="32">IFERROR(VLOOKUP($H68,TChannels,4,FALSE),"-")</f>
        <v>SD</v>
      </c>
      <c r="F68" s="45" t="str">
        <f t="shared" ref="F68:F128" si="33">IFERROR(VLOOKUP($H68,TChannels,2,FALSE),"-")</f>
        <v>DVB-10</v>
      </c>
      <c r="G68" s="45">
        <v>7700</v>
      </c>
      <c r="H68" s="46">
        <v>308</v>
      </c>
      <c r="I68" s="45">
        <f t="shared" ref="I68:I128" si="34">IFERROR(VLOOKUP($H68,TChannels,5,FALSE),"-")</f>
        <v>66</v>
      </c>
      <c r="J68" s="56" t="str">
        <f t="shared" si="24"/>
        <v>epg504</v>
      </c>
      <c r="K68" s="48" t="str">
        <f t="shared" ref="K68:K97" si="35">IFERROR(IF($U$1=1,VLOOKUP($H68,TChannels,13,FALSE),IF($U$1=2,VLOOKUP($H68,TChannels,20,FALSE),IF($U$1=3,VLOOKUP($H68,TChannels,10,FALSE),IF($U$1=4,VLOOKUP($H68,TChannels,17,FALSE),"Не определен")))),"-")</f>
        <v>0009000207D1</v>
      </c>
      <c r="L68" s="48" t="str">
        <f t="shared" si="25"/>
        <v>http://kinochannel.ru/</v>
      </c>
      <c r="M68" s="48" t="str">
        <f t="shared" si="26"/>
        <v>Русский</v>
      </c>
      <c r="N68" s="48" t="str">
        <f t="shared" si="27"/>
        <v>Круглосуточно</v>
      </c>
      <c r="O68" s="49" t="str">
        <f t="shared" si="28"/>
        <v/>
      </c>
      <c r="P68" s="48" t="str">
        <f t="shared" ref="P68:P97" si="36">IFERROR(IF(OR($U$1=1,$U$1=3),VLOOKUP($H68,TChannels,7,FALSE),IF(OR($U$1=2,$U$1=4),VLOOKUP($H68,TChannels,14,FALSE),"Не определен")),"-")</f>
        <v>Базовый</v>
      </c>
      <c r="Q68" s="44" t="str">
        <f t="shared" ref="Q68:Q128" si="37">IF(VLOOKUP($H68,TChannels,6,FALSE)=0,"",VLOOKUP($H68,TChannels,6,FALSE))</f>
        <v/>
      </c>
      <c r="R68" s="44"/>
      <c r="S68" s="44" t="str">
        <f t="shared" ref="S68:S128" si="38">IFERROR(VLOOKUP($H68,TChannels,27,FALSE),"-")</f>
        <v>Да</v>
      </c>
      <c r="T68" s="44" t="str">
        <f t="shared" ref="T68:T128" si="39">IFERROR(VLOOKUP($H68,TChannels,28,FALSE),"-")</f>
        <v>Да</v>
      </c>
      <c r="U68" s="44" t="str">
        <f t="shared" ref="U68:U128" si="40">IF(VLOOKUP($H68,TChannels,29,FALSE)=0,"",VLOOKUP($H68,TChannels,29,FALSE))</f>
        <v/>
      </c>
      <c r="V68" s="27" t="str">
        <f t="shared" ref="V68:V128" si="41">IF(VLOOKUP($H68,TChannels,31,FALSE)=0,"",VLOOKUP($H68,TChannels,31,FALSE))</f>
        <v/>
      </c>
    </row>
    <row r="69" spans="1:22" x14ac:dyDescent="0.2">
      <c r="A69" s="44">
        <f t="shared" ref="A69:A129" si="42">ROW()-2</f>
        <v>67</v>
      </c>
      <c r="B69" s="27" t="str">
        <f t="shared" si="23"/>
        <v>TV 1000 Action</v>
      </c>
      <c r="C69" s="27" t="str">
        <f t="shared" si="30"/>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9" s="27" t="str">
        <f t="shared" si="31"/>
        <v>Иностранное кино</v>
      </c>
      <c r="E69" s="45" t="str">
        <f t="shared" si="32"/>
        <v>SD</v>
      </c>
      <c r="F69" s="45" t="str">
        <f t="shared" si="33"/>
        <v>DVB-10</v>
      </c>
      <c r="G69" s="45">
        <v>7700</v>
      </c>
      <c r="H69" s="46">
        <v>98</v>
      </c>
      <c r="I69" s="45">
        <f t="shared" si="34"/>
        <v>65</v>
      </c>
      <c r="J69" s="56" t="str">
        <f t="shared" si="24"/>
        <v>epg94</v>
      </c>
      <c r="K69" s="48" t="str">
        <f t="shared" si="35"/>
        <v>0009000207D1</v>
      </c>
      <c r="L69" s="48" t="str">
        <f t="shared" si="25"/>
        <v>http://www.viasat-channels.tv/</v>
      </c>
      <c r="M69" s="48" t="str">
        <f t="shared" si="26"/>
        <v>Русский, Английский</v>
      </c>
      <c r="N69" s="48" t="str">
        <f t="shared" si="27"/>
        <v>Круглосуточно</v>
      </c>
      <c r="O69" s="49" t="str">
        <f t="shared" si="28"/>
        <v/>
      </c>
      <c r="P69" s="48" t="str">
        <f t="shared" si="36"/>
        <v>Базовый</v>
      </c>
      <c r="Q69" s="44" t="str">
        <f t="shared" si="37"/>
        <v>Да</v>
      </c>
      <c r="R69" s="44"/>
      <c r="S69" s="44" t="str">
        <f t="shared" si="38"/>
        <v>Да</v>
      </c>
      <c r="T69" s="44" t="str">
        <f t="shared" si="39"/>
        <v>Да</v>
      </c>
      <c r="U69" s="44" t="str">
        <f t="shared" si="40"/>
        <v/>
      </c>
      <c r="V69" s="27" t="str">
        <f t="shared" si="41"/>
        <v/>
      </c>
    </row>
    <row r="70" spans="1:22" s="63" customFormat="1" x14ac:dyDescent="0.2">
      <c r="A70" s="44">
        <f t="shared" si="42"/>
        <v>68</v>
      </c>
      <c r="B70" s="27" t="str">
        <f t="shared" si="23"/>
        <v>TLC</v>
      </c>
      <c r="C70" s="27" t="str">
        <f t="shared" si="30"/>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70" s="27" t="str">
        <f t="shared" si="31"/>
        <v>Вокруг света</v>
      </c>
      <c r="E70" s="45" t="str">
        <f t="shared" si="32"/>
        <v>SD</v>
      </c>
      <c r="F70" s="45" t="str">
        <f t="shared" si="33"/>
        <v>DVB-10</v>
      </c>
      <c r="G70" s="45">
        <v>7700</v>
      </c>
      <c r="H70" s="46">
        <v>62</v>
      </c>
      <c r="I70" s="45">
        <f t="shared" si="34"/>
        <v>106</v>
      </c>
      <c r="J70" s="56" t="str">
        <f t="shared" si="24"/>
        <v>epg61</v>
      </c>
      <c r="K70" s="48" t="str">
        <f t="shared" si="35"/>
        <v>0009000207E3</v>
      </c>
      <c r="L70" s="48" t="str">
        <f t="shared" si="25"/>
        <v>http://www.tlc-tv.ru/</v>
      </c>
      <c r="M70" s="48" t="str">
        <f t="shared" si="26"/>
        <v>Русский, Английский</v>
      </c>
      <c r="N70" s="48" t="str">
        <f t="shared" si="27"/>
        <v>Круглосуточно</v>
      </c>
      <c r="O70" s="49" t="str">
        <f t="shared" si="28"/>
        <v/>
      </c>
      <c r="P70" s="48" t="str">
        <f t="shared" si="36"/>
        <v>Базовый</v>
      </c>
      <c r="Q70" s="44" t="str">
        <f t="shared" si="37"/>
        <v/>
      </c>
      <c r="R70" s="44"/>
      <c r="S70" s="44" t="str">
        <f t="shared" si="38"/>
        <v>Да</v>
      </c>
      <c r="T70" s="44" t="str">
        <f t="shared" si="39"/>
        <v>Да</v>
      </c>
      <c r="U70" s="44" t="str">
        <f t="shared" si="40"/>
        <v/>
      </c>
      <c r="V70" s="27" t="str">
        <f t="shared" si="41"/>
        <v/>
      </c>
    </row>
    <row r="71" spans="1:22" x14ac:dyDescent="0.2">
      <c r="A71" s="48">
        <f t="shared" si="42"/>
        <v>69</v>
      </c>
      <c r="B71" s="27" t="str">
        <f t="shared" si="23"/>
        <v>Спас</v>
      </c>
      <c r="C71" s="53" t="str">
        <f t="shared" si="30"/>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71" s="53" t="str">
        <f t="shared" si="31"/>
        <v>Федеральные каналы</v>
      </c>
      <c r="E71" s="54" t="str">
        <f t="shared" si="32"/>
        <v>SD</v>
      </c>
      <c r="F71" s="54" t="str">
        <f t="shared" si="33"/>
        <v>DVB-2</v>
      </c>
      <c r="G71" s="54">
        <v>7700</v>
      </c>
      <c r="H71" s="54">
        <v>313</v>
      </c>
      <c r="I71" s="54">
        <f t="shared" si="34"/>
        <v>12</v>
      </c>
      <c r="J71" s="56" t="str">
        <f t="shared" si="24"/>
        <v>epg391</v>
      </c>
      <c r="K71" s="48" t="str">
        <f t="shared" si="35"/>
        <v>0009000207F3</v>
      </c>
      <c r="L71" s="48" t="str">
        <f t="shared" si="25"/>
        <v>http://spastv.ru</v>
      </c>
      <c r="M71" s="48" t="str">
        <f t="shared" si="26"/>
        <v>Русский</v>
      </c>
      <c r="N71" s="48" t="str">
        <f t="shared" si="27"/>
        <v>Круглосуточно</v>
      </c>
      <c r="O71" s="49" t="str">
        <f t="shared" si="28"/>
        <v/>
      </c>
      <c r="P71" s="48" t="str">
        <f t="shared" si="36"/>
        <v>Федеральный</v>
      </c>
      <c r="Q71" s="48" t="str">
        <f t="shared" si="37"/>
        <v/>
      </c>
      <c r="R71" s="48"/>
      <c r="S71" s="44" t="str">
        <f t="shared" si="38"/>
        <v>Да</v>
      </c>
      <c r="T71" s="44" t="str">
        <f t="shared" si="39"/>
        <v>Да</v>
      </c>
      <c r="U71" s="44" t="str">
        <f t="shared" si="40"/>
        <v/>
      </c>
      <c r="V71" s="27" t="str">
        <f t="shared" si="41"/>
        <v/>
      </c>
    </row>
    <row r="72" spans="1:22" x14ac:dyDescent="0.2">
      <c r="A72" s="44">
        <f t="shared" si="42"/>
        <v>70</v>
      </c>
      <c r="B72" s="27" t="str">
        <f t="shared" si="23"/>
        <v>Shopping live</v>
      </c>
      <c r="C72" s="27" t="str">
        <f t="shared" si="30"/>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2" s="27" t="str">
        <f t="shared" si="31"/>
        <v>Телемагазины</v>
      </c>
      <c r="E72" s="45" t="str">
        <f t="shared" si="32"/>
        <v>SD</v>
      </c>
      <c r="F72" s="45" t="str">
        <f t="shared" si="33"/>
        <v>DVB-11</v>
      </c>
      <c r="G72" s="45">
        <v>7700</v>
      </c>
      <c r="H72" s="46">
        <v>24</v>
      </c>
      <c r="I72" s="45">
        <f t="shared" si="34"/>
        <v>22</v>
      </c>
      <c r="J72" s="56" t="str">
        <f t="shared" si="24"/>
        <v>epg23</v>
      </c>
      <c r="K72" s="48" t="str">
        <f t="shared" si="35"/>
        <v>0009000207E3</v>
      </c>
      <c r="L72" s="48" t="str">
        <f t="shared" si="25"/>
        <v>http://www.shoppinglive.ru/</v>
      </c>
      <c r="M72" s="48" t="str">
        <f t="shared" si="26"/>
        <v>Русский</v>
      </c>
      <c r="N72" s="48" t="str">
        <f t="shared" si="27"/>
        <v>Круглосуточно</v>
      </c>
      <c r="O72" s="49" t="str">
        <f t="shared" si="28"/>
        <v/>
      </c>
      <c r="P72" s="48" t="str">
        <f t="shared" si="36"/>
        <v>Базовый</v>
      </c>
      <c r="Q72" s="44" t="str">
        <f t="shared" si="37"/>
        <v/>
      </c>
      <c r="R72" s="44"/>
      <c r="S72" s="44" t="str">
        <f t="shared" si="38"/>
        <v>Да</v>
      </c>
      <c r="T72" s="44" t="str">
        <f t="shared" si="39"/>
        <v>Да</v>
      </c>
      <c r="U72" s="44" t="str">
        <f t="shared" si="40"/>
        <v/>
      </c>
      <c r="V72" s="27" t="str">
        <f t="shared" si="41"/>
        <v/>
      </c>
    </row>
    <row r="73" spans="1:22" s="63" customFormat="1" x14ac:dyDescent="0.2">
      <c r="A73" s="44">
        <f t="shared" si="42"/>
        <v>71</v>
      </c>
      <c r="B73" s="27" t="str">
        <f t="shared" si="23"/>
        <v>Россия 1 HD</v>
      </c>
      <c r="C73" s="27" t="str">
        <f t="shared" si="30"/>
        <v>Это динамично развивающаяся телекомпания, занимающая ведущие позиции в российском вещании.</v>
      </c>
      <c r="D73" s="27" t="str">
        <f t="shared" si="31"/>
        <v>Федеральные каналы</v>
      </c>
      <c r="E73" s="45" t="str">
        <f t="shared" si="32"/>
        <v>HD</v>
      </c>
      <c r="F73" s="45" t="str">
        <f t="shared" si="33"/>
        <v>DVB-11</v>
      </c>
      <c r="G73" s="45">
        <v>7700</v>
      </c>
      <c r="H73" s="46">
        <v>138</v>
      </c>
      <c r="I73" s="45">
        <f t="shared" si="34"/>
        <v>601</v>
      </c>
      <c r="J73" s="56" t="str">
        <f t="shared" si="24"/>
        <v>epg388</v>
      </c>
      <c r="K73" s="48" t="str">
        <f t="shared" si="35"/>
        <v>0009000207F4</v>
      </c>
      <c r="L73" s="48" t="str">
        <f t="shared" si="25"/>
        <v>http://russia.tv</v>
      </c>
      <c r="M73" s="48" t="str">
        <f t="shared" si="26"/>
        <v>Русский</v>
      </c>
      <c r="N73" s="48" t="str">
        <f t="shared" si="27"/>
        <v>Круглосуточно</v>
      </c>
      <c r="O73" s="49" t="str">
        <f t="shared" si="28"/>
        <v/>
      </c>
      <c r="P73" s="48" t="str">
        <f t="shared" si="36"/>
        <v>Базовый</v>
      </c>
      <c r="Q73" s="44" t="str">
        <f t="shared" si="37"/>
        <v/>
      </c>
      <c r="R73" s="44"/>
      <c r="S73" s="44" t="str">
        <f t="shared" si="38"/>
        <v>Да</v>
      </c>
      <c r="T73" s="44" t="str">
        <f t="shared" si="39"/>
        <v>Да</v>
      </c>
      <c r="U73" s="44" t="str">
        <f t="shared" si="40"/>
        <v/>
      </c>
      <c r="V73" s="27" t="str">
        <f t="shared" si="41"/>
        <v/>
      </c>
    </row>
    <row r="74" spans="1:22" x14ac:dyDescent="0.2">
      <c r="A74" s="48">
        <f t="shared" si="42"/>
        <v>72</v>
      </c>
      <c r="B74" s="27" t="str">
        <f t="shared" si="23"/>
        <v>ТНТ4</v>
      </c>
      <c r="C74" s="53" t="str">
        <f t="shared" si="30"/>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4" s="53" t="str">
        <f t="shared" si="31"/>
        <v>Развлекательные</v>
      </c>
      <c r="E74" s="54" t="str">
        <f t="shared" si="32"/>
        <v>SD</v>
      </c>
      <c r="F74" s="54" t="str">
        <f t="shared" si="33"/>
        <v>DVB-11</v>
      </c>
      <c r="G74" s="54">
        <v>7700</v>
      </c>
      <c r="H74" s="54">
        <v>315</v>
      </c>
      <c r="I74" s="54">
        <f t="shared" si="34"/>
        <v>206</v>
      </c>
      <c r="J74" s="56" t="str">
        <f t="shared" si="24"/>
        <v>epg622</v>
      </c>
      <c r="K74" s="48" t="str">
        <f t="shared" si="35"/>
        <v>0009000207E3</v>
      </c>
      <c r="L74" s="48" t="str">
        <f t="shared" si="25"/>
        <v>http://tnt-online.ru/</v>
      </c>
      <c r="M74" s="48" t="str">
        <f t="shared" si="26"/>
        <v>Русский</v>
      </c>
      <c r="N74" s="48" t="str">
        <f t="shared" si="27"/>
        <v>Круглосуточно</v>
      </c>
      <c r="O74" s="49" t="str">
        <f t="shared" si="28"/>
        <v/>
      </c>
      <c r="P74" s="48" t="str">
        <f t="shared" si="36"/>
        <v>Базовый</v>
      </c>
      <c r="Q74" s="48" t="str">
        <f t="shared" si="37"/>
        <v>Да</v>
      </c>
      <c r="R74" s="48"/>
      <c r="S74" s="44" t="str">
        <f t="shared" si="38"/>
        <v>Да</v>
      </c>
      <c r="T74" s="44" t="str">
        <f t="shared" si="39"/>
        <v>Да</v>
      </c>
      <c r="U74" s="44" t="str">
        <f t="shared" si="40"/>
        <v/>
      </c>
      <c r="V74" s="27" t="str">
        <f t="shared" si="41"/>
        <v/>
      </c>
    </row>
    <row r="75" spans="1:22" x14ac:dyDescent="0.2">
      <c r="A75" s="44">
        <f t="shared" si="42"/>
        <v>73</v>
      </c>
      <c r="B75" s="27" t="str">
        <f t="shared" si="23"/>
        <v>Eurosport 1 HD</v>
      </c>
      <c r="C75" s="27" t="str">
        <f t="shared" si="30"/>
        <v>Канал предоставляет самую полную информацию о текущих событиях в мире спорта. Вещание в формате высокой четкости.</v>
      </c>
      <c r="D75" s="27" t="str">
        <f t="shared" si="31"/>
        <v>Спортивные</v>
      </c>
      <c r="E75" s="45" t="str">
        <f t="shared" si="32"/>
        <v>HD</v>
      </c>
      <c r="F75" s="45" t="str">
        <f t="shared" si="33"/>
        <v>DVB-11</v>
      </c>
      <c r="G75" s="45">
        <v>7700</v>
      </c>
      <c r="H75" s="46">
        <v>122</v>
      </c>
      <c r="I75" s="45">
        <f t="shared" si="34"/>
        <v>619</v>
      </c>
      <c r="J75" s="56" t="str">
        <f t="shared" si="24"/>
        <v>epg308</v>
      </c>
      <c r="K75" s="48" t="str">
        <f t="shared" si="35"/>
        <v>0009000207D1</v>
      </c>
      <c r="L75" s="48" t="str">
        <f t="shared" si="25"/>
        <v>http://www.eurosport.ru/</v>
      </c>
      <c r="M75" s="48" t="str">
        <f t="shared" si="26"/>
        <v>Английский</v>
      </c>
      <c r="N75" s="48" t="str">
        <f t="shared" si="27"/>
        <v>Круглосуточно</v>
      </c>
      <c r="O75" s="49" t="str">
        <f t="shared" si="28"/>
        <v/>
      </c>
      <c r="P75" s="48" t="str">
        <f t="shared" si="36"/>
        <v>Базовый</v>
      </c>
      <c r="Q75" s="44" t="str">
        <f t="shared" si="37"/>
        <v/>
      </c>
      <c r="R75" s="44"/>
      <c r="S75" s="44" t="str">
        <f t="shared" si="38"/>
        <v>Да</v>
      </c>
      <c r="T75" s="44" t="str">
        <f t="shared" si="39"/>
        <v>Да</v>
      </c>
      <c r="U75" s="44" t="str">
        <f t="shared" si="40"/>
        <v/>
      </c>
      <c r="V75" s="27" t="str">
        <f t="shared" si="41"/>
        <v/>
      </c>
    </row>
    <row r="76" spans="1:22" x14ac:dyDescent="0.2">
      <c r="A76" s="44">
        <f t="shared" si="42"/>
        <v>74</v>
      </c>
      <c r="B76" s="27" t="str">
        <f t="shared" si="23"/>
        <v>Fox HD</v>
      </c>
      <c r="C76" s="27" t="str">
        <f t="shared" si="30"/>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6" s="27" t="str">
        <f t="shared" si="31"/>
        <v>Кино и сериалы</v>
      </c>
      <c r="E76" s="45" t="str">
        <f t="shared" si="32"/>
        <v>HD</v>
      </c>
      <c r="F76" s="45" t="str">
        <f t="shared" si="33"/>
        <v>DVB-9</v>
      </c>
      <c r="G76" s="45">
        <v>7700</v>
      </c>
      <c r="H76" s="46">
        <v>131</v>
      </c>
      <c r="I76" s="45">
        <f t="shared" si="34"/>
        <v>607</v>
      </c>
      <c r="J76" s="56" t="str">
        <f t="shared" si="24"/>
        <v>epg316</v>
      </c>
      <c r="K76" s="48" t="str">
        <f t="shared" si="35"/>
        <v>0009000207D1</v>
      </c>
      <c r="L76" s="48" t="str">
        <f t="shared" si="25"/>
        <v>http://www.fox.com/</v>
      </c>
      <c r="M76" s="48" t="str">
        <f t="shared" si="26"/>
        <v>Русский</v>
      </c>
      <c r="N76" s="48" t="str">
        <f t="shared" si="27"/>
        <v>Круглосуточно</v>
      </c>
      <c r="O76" s="49" t="str">
        <f t="shared" si="28"/>
        <v/>
      </c>
      <c r="P76" s="48" t="str">
        <f t="shared" si="36"/>
        <v>Базовый</v>
      </c>
      <c r="Q76" s="44" t="str">
        <f t="shared" si="37"/>
        <v/>
      </c>
      <c r="R76" s="44"/>
      <c r="S76" s="44" t="str">
        <f t="shared" si="38"/>
        <v>Да</v>
      </c>
      <c r="T76" s="44" t="str">
        <f t="shared" si="39"/>
        <v>Да</v>
      </c>
      <c r="U76" s="44" t="str">
        <f t="shared" si="40"/>
        <v/>
      </c>
      <c r="V76" s="27" t="str">
        <f t="shared" si="41"/>
        <v/>
      </c>
    </row>
    <row r="77" spans="1:22" x14ac:dyDescent="0.2">
      <c r="A77" s="44">
        <f t="shared" si="42"/>
        <v>75</v>
      </c>
      <c r="B77" s="27" t="str">
        <f t="shared" si="23"/>
        <v>Матч! Арена HD</v>
      </c>
      <c r="C77" s="53" t="str">
        <f t="shared" si="30"/>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7" s="53" t="str">
        <f t="shared" si="31"/>
        <v>Спортивные</v>
      </c>
      <c r="E77" s="54" t="str">
        <f t="shared" si="32"/>
        <v>HD</v>
      </c>
      <c r="F77" s="54" t="str">
        <f t="shared" si="33"/>
        <v>DVB-14</v>
      </c>
      <c r="G77" s="54">
        <v>7700</v>
      </c>
      <c r="H77" s="55">
        <v>123</v>
      </c>
      <c r="I77" s="54">
        <f t="shared" si="34"/>
        <v>621</v>
      </c>
      <c r="J77" s="56" t="str">
        <f t="shared" si="24"/>
        <v>epg628</v>
      </c>
      <c r="K77" s="48" t="str">
        <f t="shared" si="35"/>
        <v>0009000207F4</v>
      </c>
      <c r="L77" s="48" t="str">
        <f t="shared" si="25"/>
        <v>http://matchtv.ru/</v>
      </c>
      <c r="M77" s="48" t="str">
        <f t="shared" si="26"/>
        <v>Русский</v>
      </c>
      <c r="N77" s="48" t="str">
        <f t="shared" si="27"/>
        <v>Круглосуточно</v>
      </c>
      <c r="O77" s="49" t="str">
        <f t="shared" si="28"/>
        <v/>
      </c>
      <c r="P77" s="48" t="str">
        <f t="shared" si="36"/>
        <v>Базовый</v>
      </c>
      <c r="Q77" s="44" t="str">
        <f t="shared" si="37"/>
        <v/>
      </c>
      <c r="R77" s="44"/>
      <c r="S77" s="44" t="str">
        <f t="shared" si="38"/>
        <v>Да</v>
      </c>
      <c r="T77" s="44" t="str">
        <f t="shared" si="39"/>
        <v>Да</v>
      </c>
      <c r="U77" s="44" t="str">
        <f t="shared" si="40"/>
        <v/>
      </c>
      <c r="V77" s="27" t="str">
        <f t="shared" si="41"/>
        <v/>
      </c>
    </row>
    <row r="78" spans="1:22" x14ac:dyDescent="0.2">
      <c r="A78" s="44">
        <f t="shared" si="42"/>
        <v>76</v>
      </c>
      <c r="B78" s="27" t="str">
        <f t="shared" si="23"/>
        <v>-</v>
      </c>
      <c r="C78" s="53" t="str">
        <f t="shared" si="30"/>
        <v>-</v>
      </c>
      <c r="D78" s="53" t="str">
        <f t="shared" si="31"/>
        <v>-</v>
      </c>
      <c r="E78" s="54" t="str">
        <f t="shared" si="32"/>
        <v>-</v>
      </c>
      <c r="F78" s="54" t="str">
        <f t="shared" si="33"/>
        <v>-</v>
      </c>
      <c r="G78" s="54">
        <v>7700</v>
      </c>
      <c r="H78" s="55">
        <v>81</v>
      </c>
      <c r="I78" s="54" t="str">
        <f t="shared" si="34"/>
        <v>-</v>
      </c>
      <c r="J78" s="56" t="str">
        <f t="shared" si="24"/>
        <v>-</v>
      </c>
      <c r="K78" s="48" t="str">
        <f t="shared" si="35"/>
        <v>-</v>
      </c>
      <c r="L78" s="48" t="str">
        <f t="shared" si="25"/>
        <v>-</v>
      </c>
      <c r="M78" s="48" t="str">
        <f t="shared" si="26"/>
        <v>-</v>
      </c>
      <c r="N78" s="48" t="str">
        <f t="shared" si="27"/>
        <v>-</v>
      </c>
      <c r="O78" s="49" t="e">
        <f t="shared" si="28"/>
        <v>#N/A</v>
      </c>
      <c r="P78" s="48" t="str">
        <f t="shared" si="36"/>
        <v>-</v>
      </c>
      <c r="Q78" s="44" t="e">
        <f t="shared" si="37"/>
        <v>#N/A</v>
      </c>
      <c r="R78" s="44"/>
      <c r="S78" s="44" t="str">
        <f t="shared" si="38"/>
        <v>-</v>
      </c>
      <c r="T78" s="44" t="str">
        <f t="shared" si="39"/>
        <v>-</v>
      </c>
      <c r="U78" s="44" t="e">
        <f t="shared" si="40"/>
        <v>#N/A</v>
      </c>
      <c r="V78" s="27" t="e">
        <f t="shared" si="41"/>
        <v>#N/A</v>
      </c>
    </row>
    <row r="79" spans="1:22" x14ac:dyDescent="0.2">
      <c r="A79" s="44">
        <f t="shared" si="42"/>
        <v>77</v>
      </c>
      <c r="B79" s="27" t="str">
        <f t="shared" si="23"/>
        <v>Tiji</v>
      </c>
      <c r="C79" s="53" t="str">
        <f t="shared" si="30"/>
        <v>Детский телеканал для дошкольников. Анимационные сериалы, развивающие передачи, кукольные шоу, музыкальные клипы.</v>
      </c>
      <c r="D79" s="53" t="str">
        <f t="shared" si="31"/>
        <v>Детские</v>
      </c>
      <c r="E79" s="54" t="str">
        <f t="shared" si="32"/>
        <v>SD</v>
      </c>
      <c r="F79" s="54" t="str">
        <f t="shared" si="33"/>
        <v>DVB-13</v>
      </c>
      <c r="G79" s="54">
        <v>7700</v>
      </c>
      <c r="H79" s="55">
        <v>113</v>
      </c>
      <c r="I79" s="54">
        <f t="shared" si="34"/>
        <v>85</v>
      </c>
      <c r="J79" s="56" t="str">
        <f t="shared" si="24"/>
        <v>epg109</v>
      </c>
      <c r="K79" s="48" t="str">
        <f t="shared" si="35"/>
        <v>0009000207D1</v>
      </c>
      <c r="L79" s="48" t="str">
        <f t="shared" si="25"/>
        <v>http://www.tiji.fr/</v>
      </c>
      <c r="M79" s="48" t="str">
        <f t="shared" si="26"/>
        <v>Русский</v>
      </c>
      <c r="N79" s="48" t="str">
        <f t="shared" si="27"/>
        <v>Круглосуточно</v>
      </c>
      <c r="O79" s="49" t="str">
        <f t="shared" si="28"/>
        <v/>
      </c>
      <c r="P79" s="48" t="str">
        <f t="shared" si="36"/>
        <v>Базовый</v>
      </c>
      <c r="Q79" s="44" t="str">
        <f t="shared" si="37"/>
        <v/>
      </c>
      <c r="R79" s="44"/>
      <c r="S79" s="44" t="str">
        <f t="shared" si="38"/>
        <v>Да</v>
      </c>
      <c r="T79" s="44" t="str">
        <f t="shared" si="39"/>
        <v>Да</v>
      </c>
      <c r="U79" s="44" t="str">
        <f t="shared" si="40"/>
        <v/>
      </c>
      <c r="V79" s="27" t="str">
        <f t="shared" si="41"/>
        <v/>
      </c>
    </row>
    <row r="80" spans="1:22" x14ac:dyDescent="0.2">
      <c r="A80" s="44">
        <f t="shared" si="42"/>
        <v>78</v>
      </c>
      <c r="B80" s="51" t="str">
        <f t="shared" si="23"/>
        <v>Шалун SD</v>
      </c>
      <c r="C80" s="51" t="str">
        <f t="shared" si="3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80" s="51" t="str">
        <f t="shared" si="31"/>
        <v>Эротика</v>
      </c>
      <c r="E80" s="68" t="str">
        <f t="shared" si="32"/>
        <v>SD</v>
      </c>
      <c r="F80" s="68" t="str">
        <f t="shared" si="33"/>
        <v>DVB-13</v>
      </c>
      <c r="G80" s="68">
        <v>7700</v>
      </c>
      <c r="H80" s="68">
        <v>196</v>
      </c>
      <c r="I80" s="68">
        <f t="shared" si="34"/>
        <v>925</v>
      </c>
      <c r="J80" s="153" t="str">
        <f t="shared" si="24"/>
        <v>epg654</v>
      </c>
      <c r="K80" s="67" t="str">
        <f t="shared" si="35"/>
        <v>0009000207E3</v>
      </c>
      <c r="L80" s="67" t="str">
        <f t="shared" si="25"/>
        <v>http://www.goodtime.media/</v>
      </c>
      <c r="M80" s="48" t="str">
        <f t="shared" si="26"/>
        <v>Русский</v>
      </c>
      <c r="N80" s="48" t="str">
        <f t="shared" si="27"/>
        <v>Круглосуточно</v>
      </c>
      <c r="O80" s="49" t="str">
        <f t="shared" si="28"/>
        <v/>
      </c>
      <c r="P80" s="48" t="str">
        <f t="shared" si="36"/>
        <v>Базовый</v>
      </c>
      <c r="Q80" s="44" t="str">
        <f t="shared" si="37"/>
        <v/>
      </c>
      <c r="R80" s="44"/>
      <c r="S80" s="44" t="str">
        <f t="shared" si="38"/>
        <v>Да</v>
      </c>
      <c r="T80" s="44" t="str">
        <f t="shared" si="39"/>
        <v>Да</v>
      </c>
      <c r="U80" s="44" t="str">
        <f t="shared" si="40"/>
        <v>Да</v>
      </c>
      <c r="V80" s="27" t="str">
        <f t="shared" si="41"/>
        <v/>
      </c>
    </row>
    <row r="81" spans="1:22" x14ac:dyDescent="0.2">
      <c r="A81" s="44">
        <f t="shared" si="42"/>
        <v>79</v>
      </c>
      <c r="B81" s="27" t="str">
        <f t="shared" si="23"/>
        <v>Ретро</v>
      </c>
      <c r="C81" s="53" t="str">
        <f t="shared" si="30"/>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81" s="53" t="str">
        <f t="shared" si="31"/>
        <v>Развлекательные</v>
      </c>
      <c r="E81" s="54" t="str">
        <f t="shared" si="32"/>
        <v>SD</v>
      </c>
      <c r="F81" s="54" t="str">
        <f t="shared" si="33"/>
        <v>DVB-13</v>
      </c>
      <c r="G81" s="54">
        <v>7700</v>
      </c>
      <c r="H81" s="55">
        <v>40</v>
      </c>
      <c r="I81" s="54">
        <f t="shared" si="34"/>
        <v>204</v>
      </c>
      <c r="J81" s="56" t="str">
        <f t="shared" si="24"/>
        <v>epg39</v>
      </c>
      <c r="K81" s="48" t="str">
        <f t="shared" si="35"/>
        <v>0009000207D1</v>
      </c>
      <c r="L81" s="48" t="str">
        <f t="shared" si="25"/>
        <v>http://www.tv-stream.ru/</v>
      </c>
      <c r="M81" s="48" t="str">
        <f t="shared" si="26"/>
        <v>Русский</v>
      </c>
      <c r="N81" s="48" t="str">
        <f t="shared" si="27"/>
        <v>Круглосуточно</v>
      </c>
      <c r="O81" s="49" t="str">
        <f t="shared" si="28"/>
        <v/>
      </c>
      <c r="P81" s="48" t="str">
        <f t="shared" si="36"/>
        <v>Базовый</v>
      </c>
      <c r="Q81" s="44" t="str">
        <f t="shared" si="37"/>
        <v>Да</v>
      </c>
      <c r="R81" s="44"/>
      <c r="S81" s="44" t="str">
        <f t="shared" si="38"/>
        <v>Да</v>
      </c>
      <c r="T81" s="44" t="str">
        <f t="shared" si="39"/>
        <v>Да</v>
      </c>
      <c r="U81" s="44" t="str">
        <f t="shared" si="40"/>
        <v/>
      </c>
      <c r="V81" s="27" t="str">
        <f t="shared" si="41"/>
        <v/>
      </c>
    </row>
    <row r="82" spans="1:22" x14ac:dyDescent="0.2">
      <c r="A82" s="44">
        <f t="shared" si="42"/>
        <v>80</v>
      </c>
      <c r="B82" s="27" t="str">
        <f t="shared" si="23"/>
        <v>National Geographic HD</v>
      </c>
      <c r="C82" s="53" t="str">
        <f t="shared" si="30"/>
        <v>Канал о природе, вдохновляющий на приключения. Программы подготовлены с использованием эксклюзивных материалов географического общества США.</v>
      </c>
      <c r="D82" s="53" t="str">
        <f t="shared" si="31"/>
        <v>Вокруг света</v>
      </c>
      <c r="E82" s="54" t="str">
        <f t="shared" si="32"/>
        <v>HD</v>
      </c>
      <c r="F82" s="54" t="str">
        <f t="shared" si="33"/>
        <v>DVB-13</v>
      </c>
      <c r="G82" s="54">
        <v>7700</v>
      </c>
      <c r="H82" s="55">
        <v>134</v>
      </c>
      <c r="I82" s="54">
        <f t="shared" si="34"/>
        <v>610</v>
      </c>
      <c r="J82" s="56" t="str">
        <f t="shared" si="24"/>
        <v>epg319</v>
      </c>
      <c r="K82" s="48" t="str">
        <f t="shared" si="35"/>
        <v>0009000207D1</v>
      </c>
      <c r="L82" s="48" t="str">
        <f t="shared" si="25"/>
        <v>http://natgeotv.com/ru</v>
      </c>
      <c r="M82" s="48" t="str">
        <f t="shared" si="26"/>
        <v>Русский, Английский</v>
      </c>
      <c r="N82" s="48" t="str">
        <f t="shared" si="27"/>
        <v>Круглосуточно</v>
      </c>
      <c r="O82" s="49" t="str">
        <f t="shared" si="28"/>
        <v/>
      </c>
      <c r="P82" s="48" t="str">
        <f t="shared" si="36"/>
        <v>Базовый</v>
      </c>
      <c r="Q82" s="44" t="str">
        <f t="shared" si="37"/>
        <v/>
      </c>
      <c r="R82" s="44"/>
      <c r="S82" s="44" t="str">
        <f t="shared" si="38"/>
        <v>Да</v>
      </c>
      <c r="T82" s="44" t="str">
        <f t="shared" si="39"/>
        <v>Да</v>
      </c>
      <c r="U82" s="44" t="str">
        <f t="shared" si="40"/>
        <v/>
      </c>
      <c r="V82" s="27" t="str">
        <f t="shared" si="41"/>
        <v/>
      </c>
    </row>
    <row r="83" spans="1:22" x14ac:dyDescent="0.2">
      <c r="A83" s="44">
        <f t="shared" si="42"/>
        <v>81</v>
      </c>
      <c r="B83" s="27" t="str">
        <f t="shared" si="23"/>
        <v>Food Network</v>
      </c>
      <c r="C83" s="53" t="str">
        <f t="shared" si="30"/>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3" s="53" t="str">
        <f t="shared" si="31"/>
        <v>Семья и здоровье</v>
      </c>
      <c r="E83" s="54" t="str">
        <f t="shared" si="32"/>
        <v>SD</v>
      </c>
      <c r="F83" s="54" t="str">
        <f t="shared" si="33"/>
        <v>DVB-13</v>
      </c>
      <c r="G83" s="54">
        <v>7700</v>
      </c>
      <c r="H83" s="55">
        <v>304</v>
      </c>
      <c r="I83" s="54">
        <f t="shared" si="34"/>
        <v>134</v>
      </c>
      <c r="J83" s="56" t="str">
        <f t="shared" si="24"/>
        <v>epg589</v>
      </c>
      <c r="K83" s="48" t="str">
        <f t="shared" si="35"/>
        <v>0009000207D1</v>
      </c>
      <c r="L83" s="48" t="str">
        <f t="shared" si="25"/>
        <v>http://foodnetwork.com</v>
      </c>
      <c r="M83" s="48" t="str">
        <f t="shared" si="26"/>
        <v>Русский, Английский</v>
      </c>
      <c r="N83" s="48" t="str">
        <f t="shared" si="27"/>
        <v>Круглосуточно</v>
      </c>
      <c r="O83" s="49" t="str">
        <f t="shared" si="28"/>
        <v/>
      </c>
      <c r="P83" s="48" t="str">
        <f t="shared" si="36"/>
        <v>Базовый</v>
      </c>
      <c r="Q83" s="44" t="str">
        <f t="shared" si="37"/>
        <v>Да</v>
      </c>
      <c r="R83" s="44"/>
      <c r="S83" s="44" t="str">
        <f t="shared" si="38"/>
        <v>Да</v>
      </c>
      <c r="T83" s="44" t="str">
        <f t="shared" si="39"/>
        <v>Да</v>
      </c>
      <c r="U83" s="44" t="str">
        <f t="shared" si="40"/>
        <v/>
      </c>
      <c r="V83" s="27" t="str">
        <f t="shared" si="41"/>
        <v/>
      </c>
    </row>
    <row r="84" spans="1:22" x14ac:dyDescent="0.2">
      <c r="A84" s="44">
        <f t="shared" si="42"/>
        <v>82</v>
      </c>
      <c r="B84" s="27" t="str">
        <f t="shared" si="23"/>
        <v>Ностальгия</v>
      </c>
      <c r="C84" s="53" t="str">
        <f t="shared" si="30"/>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4" s="53" t="str">
        <f t="shared" si="31"/>
        <v>Развлекательные</v>
      </c>
      <c r="E84" s="54" t="str">
        <f t="shared" si="32"/>
        <v>SD</v>
      </c>
      <c r="F84" s="54" t="str">
        <f t="shared" si="33"/>
        <v>DVB-13</v>
      </c>
      <c r="G84" s="54">
        <v>7700</v>
      </c>
      <c r="H84" s="55">
        <v>140</v>
      </c>
      <c r="I84" s="54">
        <f t="shared" si="34"/>
        <v>203</v>
      </c>
      <c r="J84" s="56" t="str">
        <f t="shared" si="24"/>
        <v>epg325</v>
      </c>
      <c r="K84" s="48" t="str">
        <f t="shared" si="35"/>
        <v>0009000207D1</v>
      </c>
      <c r="L84" s="48" t="str">
        <f t="shared" si="25"/>
        <v>http://www.nostalgiatv.ru/</v>
      </c>
      <c r="M84" s="48" t="str">
        <f t="shared" si="26"/>
        <v>Русский</v>
      </c>
      <c r="N84" s="48" t="str">
        <f t="shared" si="27"/>
        <v>Круглосуточно</v>
      </c>
      <c r="O84" s="49" t="str">
        <f t="shared" si="28"/>
        <v/>
      </c>
      <c r="P84" s="48" t="str">
        <f t="shared" si="36"/>
        <v>Базовый</v>
      </c>
      <c r="Q84" s="44" t="str">
        <f t="shared" si="37"/>
        <v>Да</v>
      </c>
      <c r="R84" s="44"/>
      <c r="S84" s="44" t="str">
        <f t="shared" si="38"/>
        <v>Да</v>
      </c>
      <c r="T84" s="44" t="str">
        <f t="shared" si="39"/>
        <v>Да</v>
      </c>
      <c r="U84" s="44" t="str">
        <f t="shared" si="40"/>
        <v/>
      </c>
      <c r="V84" s="27" t="str">
        <f t="shared" si="41"/>
        <v/>
      </c>
    </row>
    <row r="85" spans="1:22" x14ac:dyDescent="0.2">
      <c r="A85" s="44">
        <f t="shared" si="42"/>
        <v>83</v>
      </c>
      <c r="B85" s="27" t="str">
        <f t="shared" si="23"/>
        <v>Eurosport 2</v>
      </c>
      <c r="C85" s="53" t="str">
        <f t="shared" si="30"/>
        <v>Канал предоставляет самую полную информацию о текущих событиях в мире спорта. Вещание в формате высокой четкости.</v>
      </c>
      <c r="D85" s="53" t="str">
        <f t="shared" si="31"/>
        <v>Спортивные</v>
      </c>
      <c r="E85" s="54" t="str">
        <f t="shared" si="32"/>
        <v>SD</v>
      </c>
      <c r="F85" s="54" t="str">
        <f t="shared" si="33"/>
        <v>DVB-13</v>
      </c>
      <c r="G85" s="54">
        <v>7700</v>
      </c>
      <c r="H85" s="55">
        <v>111</v>
      </c>
      <c r="I85" s="54">
        <f t="shared" si="34"/>
        <v>301</v>
      </c>
      <c r="J85" s="56" t="str">
        <f t="shared" si="24"/>
        <v>epg107</v>
      </c>
      <c r="K85" s="48" t="str">
        <f t="shared" si="35"/>
        <v>0009000207D1</v>
      </c>
      <c r="L85" s="48" t="str">
        <f t="shared" si="25"/>
        <v>http://www.eurosport.ru/</v>
      </c>
      <c r="M85" s="48" t="str">
        <f t="shared" si="26"/>
        <v>Русский, Английский</v>
      </c>
      <c r="N85" s="48" t="str">
        <f t="shared" si="27"/>
        <v>Круглосуточно</v>
      </c>
      <c r="O85" s="49" t="str">
        <f t="shared" si="28"/>
        <v/>
      </c>
      <c r="P85" s="48" t="str">
        <f t="shared" si="36"/>
        <v>Базовый</v>
      </c>
      <c r="Q85" s="44" t="str">
        <f t="shared" si="37"/>
        <v/>
      </c>
      <c r="R85" s="44"/>
      <c r="S85" s="44" t="str">
        <f t="shared" si="38"/>
        <v>Да</v>
      </c>
      <c r="T85" s="44" t="str">
        <f t="shared" si="39"/>
        <v>Да</v>
      </c>
      <c r="U85" s="44" t="str">
        <f t="shared" si="40"/>
        <v/>
      </c>
      <c r="V85" s="27" t="str">
        <f t="shared" si="41"/>
        <v/>
      </c>
    </row>
    <row r="86" spans="1:22" x14ac:dyDescent="0.2">
      <c r="A86" s="44">
        <f t="shared" si="42"/>
        <v>84</v>
      </c>
      <c r="B86" s="27" t="str">
        <f t="shared" si="23"/>
        <v>National Geographic Wild HD</v>
      </c>
      <c r="C86" s="53" t="str">
        <f t="shared" si="30"/>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6" s="53" t="str">
        <f t="shared" si="31"/>
        <v>Вокруг света</v>
      </c>
      <c r="E86" s="54" t="str">
        <f t="shared" si="32"/>
        <v>HD</v>
      </c>
      <c r="F86" s="54" t="str">
        <f t="shared" si="33"/>
        <v>DVB-14</v>
      </c>
      <c r="G86" s="54">
        <v>7700</v>
      </c>
      <c r="H86" s="55">
        <v>135</v>
      </c>
      <c r="I86" s="54">
        <f t="shared" si="34"/>
        <v>611</v>
      </c>
      <c r="J86" s="56" t="str">
        <f t="shared" si="24"/>
        <v>epg320</v>
      </c>
      <c r="K86" s="48" t="str">
        <f t="shared" si="35"/>
        <v>0009000207D1</v>
      </c>
      <c r="L86" s="48" t="str">
        <f t="shared" si="25"/>
        <v>http://natgeotv.com</v>
      </c>
      <c r="M86" s="48" t="str">
        <f t="shared" si="26"/>
        <v>Русский</v>
      </c>
      <c r="N86" s="48" t="str">
        <f t="shared" si="27"/>
        <v>Круглосуточно</v>
      </c>
      <c r="O86" s="49" t="str">
        <f t="shared" si="28"/>
        <v/>
      </c>
      <c r="P86" s="48" t="str">
        <f t="shared" si="36"/>
        <v>Базовый</v>
      </c>
      <c r="Q86" s="44" t="str">
        <f t="shared" si="37"/>
        <v/>
      </c>
      <c r="R86" s="44"/>
      <c r="S86" s="44" t="str">
        <f t="shared" si="38"/>
        <v>Да</v>
      </c>
      <c r="T86" s="44" t="str">
        <f t="shared" si="39"/>
        <v>Да</v>
      </c>
      <c r="U86" s="44" t="str">
        <f t="shared" si="40"/>
        <v/>
      </c>
      <c r="V86" s="27" t="str">
        <f t="shared" si="41"/>
        <v/>
      </c>
    </row>
    <row r="87" spans="1:22" x14ac:dyDescent="0.2">
      <c r="A87" s="44">
        <f t="shared" si="42"/>
        <v>85</v>
      </c>
      <c r="B87" s="27" t="str">
        <f t="shared" si="23"/>
        <v>СТС Love</v>
      </c>
      <c r="C87" s="53" t="str">
        <f t="shared" si="30"/>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7" s="53" t="str">
        <f t="shared" si="31"/>
        <v>Кино и сериалы</v>
      </c>
      <c r="E87" s="54" t="str">
        <f t="shared" si="32"/>
        <v>SD</v>
      </c>
      <c r="F87" s="54" t="str">
        <f t="shared" si="33"/>
        <v>DVB-15</v>
      </c>
      <c r="G87" s="54">
        <v>7700</v>
      </c>
      <c r="H87" s="55">
        <v>145</v>
      </c>
      <c r="I87" s="54">
        <f t="shared" si="34"/>
        <v>75</v>
      </c>
      <c r="J87" s="56" t="str">
        <f t="shared" si="24"/>
        <v>epg512</v>
      </c>
      <c r="K87" s="48" t="str">
        <f t="shared" si="35"/>
        <v>0009000207E3</v>
      </c>
      <c r="L87" s="48" t="str">
        <f t="shared" si="25"/>
        <v>http://love.ctc.ru/</v>
      </c>
      <c r="M87" s="48" t="str">
        <f t="shared" si="26"/>
        <v>Русский</v>
      </c>
      <c r="N87" s="48" t="str">
        <f t="shared" si="27"/>
        <v>Круглосуточно</v>
      </c>
      <c r="O87" s="49" t="str">
        <f t="shared" si="28"/>
        <v/>
      </c>
      <c r="P87" s="48" t="str">
        <f t="shared" si="36"/>
        <v>Базовый</v>
      </c>
      <c r="Q87" s="44" t="str">
        <f t="shared" si="37"/>
        <v>Да</v>
      </c>
      <c r="R87" s="44"/>
      <c r="S87" s="44" t="str">
        <f t="shared" si="38"/>
        <v>Да</v>
      </c>
      <c r="T87" s="44" t="str">
        <f t="shared" si="39"/>
        <v>Да</v>
      </c>
      <c r="U87" s="44" t="str">
        <f t="shared" si="40"/>
        <v/>
      </c>
      <c r="V87" s="27" t="str">
        <f t="shared" si="41"/>
        <v/>
      </c>
    </row>
    <row r="88" spans="1:22" x14ac:dyDescent="0.2">
      <c r="A88" s="44">
        <f t="shared" si="42"/>
        <v>86</v>
      </c>
      <c r="B88" s="27" t="str">
        <f t="shared" si="23"/>
        <v>МТС-ИНФО</v>
      </c>
      <c r="C88" s="53" t="str">
        <f t="shared" si="30"/>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8" s="53" t="str">
        <f t="shared" si="31"/>
        <v>Новости и публицистика</v>
      </c>
      <c r="E88" s="54" t="str">
        <f t="shared" si="32"/>
        <v>SD</v>
      </c>
      <c r="F88" s="54" t="str">
        <f t="shared" si="33"/>
        <v>DVB-14</v>
      </c>
      <c r="G88" s="54">
        <v>7700</v>
      </c>
      <c r="H88" s="55">
        <v>999</v>
      </c>
      <c r="I88" s="54">
        <f t="shared" si="34"/>
        <v>30</v>
      </c>
      <c r="J88" s="56" t="str">
        <f t="shared" si="24"/>
        <v>epg114</v>
      </c>
      <c r="K88" s="48" t="str">
        <f t="shared" si="35"/>
        <v>-</v>
      </c>
      <c r="L88" s="48" t="str">
        <f t="shared" si="25"/>
        <v>http://dom.mts.ru</v>
      </c>
      <c r="M88" s="48" t="str">
        <f t="shared" si="26"/>
        <v>Русский</v>
      </c>
      <c r="N88" s="48" t="str">
        <f t="shared" si="27"/>
        <v>Круглосуточно</v>
      </c>
      <c r="O88" s="49" t="str">
        <f t="shared" si="28"/>
        <v/>
      </c>
      <c r="P88" s="48" t="str">
        <f t="shared" si="36"/>
        <v>Базовый</v>
      </c>
      <c r="Q88" s="44" t="str">
        <f t="shared" si="37"/>
        <v/>
      </c>
      <c r="R88" s="44"/>
      <c r="S88" s="44" t="str">
        <f t="shared" si="38"/>
        <v>Да</v>
      </c>
      <c r="T88" s="44" t="str">
        <f t="shared" si="39"/>
        <v>Да</v>
      </c>
      <c r="U88" s="44" t="str">
        <f t="shared" si="40"/>
        <v/>
      </c>
      <c r="V88" s="27" t="str">
        <f t="shared" si="41"/>
        <v/>
      </c>
    </row>
    <row r="89" spans="1:22" x14ac:dyDescent="0.2">
      <c r="A89" s="44">
        <f t="shared" si="42"/>
        <v>87</v>
      </c>
      <c r="B89" s="51" t="str">
        <f t="shared" si="23"/>
        <v>Gulli Girl</v>
      </c>
      <c r="C89" s="51" t="str">
        <f t="shared" si="30"/>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9" s="53" t="str">
        <f t="shared" si="31"/>
        <v>Детские</v>
      </c>
      <c r="E89" s="54" t="str">
        <f t="shared" si="32"/>
        <v>SD</v>
      </c>
      <c r="F89" s="54" t="str">
        <f t="shared" si="33"/>
        <v>DVB-14</v>
      </c>
      <c r="G89" s="54">
        <v>7700</v>
      </c>
      <c r="H89" s="55">
        <v>80</v>
      </c>
      <c r="I89" s="54">
        <f t="shared" si="34"/>
        <v>87</v>
      </c>
      <c r="J89" s="56" t="str">
        <f t="shared" si="24"/>
        <v>epg76</v>
      </c>
      <c r="K89" s="48" t="str">
        <f t="shared" si="35"/>
        <v>0009000207D1</v>
      </c>
      <c r="L89" s="48" t="str">
        <f t="shared" si="25"/>
        <v>http://www.gulli.ru/</v>
      </c>
      <c r="M89" s="48" t="str">
        <f t="shared" si="26"/>
        <v>Русский</v>
      </c>
      <c r="N89" s="48" t="str">
        <f t="shared" si="27"/>
        <v>Круглосуточно</v>
      </c>
      <c r="O89" s="49" t="str">
        <f t="shared" si="28"/>
        <v/>
      </c>
      <c r="P89" s="48" t="str">
        <f t="shared" si="36"/>
        <v>Базовый</v>
      </c>
      <c r="Q89" s="44" t="str">
        <f t="shared" si="37"/>
        <v/>
      </c>
      <c r="R89" s="44"/>
      <c r="S89" s="44" t="str">
        <f t="shared" si="38"/>
        <v>Да</v>
      </c>
      <c r="T89" s="44" t="str">
        <f t="shared" si="39"/>
        <v>Да</v>
      </c>
      <c r="U89" s="44" t="str">
        <f t="shared" si="40"/>
        <v/>
      </c>
      <c r="V89" s="27" t="str">
        <f t="shared" si="41"/>
        <v/>
      </c>
    </row>
    <row r="90" spans="1:22" x14ac:dyDescent="0.2">
      <c r="A90" s="44">
        <f t="shared" si="42"/>
        <v>88</v>
      </c>
      <c r="B90" s="27" t="str">
        <f t="shared" si="23"/>
        <v>Детский</v>
      </c>
      <c r="C90" s="53" t="str">
        <f t="shared" si="30"/>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90" s="53" t="str">
        <f t="shared" si="31"/>
        <v>Детские</v>
      </c>
      <c r="E90" s="54" t="str">
        <f t="shared" si="32"/>
        <v>SD</v>
      </c>
      <c r="F90" s="54" t="str">
        <f t="shared" si="33"/>
        <v>DVB-14</v>
      </c>
      <c r="G90" s="54">
        <v>7700</v>
      </c>
      <c r="H90" s="55">
        <v>83</v>
      </c>
      <c r="I90" s="54">
        <f t="shared" si="34"/>
        <v>88</v>
      </c>
      <c r="J90" s="56" t="str">
        <f t="shared" si="24"/>
        <v>epg79</v>
      </c>
      <c r="K90" s="48" t="str">
        <f t="shared" si="35"/>
        <v>0009000207D1</v>
      </c>
      <c r="L90" s="48" t="str">
        <f t="shared" si="25"/>
        <v>http://telekanaldetskiy.ru/</v>
      </c>
      <c r="M90" s="48" t="str">
        <f t="shared" si="26"/>
        <v>Русский</v>
      </c>
      <c r="N90" s="48" t="str">
        <f t="shared" si="27"/>
        <v>Круглосуточно</v>
      </c>
      <c r="O90" s="49" t="str">
        <f t="shared" si="28"/>
        <v/>
      </c>
      <c r="P90" s="48" t="str">
        <f t="shared" si="36"/>
        <v>Базовый</v>
      </c>
      <c r="Q90" s="44" t="str">
        <f t="shared" si="37"/>
        <v>Да</v>
      </c>
      <c r="R90" s="44"/>
      <c r="S90" s="44" t="str">
        <f t="shared" si="38"/>
        <v>Да</v>
      </c>
      <c r="T90" s="44" t="str">
        <f t="shared" si="39"/>
        <v>Да</v>
      </c>
      <c r="U90" s="44" t="str">
        <f t="shared" si="40"/>
        <v/>
      </c>
      <c r="V90" s="27" t="str">
        <f t="shared" si="41"/>
        <v/>
      </c>
    </row>
    <row r="91" spans="1:22" x14ac:dyDescent="0.2">
      <c r="A91" s="44">
        <f t="shared" si="42"/>
        <v>89</v>
      </c>
      <c r="B91" s="27" t="str">
        <f t="shared" si="23"/>
        <v>Discovery Channel HD</v>
      </c>
      <c r="C91" s="53" t="str">
        <f t="shared" si="30"/>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91" s="53" t="str">
        <f t="shared" si="31"/>
        <v>Вокруг света</v>
      </c>
      <c r="E91" s="54" t="str">
        <f t="shared" si="32"/>
        <v>HD</v>
      </c>
      <c r="F91" s="54" t="str">
        <f t="shared" si="33"/>
        <v>DVB-15</v>
      </c>
      <c r="G91" s="54">
        <v>7700</v>
      </c>
      <c r="H91" s="55">
        <v>118</v>
      </c>
      <c r="I91" s="54">
        <f t="shared" si="34"/>
        <v>609</v>
      </c>
      <c r="J91" s="56" t="str">
        <f t="shared" si="24"/>
        <v>epg509</v>
      </c>
      <c r="K91" s="48" t="str">
        <f t="shared" si="35"/>
        <v>0009000207D1</v>
      </c>
      <c r="L91" s="48" t="str">
        <f t="shared" si="25"/>
        <v>http://www.discoverychannel.ru/</v>
      </c>
      <c r="M91" s="48" t="str">
        <f t="shared" si="26"/>
        <v>Русский, Английский</v>
      </c>
      <c r="N91" s="48" t="str">
        <f t="shared" si="27"/>
        <v>Круглосуточно</v>
      </c>
      <c r="O91" s="49" t="str">
        <f t="shared" si="28"/>
        <v/>
      </c>
      <c r="P91" s="48" t="str">
        <f t="shared" si="36"/>
        <v>Базовый</v>
      </c>
      <c r="Q91" s="44" t="str">
        <f t="shared" si="37"/>
        <v/>
      </c>
      <c r="R91" s="44"/>
      <c r="S91" s="44" t="str">
        <f t="shared" si="38"/>
        <v>Да</v>
      </c>
      <c r="T91" s="44" t="str">
        <f t="shared" si="39"/>
        <v>Да</v>
      </c>
      <c r="U91" s="44" t="str">
        <f t="shared" si="40"/>
        <v/>
      </c>
      <c r="V91" s="27" t="str">
        <f t="shared" si="41"/>
        <v/>
      </c>
    </row>
    <row r="92" spans="1:22" x14ac:dyDescent="0.2">
      <c r="A92" s="44">
        <f t="shared" si="42"/>
        <v>90</v>
      </c>
      <c r="B92" s="27" t="str">
        <f t="shared" si="23"/>
        <v>TV1000 Comedy HD</v>
      </c>
      <c r="C92" s="53" t="str">
        <f t="shared" si="30"/>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92" s="53" t="str">
        <f t="shared" si="31"/>
        <v>Кино и сериалы</v>
      </c>
      <c r="E92" s="54" t="str">
        <f t="shared" si="32"/>
        <v>HD</v>
      </c>
      <c r="F92" s="54" t="str">
        <f t="shared" si="33"/>
        <v>DVB-15</v>
      </c>
      <c r="G92" s="54">
        <v>7700</v>
      </c>
      <c r="H92" s="55">
        <v>162</v>
      </c>
      <c r="I92" s="54">
        <f t="shared" si="34"/>
        <v>805</v>
      </c>
      <c r="J92" s="56" t="str">
        <f t="shared" si="24"/>
        <v>epg377</v>
      </c>
      <c r="K92" s="48" t="str">
        <f t="shared" si="35"/>
        <v>0009000207E0</v>
      </c>
      <c r="L92" s="48" t="str">
        <f t="shared" si="25"/>
        <v>http://www.viasatpremium.ru/</v>
      </c>
      <c r="M92" s="48" t="str">
        <f t="shared" si="26"/>
        <v>Русский</v>
      </c>
      <c r="N92" s="48" t="str">
        <f t="shared" si="27"/>
        <v>Круглосуточно</v>
      </c>
      <c r="O92" s="49" t="str">
        <f t="shared" si="28"/>
        <v/>
      </c>
      <c r="P92" s="48" t="str">
        <f t="shared" si="36"/>
        <v>VIASAT премиум HD</v>
      </c>
      <c r="Q92" s="44" t="str">
        <f t="shared" si="37"/>
        <v/>
      </c>
      <c r="R92" s="44"/>
      <c r="S92" s="44" t="str">
        <f t="shared" si="38"/>
        <v>Да</v>
      </c>
      <c r="T92" s="44" t="str">
        <f t="shared" si="39"/>
        <v>Да</v>
      </c>
      <c r="U92" s="44" t="str">
        <f t="shared" si="40"/>
        <v/>
      </c>
      <c r="V92" s="27" t="str">
        <f t="shared" si="41"/>
        <v/>
      </c>
    </row>
    <row r="93" spans="1:22" x14ac:dyDescent="0.2">
      <c r="A93" s="44">
        <f t="shared" si="42"/>
        <v>91</v>
      </c>
      <c r="B93" s="27" t="str">
        <f t="shared" ref="B93:B123" si="43">IFERROR(VLOOKUP($H93,TChannels,3,FALSE),"-")</f>
        <v>Канал Disney</v>
      </c>
      <c r="C93" s="53" t="str">
        <f t="shared" si="30"/>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3" s="53" t="str">
        <f t="shared" si="31"/>
        <v>Детские</v>
      </c>
      <c r="E93" s="54" t="str">
        <f t="shared" si="32"/>
        <v>SD</v>
      </c>
      <c r="F93" s="54" t="str">
        <f t="shared" si="33"/>
        <v>DVB-16</v>
      </c>
      <c r="G93" s="54">
        <v>7700</v>
      </c>
      <c r="H93" s="55">
        <v>13</v>
      </c>
      <c r="I93" s="68">
        <f t="shared" si="34"/>
        <v>23</v>
      </c>
      <c r="J93" s="56" t="str">
        <f t="shared" si="24"/>
        <v>epg12</v>
      </c>
      <c r="K93" s="48" t="str">
        <f t="shared" si="35"/>
        <v>0009000207E3</v>
      </c>
      <c r="L93" s="48" t="str">
        <f t="shared" si="25"/>
        <v>http://www.disney.ru/</v>
      </c>
      <c r="M93" s="48" t="str">
        <f t="shared" si="26"/>
        <v>Русский</v>
      </c>
      <c r="N93" s="48" t="str">
        <f t="shared" si="27"/>
        <v>Круглосуточно</v>
      </c>
      <c r="O93" s="49" t="str">
        <f t="shared" si="28"/>
        <v/>
      </c>
      <c r="P93" s="48" t="str">
        <f t="shared" si="36"/>
        <v>Базовый</v>
      </c>
      <c r="Q93" s="44" t="str">
        <f t="shared" si="37"/>
        <v>Да</v>
      </c>
      <c r="R93" s="44"/>
      <c r="S93" s="44" t="str">
        <f t="shared" si="38"/>
        <v>Да</v>
      </c>
      <c r="T93" s="44" t="str">
        <f t="shared" si="39"/>
        <v>Да</v>
      </c>
      <c r="U93" s="44" t="str">
        <f t="shared" si="40"/>
        <v/>
      </c>
      <c r="V93" s="27" t="str">
        <f t="shared" si="41"/>
        <v/>
      </c>
    </row>
    <row r="94" spans="1:22" x14ac:dyDescent="0.2">
      <c r="A94" s="44">
        <f t="shared" si="42"/>
        <v>92</v>
      </c>
      <c r="B94" s="27" t="str">
        <f t="shared" si="43"/>
        <v>Boomerang</v>
      </c>
      <c r="C94" s="53" t="str">
        <f t="shared" si="30"/>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4" s="53" t="str">
        <f t="shared" si="31"/>
        <v>Детские</v>
      </c>
      <c r="E94" s="54" t="str">
        <f t="shared" si="32"/>
        <v>SD</v>
      </c>
      <c r="F94" s="54" t="str">
        <f t="shared" si="33"/>
        <v>DVB-16</v>
      </c>
      <c r="G94" s="54">
        <v>7700</v>
      </c>
      <c r="H94" s="55">
        <v>180</v>
      </c>
      <c r="I94" s="54">
        <f t="shared" si="34"/>
        <v>86</v>
      </c>
      <c r="J94" s="56" t="str">
        <f t="shared" si="24"/>
        <v>epg374</v>
      </c>
      <c r="K94" s="48" t="str">
        <f t="shared" si="35"/>
        <v>0009000207D1</v>
      </c>
      <c r="L94" s="48" t="str">
        <f t="shared" si="25"/>
        <v>http://www.boomerangtv.co.uk</v>
      </c>
      <c r="M94" s="48" t="str">
        <f t="shared" si="26"/>
        <v>Русский</v>
      </c>
      <c r="N94" s="48" t="str">
        <f t="shared" si="27"/>
        <v>Круглосуточно</v>
      </c>
      <c r="O94" s="49" t="str">
        <f t="shared" si="28"/>
        <v/>
      </c>
      <c r="P94" s="48" t="str">
        <f t="shared" si="36"/>
        <v>Базовый</v>
      </c>
      <c r="Q94" s="44" t="str">
        <f t="shared" si="37"/>
        <v/>
      </c>
      <c r="R94" s="44"/>
      <c r="S94" s="44" t="str">
        <f t="shared" si="38"/>
        <v>Да</v>
      </c>
      <c r="T94" s="44" t="str">
        <f t="shared" si="39"/>
        <v>Да</v>
      </c>
      <c r="U94" s="44" t="str">
        <f t="shared" si="40"/>
        <v/>
      </c>
      <c r="V94" s="27" t="str">
        <f t="shared" si="41"/>
        <v/>
      </c>
    </row>
    <row r="95" spans="1:22" x14ac:dyDescent="0.2">
      <c r="A95" s="44">
        <f t="shared" si="42"/>
        <v>93</v>
      </c>
      <c r="B95" s="27" t="str">
        <f t="shared" si="43"/>
        <v>-</v>
      </c>
      <c r="C95" s="53" t="str">
        <f t="shared" si="30"/>
        <v>-</v>
      </c>
      <c r="D95" s="53" t="str">
        <f t="shared" si="31"/>
        <v>-</v>
      </c>
      <c r="E95" s="54" t="str">
        <f t="shared" si="32"/>
        <v>-</v>
      </c>
      <c r="F95" s="54" t="str">
        <f t="shared" si="33"/>
        <v>-</v>
      </c>
      <c r="G95" s="54">
        <v>7700</v>
      </c>
      <c r="H95" s="55">
        <v>126</v>
      </c>
      <c r="I95" s="54" t="str">
        <f t="shared" si="34"/>
        <v>-</v>
      </c>
      <c r="J95" s="56" t="str">
        <f t="shared" si="24"/>
        <v>-</v>
      </c>
      <c r="K95" s="48" t="str">
        <f t="shared" si="35"/>
        <v>-</v>
      </c>
      <c r="L95" s="48" t="str">
        <f t="shared" si="25"/>
        <v>-</v>
      </c>
      <c r="M95" s="48" t="str">
        <f t="shared" si="26"/>
        <v>-</v>
      </c>
      <c r="N95" s="48" t="str">
        <f t="shared" si="27"/>
        <v>-</v>
      </c>
      <c r="O95" s="49" t="e">
        <f t="shared" si="28"/>
        <v>#N/A</v>
      </c>
      <c r="P95" s="48" t="str">
        <f t="shared" si="36"/>
        <v>-</v>
      </c>
      <c r="Q95" s="44" t="e">
        <f t="shared" si="37"/>
        <v>#N/A</v>
      </c>
      <c r="R95" s="44"/>
      <c r="S95" s="44" t="str">
        <f t="shared" si="38"/>
        <v>-</v>
      </c>
      <c r="T95" s="44" t="str">
        <f t="shared" si="39"/>
        <v>-</v>
      </c>
      <c r="U95" s="44" t="e">
        <f t="shared" si="40"/>
        <v>#N/A</v>
      </c>
      <c r="V95" s="27" t="e">
        <f t="shared" si="41"/>
        <v>#N/A</v>
      </c>
    </row>
    <row r="96" spans="1:22" x14ac:dyDescent="0.2">
      <c r="A96" s="44">
        <f t="shared" si="42"/>
        <v>94</v>
      </c>
      <c r="B96" s="27" t="str">
        <f t="shared" si="43"/>
        <v>Eurosport 2 HD</v>
      </c>
      <c r="C96" s="53" t="str">
        <f t="shared" si="30"/>
        <v>Канал предоставляет самую полную информацию о текущих событиях в мире спорта. Вещание в формате высокой четкости.</v>
      </c>
      <c r="D96" s="53" t="str">
        <f t="shared" si="31"/>
        <v>Спортивные</v>
      </c>
      <c r="E96" s="54" t="str">
        <f t="shared" si="32"/>
        <v>HD</v>
      </c>
      <c r="F96" s="54" t="str">
        <f t="shared" si="33"/>
        <v>DVB-16</v>
      </c>
      <c r="G96" s="54">
        <v>7700</v>
      </c>
      <c r="H96" s="55">
        <v>171</v>
      </c>
      <c r="I96" s="54">
        <f t="shared" si="34"/>
        <v>620</v>
      </c>
      <c r="J96" s="56" t="str">
        <f t="shared" si="24"/>
        <v>epg383</v>
      </c>
      <c r="K96" s="48" t="str">
        <f t="shared" si="35"/>
        <v>0009000207D1</v>
      </c>
      <c r="L96" s="48" t="str">
        <f t="shared" si="25"/>
        <v>http://www.eurosport.ru/</v>
      </c>
      <c r="M96" s="48" t="str">
        <f t="shared" si="26"/>
        <v>Английский</v>
      </c>
      <c r="N96" s="48" t="str">
        <f t="shared" si="27"/>
        <v>Круглосуточно</v>
      </c>
      <c r="O96" s="49" t="str">
        <f t="shared" si="28"/>
        <v/>
      </c>
      <c r="P96" s="48" t="str">
        <f t="shared" si="36"/>
        <v>Базовый</v>
      </c>
      <c r="Q96" s="44" t="str">
        <f t="shared" si="37"/>
        <v/>
      </c>
      <c r="R96" s="44"/>
      <c r="S96" s="44" t="str">
        <f t="shared" si="38"/>
        <v>Да</v>
      </c>
      <c r="T96" s="44" t="str">
        <f t="shared" si="39"/>
        <v>Да</v>
      </c>
      <c r="U96" s="44" t="str">
        <f t="shared" si="40"/>
        <v/>
      </c>
      <c r="V96" s="27" t="str">
        <f t="shared" si="41"/>
        <v/>
      </c>
    </row>
    <row r="97" spans="1:22" x14ac:dyDescent="0.2">
      <c r="A97" s="44">
        <f t="shared" si="42"/>
        <v>95</v>
      </c>
      <c r="B97" s="27" t="str">
        <f t="shared" si="43"/>
        <v>Discovery Science</v>
      </c>
      <c r="C97" s="53" t="str">
        <f t="shared" si="30"/>
        <v>Discovery Science – научный круглосуточный канал. Discovery Science транслирует научные и технические исследования, открытия и изобретения.</v>
      </c>
      <c r="D97" s="53" t="str">
        <f t="shared" si="31"/>
        <v>Познавательные</v>
      </c>
      <c r="E97" s="54" t="str">
        <f t="shared" si="32"/>
        <v>SD</v>
      </c>
      <c r="F97" s="54" t="str">
        <f t="shared" si="33"/>
        <v>DVB-17</v>
      </c>
      <c r="G97" s="54">
        <v>7700</v>
      </c>
      <c r="H97" s="55">
        <v>85</v>
      </c>
      <c r="I97" s="54">
        <f t="shared" si="34"/>
        <v>111</v>
      </c>
      <c r="J97" s="56" t="str">
        <f t="shared" si="24"/>
        <v>epg81</v>
      </c>
      <c r="K97" s="48" t="str">
        <f t="shared" si="35"/>
        <v>0009000207E3</v>
      </c>
      <c r="L97" s="48" t="str">
        <f t="shared" si="25"/>
        <v>http://science.discovery.com/</v>
      </c>
      <c r="M97" s="48" t="str">
        <f t="shared" si="26"/>
        <v>Русский, Английский</v>
      </c>
      <c r="N97" s="48" t="str">
        <f t="shared" si="27"/>
        <v>Круглосуточно</v>
      </c>
      <c r="O97" s="49" t="str">
        <f t="shared" si="28"/>
        <v/>
      </c>
      <c r="P97" s="48" t="str">
        <f t="shared" si="36"/>
        <v>Базовый</v>
      </c>
      <c r="Q97" s="44" t="str">
        <f t="shared" si="37"/>
        <v/>
      </c>
      <c r="R97" s="44"/>
      <c r="S97" s="44" t="str">
        <f t="shared" si="38"/>
        <v>Да</v>
      </c>
      <c r="T97" s="44" t="str">
        <f t="shared" si="39"/>
        <v>Да</v>
      </c>
      <c r="U97" s="44" t="str">
        <f t="shared" si="40"/>
        <v/>
      </c>
      <c r="V97" s="27" t="str">
        <f t="shared" si="41"/>
        <v/>
      </c>
    </row>
    <row r="98" spans="1:22" x14ac:dyDescent="0.2">
      <c r="A98" s="44">
        <f t="shared" si="42"/>
        <v>96</v>
      </c>
      <c r="B98" s="27" t="str">
        <f t="shared" si="43"/>
        <v>-</v>
      </c>
      <c r="C98" s="53" t="str">
        <f t="shared" si="30"/>
        <v>-</v>
      </c>
      <c r="D98" s="53" t="str">
        <f t="shared" si="31"/>
        <v>-</v>
      </c>
      <c r="E98" s="54" t="str">
        <f t="shared" si="32"/>
        <v>-</v>
      </c>
      <c r="F98" s="54" t="str">
        <f t="shared" si="33"/>
        <v>-</v>
      </c>
      <c r="G98" s="54">
        <v>7700</v>
      </c>
      <c r="H98" s="55">
        <v>127</v>
      </c>
      <c r="I98" s="54" t="str">
        <f t="shared" si="34"/>
        <v>-</v>
      </c>
      <c r="J98" s="56" t="str">
        <f t="shared" si="24"/>
        <v>-</v>
      </c>
      <c r="K98" s="48" t="str">
        <f t="shared" ref="K98:K128" si="44">IFERROR(IF($U$1=1,VLOOKUP($H98,TChannels,13,FALSE),IF($U$1=2,VLOOKUP($H98,TChannels,20,FALSE),IF($U$1=3,VLOOKUP($H98,TChannels,10,FALSE),IF($U$1=4,VLOOKUP($H98,TChannels,17,FALSE),"Не определен")))),"-")</f>
        <v>-</v>
      </c>
      <c r="L98" s="48" t="str">
        <f t="shared" si="25"/>
        <v>-</v>
      </c>
      <c r="M98" s="48" t="str">
        <f t="shared" si="26"/>
        <v>-</v>
      </c>
      <c r="N98" s="48" t="str">
        <f t="shared" si="27"/>
        <v>-</v>
      </c>
      <c r="O98" s="49" t="e">
        <f t="shared" si="28"/>
        <v>#N/A</v>
      </c>
      <c r="P98" s="48" t="str">
        <f t="shared" ref="P98:P128" si="45">IFERROR(IF(OR($U$1=1,$U$1=3),VLOOKUP($H98,TChannels,7,FALSE),IF(OR($U$1=2,$U$1=4),VLOOKUP($H98,TChannels,14,FALSE),"Не определен")),"-")</f>
        <v>-</v>
      </c>
      <c r="Q98" s="44" t="e">
        <f t="shared" si="37"/>
        <v>#N/A</v>
      </c>
      <c r="R98" s="44"/>
      <c r="S98" s="44" t="str">
        <f t="shared" si="38"/>
        <v>-</v>
      </c>
      <c r="T98" s="44" t="str">
        <f t="shared" si="39"/>
        <v>-</v>
      </c>
      <c r="U98" s="44" t="e">
        <f t="shared" si="40"/>
        <v>#N/A</v>
      </c>
      <c r="V98" s="27" t="e">
        <f t="shared" si="41"/>
        <v>#N/A</v>
      </c>
    </row>
    <row r="99" spans="1:22" x14ac:dyDescent="0.2">
      <c r="A99" s="44">
        <f t="shared" si="42"/>
        <v>97</v>
      </c>
      <c r="B99" s="27" t="str">
        <f t="shared" si="43"/>
        <v>КХЛ HD</v>
      </c>
      <c r="C99" s="53" t="str">
        <f t="shared" si="30"/>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9" s="53" t="str">
        <f t="shared" si="31"/>
        <v>Спортивные</v>
      </c>
      <c r="E99" s="54" t="str">
        <f t="shared" si="32"/>
        <v>HD</v>
      </c>
      <c r="F99" s="54" t="str">
        <f t="shared" si="33"/>
        <v>DVB-17</v>
      </c>
      <c r="G99" s="54">
        <v>7700</v>
      </c>
      <c r="H99" s="55">
        <v>170</v>
      </c>
      <c r="I99" s="54">
        <f t="shared" si="34"/>
        <v>830</v>
      </c>
      <c r="J99" s="56" t="str">
        <f t="shared" si="24"/>
        <v>epg382</v>
      </c>
      <c r="K99" s="48" t="str">
        <f t="shared" si="44"/>
        <v>0009000207F6</v>
      </c>
      <c r="L99" s="48" t="str">
        <f t="shared" si="25"/>
        <v>http://tv.khl.ru/</v>
      </c>
      <c r="M99" s="48" t="str">
        <f t="shared" si="26"/>
        <v>Русский</v>
      </c>
      <c r="N99" s="48" t="str">
        <f t="shared" si="27"/>
        <v>Круглосуточно</v>
      </c>
      <c r="O99" s="49" t="str">
        <f t="shared" si="28"/>
        <v/>
      </c>
      <c r="P99" s="48" t="str">
        <f t="shared" si="45"/>
        <v>КХЛ HD</v>
      </c>
      <c r="Q99" s="44" t="str">
        <f t="shared" si="37"/>
        <v/>
      </c>
      <c r="R99" s="44"/>
      <c r="S99" s="44" t="str">
        <f t="shared" si="38"/>
        <v>Да</v>
      </c>
      <c r="T99" s="44" t="str">
        <f t="shared" si="39"/>
        <v>Да</v>
      </c>
      <c r="U99" s="44" t="str">
        <f t="shared" si="40"/>
        <v/>
      </c>
      <c r="V99" s="27" t="str">
        <f t="shared" si="41"/>
        <v/>
      </c>
    </row>
    <row r="100" spans="1:22" x14ac:dyDescent="0.2">
      <c r="A100" s="44">
        <f t="shared" si="42"/>
        <v>98</v>
      </c>
      <c r="B100" s="27" t="str">
        <f t="shared" si="43"/>
        <v>History</v>
      </c>
      <c r="C100" s="53" t="str">
        <f t="shared" ref="C100:C131" si="46">IFERROR(VLOOKUP($H100,TChannels,30,FALSE),"-")</f>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00" s="53" t="str">
        <f t="shared" si="31"/>
        <v>Развлекательные</v>
      </c>
      <c r="E100" s="54" t="str">
        <f t="shared" si="32"/>
        <v>SD</v>
      </c>
      <c r="F100" s="54" t="str">
        <f t="shared" si="33"/>
        <v>DVB-17</v>
      </c>
      <c r="G100" s="54">
        <v>7700</v>
      </c>
      <c r="H100" s="55">
        <v>233</v>
      </c>
      <c r="I100" s="54">
        <f t="shared" si="34"/>
        <v>201</v>
      </c>
      <c r="J100" s="56" t="str">
        <f t="shared" si="24"/>
        <v>epg503</v>
      </c>
      <c r="K100" s="48" t="str">
        <f t="shared" si="44"/>
        <v>0009000207D1</v>
      </c>
      <c r="L100" s="48" t="str">
        <f t="shared" si="25"/>
        <v>http://www.history.com/</v>
      </c>
      <c r="M100" s="48" t="str">
        <f t="shared" si="26"/>
        <v>Русский, Английский</v>
      </c>
      <c r="N100" s="48" t="str">
        <f t="shared" si="27"/>
        <v>Круглосуточно</v>
      </c>
      <c r="O100" s="49" t="str">
        <f t="shared" si="28"/>
        <v/>
      </c>
      <c r="P100" s="48" t="str">
        <f t="shared" si="45"/>
        <v>Базовый</v>
      </c>
      <c r="Q100" s="44" t="str">
        <f t="shared" si="37"/>
        <v>Да</v>
      </c>
      <c r="R100" s="44"/>
      <c r="S100" s="44" t="str">
        <f t="shared" si="38"/>
        <v>Да</v>
      </c>
      <c r="T100" s="44" t="str">
        <f t="shared" si="39"/>
        <v>Да</v>
      </c>
      <c r="U100" s="44" t="str">
        <f t="shared" si="40"/>
        <v/>
      </c>
      <c r="V100" s="27" t="str">
        <f t="shared" si="41"/>
        <v/>
      </c>
    </row>
    <row r="101" spans="1:22" x14ac:dyDescent="0.2">
      <c r="A101" s="44">
        <f t="shared" si="42"/>
        <v>99</v>
      </c>
      <c r="B101" s="27" t="str">
        <f t="shared" si="43"/>
        <v>-</v>
      </c>
      <c r="C101" s="53" t="str">
        <f t="shared" si="46"/>
        <v>-</v>
      </c>
      <c r="D101" s="53" t="str">
        <f t="shared" si="31"/>
        <v>-</v>
      </c>
      <c r="E101" s="54" t="str">
        <f t="shared" si="32"/>
        <v>-</v>
      </c>
      <c r="F101" s="54" t="str">
        <f t="shared" si="33"/>
        <v>-</v>
      </c>
      <c r="G101" s="54">
        <v>7700</v>
      </c>
      <c r="H101" s="55">
        <v>226</v>
      </c>
      <c r="I101" s="54" t="str">
        <f t="shared" si="34"/>
        <v>-</v>
      </c>
      <c r="J101" s="56" t="str">
        <f t="shared" si="24"/>
        <v>-</v>
      </c>
      <c r="K101" s="48" t="str">
        <f t="shared" si="44"/>
        <v>-</v>
      </c>
      <c r="L101" s="48" t="str">
        <f t="shared" si="25"/>
        <v>-</v>
      </c>
      <c r="M101" s="48" t="str">
        <f t="shared" si="26"/>
        <v>-</v>
      </c>
      <c r="N101" s="48" t="str">
        <f t="shared" si="27"/>
        <v>-</v>
      </c>
      <c r="O101" s="49" t="e">
        <f t="shared" si="28"/>
        <v>#N/A</v>
      </c>
      <c r="P101" s="48" t="str">
        <f t="shared" si="45"/>
        <v>-</v>
      </c>
      <c r="Q101" s="44" t="e">
        <f t="shared" si="37"/>
        <v>#N/A</v>
      </c>
      <c r="R101" s="44"/>
      <c r="S101" s="44" t="str">
        <f t="shared" si="38"/>
        <v>-</v>
      </c>
      <c r="T101" s="44" t="str">
        <f t="shared" si="39"/>
        <v>-</v>
      </c>
      <c r="U101" s="44" t="e">
        <f t="shared" si="40"/>
        <v>#N/A</v>
      </c>
      <c r="V101" s="27" t="e">
        <f t="shared" si="41"/>
        <v>#N/A</v>
      </c>
    </row>
    <row r="102" spans="1:22" s="63" customFormat="1" x14ac:dyDescent="0.2">
      <c r="A102" s="44">
        <f t="shared" si="42"/>
        <v>100</v>
      </c>
      <c r="B102" s="27" t="str">
        <f t="shared" si="43"/>
        <v>LifeNews</v>
      </c>
      <c r="C102" s="53" t="str">
        <f t="shared" si="46"/>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2" s="53" t="str">
        <f t="shared" si="31"/>
        <v>Новости и публицистика</v>
      </c>
      <c r="E102" s="54" t="str">
        <f t="shared" si="32"/>
        <v>SD</v>
      </c>
      <c r="F102" s="54" t="str">
        <f t="shared" si="33"/>
        <v>DVB-18</v>
      </c>
      <c r="G102" s="54">
        <v>7700</v>
      </c>
      <c r="H102" s="55">
        <v>69</v>
      </c>
      <c r="I102" s="54">
        <f t="shared" si="34"/>
        <v>34</v>
      </c>
      <c r="J102" s="56" t="str">
        <f t="shared" si="24"/>
        <v>epg273</v>
      </c>
      <c r="K102" s="48" t="str">
        <f t="shared" si="44"/>
        <v>0009000207F4</v>
      </c>
      <c r="L102" s="48" t="str">
        <f t="shared" si="25"/>
        <v>http://lifenews.ru/</v>
      </c>
      <c r="M102" s="48" t="str">
        <f t="shared" si="26"/>
        <v>Русский</v>
      </c>
      <c r="N102" s="48" t="str">
        <f t="shared" si="27"/>
        <v>Круглосуточно</v>
      </c>
      <c r="O102" s="49" t="str">
        <f t="shared" si="28"/>
        <v/>
      </c>
      <c r="P102" s="48" t="str">
        <f t="shared" si="45"/>
        <v>Базовый</v>
      </c>
      <c r="Q102" s="44" t="str">
        <f t="shared" si="37"/>
        <v>Да</v>
      </c>
      <c r="R102" s="44"/>
      <c r="S102" s="44" t="str">
        <f t="shared" si="38"/>
        <v>Да</v>
      </c>
      <c r="T102" s="44" t="str">
        <f t="shared" si="39"/>
        <v>Да</v>
      </c>
      <c r="U102" s="44" t="str">
        <f t="shared" si="40"/>
        <v/>
      </c>
      <c r="V102" s="27" t="str">
        <f t="shared" si="41"/>
        <v/>
      </c>
    </row>
    <row r="103" spans="1:22" x14ac:dyDescent="0.2">
      <c r="A103" s="48">
        <f t="shared" si="42"/>
        <v>101</v>
      </c>
      <c r="B103" s="27" t="str">
        <f t="shared" si="43"/>
        <v>Бобёр</v>
      </c>
      <c r="C103" s="53" t="str">
        <f t="shared" si="46"/>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103" s="53" t="str">
        <f t="shared" si="31"/>
        <v>Познавательные</v>
      </c>
      <c r="E103" s="54" t="str">
        <f t="shared" si="32"/>
        <v>SD</v>
      </c>
      <c r="F103" s="54" t="str">
        <f t="shared" si="33"/>
        <v>DVB-18</v>
      </c>
      <c r="G103" s="54">
        <v>7700</v>
      </c>
      <c r="H103" s="54">
        <v>312</v>
      </c>
      <c r="I103" s="54">
        <f t="shared" si="34"/>
        <v>112</v>
      </c>
      <c r="J103" s="56" t="str">
        <f t="shared" si="24"/>
        <v>epg603</v>
      </c>
      <c r="K103" s="48" t="str">
        <f t="shared" si="44"/>
        <v>0009000207E5</v>
      </c>
      <c r="L103" s="48" t="str">
        <f t="shared" si="25"/>
        <v>http://www.bober-tv.ru</v>
      </c>
      <c r="M103" s="48" t="str">
        <f t="shared" si="26"/>
        <v>Русский</v>
      </c>
      <c r="N103" s="48" t="str">
        <f t="shared" si="27"/>
        <v>Круглосуточно</v>
      </c>
      <c r="O103" s="49" t="str">
        <f t="shared" si="28"/>
        <v/>
      </c>
      <c r="P103" s="48" t="str">
        <f t="shared" si="45"/>
        <v>Базовый</v>
      </c>
      <c r="Q103" s="48" t="str">
        <f t="shared" si="37"/>
        <v/>
      </c>
      <c r="R103" s="48"/>
      <c r="S103" s="44" t="str">
        <f t="shared" si="38"/>
        <v>Да</v>
      </c>
      <c r="T103" s="44" t="str">
        <f t="shared" si="39"/>
        <v>Да</v>
      </c>
      <c r="U103" s="44" t="str">
        <f t="shared" si="40"/>
        <v/>
      </c>
      <c r="V103" s="27" t="str">
        <f t="shared" si="41"/>
        <v/>
      </c>
    </row>
    <row r="104" spans="1:22" x14ac:dyDescent="0.2">
      <c r="A104" s="44">
        <f t="shared" si="42"/>
        <v>102</v>
      </c>
      <c r="B104" s="27" t="str">
        <f t="shared" si="43"/>
        <v>Fox Life HD</v>
      </c>
      <c r="C104" s="53" t="str">
        <f t="shared" si="46"/>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104" s="53" t="str">
        <f t="shared" si="31"/>
        <v>Кино и сериалы</v>
      </c>
      <c r="E104" s="54" t="str">
        <f t="shared" si="32"/>
        <v>HD</v>
      </c>
      <c r="F104" s="54" t="str">
        <f t="shared" si="33"/>
        <v>DVB-21</v>
      </c>
      <c r="G104" s="54">
        <v>7700</v>
      </c>
      <c r="H104" s="55">
        <v>130</v>
      </c>
      <c r="I104" s="54">
        <f t="shared" si="34"/>
        <v>606</v>
      </c>
      <c r="J104" s="56" t="str">
        <f t="shared" si="24"/>
        <v>epg315</v>
      </c>
      <c r="K104" s="48" t="str">
        <f t="shared" si="44"/>
        <v>0009000207D1</v>
      </c>
      <c r="L104" s="48" t="str">
        <f t="shared" si="25"/>
        <v>http://www.foxlifetv.ru/</v>
      </c>
      <c r="M104" s="48" t="str">
        <f t="shared" si="26"/>
        <v>Русский</v>
      </c>
      <c r="N104" s="48" t="str">
        <f t="shared" si="27"/>
        <v>Круглосуточно</v>
      </c>
      <c r="O104" s="49" t="str">
        <f t="shared" si="28"/>
        <v/>
      </c>
      <c r="P104" s="48" t="str">
        <f t="shared" si="45"/>
        <v>Базовый</v>
      </c>
      <c r="Q104" s="44" t="str">
        <f t="shared" si="37"/>
        <v/>
      </c>
      <c r="R104" s="44"/>
      <c r="S104" s="44" t="str">
        <f t="shared" si="38"/>
        <v>Да</v>
      </c>
      <c r="T104" s="44" t="str">
        <f t="shared" si="39"/>
        <v>Да</v>
      </c>
      <c r="U104" s="44" t="str">
        <f t="shared" si="40"/>
        <v/>
      </c>
      <c r="V104" s="27" t="str">
        <f t="shared" si="41"/>
        <v/>
      </c>
    </row>
    <row r="105" spans="1:22" x14ac:dyDescent="0.2">
      <c r="A105" s="44">
        <f t="shared" si="42"/>
        <v>103</v>
      </c>
      <c r="B105" s="27" t="str">
        <f t="shared" si="43"/>
        <v>Mezzo Live HD</v>
      </c>
      <c r="C105" s="53" t="str">
        <f t="shared" si="46"/>
        <v>Самые прекрасные мгновения классической музыки, оперы, танца, джаза и всей музыки мира. В прямом эфире.</v>
      </c>
      <c r="D105" s="53" t="str">
        <f t="shared" si="31"/>
        <v>Музыкальные</v>
      </c>
      <c r="E105" s="54" t="str">
        <f t="shared" si="32"/>
        <v>HD</v>
      </c>
      <c r="F105" s="54" t="str">
        <f t="shared" si="33"/>
        <v>DVB-23</v>
      </c>
      <c r="G105" s="54">
        <v>7700</v>
      </c>
      <c r="H105" s="55">
        <v>146</v>
      </c>
      <c r="I105" s="54">
        <f t="shared" si="34"/>
        <v>623</v>
      </c>
      <c r="J105" s="56" t="str">
        <f t="shared" si="24"/>
        <v>epg329</v>
      </c>
      <c r="K105" s="48" t="str">
        <f t="shared" si="44"/>
        <v>0009000207D1</v>
      </c>
      <c r="L105" s="48" t="str">
        <f t="shared" si="25"/>
        <v>http://www.mezzo.tv/</v>
      </c>
      <c r="M105" s="48" t="str">
        <f t="shared" si="26"/>
        <v>Французский</v>
      </c>
      <c r="N105" s="48" t="str">
        <f t="shared" si="27"/>
        <v>Круглосуточно</v>
      </c>
      <c r="O105" s="49" t="str">
        <f t="shared" si="28"/>
        <v/>
      </c>
      <c r="P105" s="48" t="str">
        <f t="shared" si="45"/>
        <v>Базовый</v>
      </c>
      <c r="Q105" s="44" t="str">
        <f t="shared" si="37"/>
        <v/>
      </c>
      <c r="R105" s="44"/>
      <c r="S105" s="44" t="str">
        <f t="shared" si="38"/>
        <v>Да</v>
      </c>
      <c r="T105" s="44" t="str">
        <f t="shared" si="39"/>
        <v>Да</v>
      </c>
      <c r="U105" s="44" t="str">
        <f t="shared" si="40"/>
        <v/>
      </c>
      <c r="V105" s="27" t="str">
        <f t="shared" si="41"/>
        <v/>
      </c>
    </row>
    <row r="106" spans="1:22" x14ac:dyDescent="0.2">
      <c r="A106" s="44">
        <f t="shared" si="42"/>
        <v>104</v>
      </c>
      <c r="B106" s="27" t="str">
        <f t="shared" si="43"/>
        <v>Viasat History</v>
      </c>
      <c r="C106" s="53" t="str">
        <f t="shared" si="46"/>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6" s="53" t="str">
        <f t="shared" si="31"/>
        <v>Познавательные</v>
      </c>
      <c r="E106" s="54" t="str">
        <f t="shared" si="32"/>
        <v>SD</v>
      </c>
      <c r="F106" s="54" t="str">
        <f t="shared" si="33"/>
        <v>DVB-22</v>
      </c>
      <c r="G106" s="54">
        <v>7700</v>
      </c>
      <c r="H106" s="55">
        <v>91</v>
      </c>
      <c r="I106" s="54">
        <f t="shared" si="34"/>
        <v>113</v>
      </c>
      <c r="J106" s="56" t="str">
        <f t="shared" si="24"/>
        <v>epg87</v>
      </c>
      <c r="K106" s="48" t="str">
        <f t="shared" si="44"/>
        <v>0009000207D1</v>
      </c>
      <c r="L106" s="48" t="str">
        <f t="shared" si="25"/>
        <v>http://www.viasat-channels.tv</v>
      </c>
      <c r="M106" s="48" t="str">
        <f t="shared" si="26"/>
        <v>Русский, Английский</v>
      </c>
      <c r="N106" s="48" t="str">
        <f t="shared" si="27"/>
        <v>Круглосуточно</v>
      </c>
      <c r="O106" s="49" t="str">
        <f t="shared" si="28"/>
        <v/>
      </c>
      <c r="P106" s="48" t="str">
        <f t="shared" si="45"/>
        <v>Базовый</v>
      </c>
      <c r="Q106" s="44" t="str">
        <f t="shared" si="37"/>
        <v>Да</v>
      </c>
      <c r="R106" s="44"/>
      <c r="S106" s="44" t="str">
        <f t="shared" si="38"/>
        <v>Да</v>
      </c>
      <c r="T106" s="44" t="str">
        <f t="shared" si="39"/>
        <v>Да</v>
      </c>
      <c r="U106" s="44" t="str">
        <f t="shared" si="40"/>
        <v/>
      </c>
      <c r="V106" s="27" t="str">
        <f t="shared" si="41"/>
        <v/>
      </c>
    </row>
    <row r="107" spans="1:22" x14ac:dyDescent="0.2">
      <c r="A107" s="44">
        <f t="shared" si="42"/>
        <v>105</v>
      </c>
      <c r="B107" s="27" t="str">
        <f t="shared" si="43"/>
        <v>LifeNews HD</v>
      </c>
      <c r="C107" s="53" t="str">
        <f t="shared" si="46"/>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7" s="53" t="str">
        <f t="shared" si="31"/>
        <v>Новости и публицистика</v>
      </c>
      <c r="E107" s="54" t="str">
        <f t="shared" si="32"/>
        <v>HD</v>
      </c>
      <c r="F107" s="54" t="str">
        <f t="shared" si="33"/>
        <v>DVB-19</v>
      </c>
      <c r="G107" s="54">
        <v>7700</v>
      </c>
      <c r="H107" s="55">
        <v>182</v>
      </c>
      <c r="I107" s="54">
        <f t="shared" si="34"/>
        <v>624</v>
      </c>
      <c r="J107" s="56" t="str">
        <f t="shared" si="24"/>
        <v>epg480</v>
      </c>
      <c r="K107" s="48" t="str">
        <f t="shared" si="44"/>
        <v>0009000207D1</v>
      </c>
      <c r="L107" s="48" t="str">
        <f t="shared" si="25"/>
        <v>http://lifenews.ru/</v>
      </c>
      <c r="M107" s="48" t="str">
        <f t="shared" si="26"/>
        <v>Русский</v>
      </c>
      <c r="N107" s="48" t="str">
        <f t="shared" si="27"/>
        <v>Круглосуточно</v>
      </c>
      <c r="O107" s="49" t="str">
        <f t="shared" si="28"/>
        <v/>
      </c>
      <c r="P107" s="48" t="str">
        <f t="shared" si="45"/>
        <v>Базовый</v>
      </c>
      <c r="Q107" s="44" t="str">
        <f t="shared" si="37"/>
        <v/>
      </c>
      <c r="R107" s="44"/>
      <c r="S107" s="44" t="str">
        <f t="shared" si="38"/>
        <v>Да</v>
      </c>
      <c r="T107" s="44" t="str">
        <f t="shared" si="39"/>
        <v>Да</v>
      </c>
      <c r="U107" s="44" t="str">
        <f t="shared" si="40"/>
        <v/>
      </c>
      <c r="V107" s="27" t="str">
        <f t="shared" si="41"/>
        <v/>
      </c>
    </row>
    <row r="108" spans="1:22" x14ac:dyDescent="0.2">
      <c r="A108" s="44">
        <f t="shared" si="42"/>
        <v>106</v>
      </c>
      <c r="B108" s="27" t="str">
        <f t="shared" si="43"/>
        <v>Матч! Арена</v>
      </c>
      <c r="C108" s="53" t="str">
        <f t="shared" si="46"/>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8" s="53" t="str">
        <f t="shared" si="31"/>
        <v>Спортивные</v>
      </c>
      <c r="E108" s="54" t="str">
        <f t="shared" si="32"/>
        <v>SD</v>
      </c>
      <c r="F108" s="54" t="str">
        <f t="shared" si="33"/>
        <v>DVB-19</v>
      </c>
      <c r="G108" s="54">
        <v>7700</v>
      </c>
      <c r="H108" s="55">
        <v>50</v>
      </c>
      <c r="I108" s="54">
        <f t="shared" si="34"/>
        <v>302</v>
      </c>
      <c r="J108" s="56" t="str">
        <f t="shared" si="24"/>
        <v>epg627</v>
      </c>
      <c r="K108" s="48" t="str">
        <f t="shared" si="44"/>
        <v>0009000207F4</v>
      </c>
      <c r="L108" s="48" t="str">
        <f t="shared" si="25"/>
        <v>http://matchtv.ru/</v>
      </c>
      <c r="M108" s="48" t="str">
        <f t="shared" si="26"/>
        <v>Русский</v>
      </c>
      <c r="N108" s="48" t="str">
        <f t="shared" si="27"/>
        <v>Круглосуточно</v>
      </c>
      <c r="O108" s="49" t="str">
        <f t="shared" si="28"/>
        <v/>
      </c>
      <c r="P108" s="48" t="str">
        <f t="shared" si="45"/>
        <v>Базовый</v>
      </c>
      <c r="Q108" s="44" t="str">
        <f t="shared" si="37"/>
        <v>Да</v>
      </c>
      <c r="R108" s="44"/>
      <c r="S108" s="44" t="str">
        <f t="shared" si="38"/>
        <v>Да</v>
      </c>
      <c r="T108" s="44" t="str">
        <f t="shared" si="39"/>
        <v>Да</v>
      </c>
      <c r="U108" s="44" t="str">
        <f t="shared" si="40"/>
        <v/>
      </c>
      <c r="V108" s="27" t="str">
        <f t="shared" si="41"/>
        <v/>
      </c>
    </row>
    <row r="109" spans="1:22" x14ac:dyDescent="0.2">
      <c r="A109" s="44">
        <f t="shared" si="42"/>
        <v>107</v>
      </c>
      <c r="B109" s="27" t="str">
        <f t="shared" si="43"/>
        <v>Extreme Sports</v>
      </c>
      <c r="C109" s="27" t="str">
        <f t="shared" si="46"/>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9" s="27" t="str">
        <f t="shared" si="31"/>
        <v>Спортивные</v>
      </c>
      <c r="E109" s="45" t="str">
        <f t="shared" si="32"/>
        <v>SD</v>
      </c>
      <c r="F109" s="45" t="str">
        <f t="shared" si="33"/>
        <v>DVB-31</v>
      </c>
      <c r="G109" s="54">
        <v>7700</v>
      </c>
      <c r="H109" s="54">
        <v>110</v>
      </c>
      <c r="I109" s="54">
        <f t="shared" si="34"/>
        <v>838</v>
      </c>
      <c r="J109" s="56" t="str">
        <f t="shared" si="24"/>
        <v>epg106</v>
      </c>
      <c r="K109" s="67" t="str">
        <f t="shared" si="44"/>
        <v>000900020803</v>
      </c>
      <c r="L109" s="67" t="str">
        <f t="shared" si="25"/>
        <v>http://extreme.com/</v>
      </c>
      <c r="M109" s="67" t="str">
        <f t="shared" si="26"/>
        <v>Русский</v>
      </c>
      <c r="N109" s="67" t="str">
        <f t="shared" si="27"/>
        <v>Круглосуточно</v>
      </c>
      <c r="O109" s="154" t="str">
        <f t="shared" si="28"/>
        <v/>
      </c>
      <c r="P109" s="67" t="str">
        <f t="shared" si="45"/>
        <v>Активный</v>
      </c>
      <c r="Q109" s="44" t="str">
        <f t="shared" si="37"/>
        <v/>
      </c>
      <c r="R109" s="44"/>
      <c r="S109" s="44" t="str">
        <f t="shared" si="38"/>
        <v>Да</v>
      </c>
      <c r="T109" s="44" t="str">
        <f t="shared" si="39"/>
        <v>Да</v>
      </c>
      <c r="U109" s="44" t="str">
        <f t="shared" si="40"/>
        <v/>
      </c>
      <c r="V109" s="27" t="str">
        <f t="shared" si="41"/>
        <v/>
      </c>
    </row>
    <row r="110" spans="1:22" x14ac:dyDescent="0.2">
      <c r="A110" s="44">
        <f t="shared" si="42"/>
        <v>108</v>
      </c>
      <c r="B110" s="27" t="str">
        <f t="shared" si="43"/>
        <v>Discovery Science HD</v>
      </c>
      <c r="C110" s="27" t="str">
        <f t="shared" si="46"/>
        <v>Discovery Science HD – научный круглосуточный канал. Discovery Science транслирует научные и технические исследования, открытия и изобретения.</v>
      </c>
      <c r="D110" s="27" t="str">
        <f t="shared" si="31"/>
        <v>Познавательные</v>
      </c>
      <c r="E110" s="45" t="str">
        <f t="shared" si="32"/>
        <v>HD</v>
      </c>
      <c r="F110" s="45" t="str">
        <f t="shared" si="33"/>
        <v>DVB-19</v>
      </c>
      <c r="G110" s="54">
        <v>7700</v>
      </c>
      <c r="H110" s="55">
        <v>155</v>
      </c>
      <c r="I110" s="54">
        <f t="shared" si="34"/>
        <v>613</v>
      </c>
      <c r="J110" s="56" t="str">
        <f t="shared" si="24"/>
        <v>epg523</v>
      </c>
      <c r="K110" s="67" t="str">
        <f t="shared" si="44"/>
        <v>0009000207D1</v>
      </c>
      <c r="L110" s="67" t="str">
        <f t="shared" si="25"/>
        <v>http://science.discovery.com/</v>
      </c>
      <c r="M110" s="67" t="str">
        <f t="shared" si="26"/>
        <v>Русский, Английский</v>
      </c>
      <c r="N110" s="67" t="str">
        <f t="shared" si="27"/>
        <v>Круглосуточно</v>
      </c>
      <c r="O110" s="154" t="str">
        <f t="shared" si="28"/>
        <v/>
      </c>
      <c r="P110" s="67" t="str">
        <f t="shared" si="45"/>
        <v>Базовый</v>
      </c>
      <c r="Q110" s="44" t="str">
        <f t="shared" si="37"/>
        <v/>
      </c>
      <c r="R110" s="44"/>
      <c r="S110" s="44" t="str">
        <f t="shared" si="38"/>
        <v>Да</v>
      </c>
      <c r="T110" s="44" t="str">
        <f t="shared" si="39"/>
        <v>Да</v>
      </c>
      <c r="U110" s="44" t="str">
        <f t="shared" si="40"/>
        <v/>
      </c>
      <c r="V110" s="27" t="str">
        <f t="shared" si="41"/>
        <v/>
      </c>
    </row>
    <row r="111" spans="1:22" x14ac:dyDescent="0.2">
      <c r="A111" s="44">
        <f t="shared" si="42"/>
        <v>109</v>
      </c>
      <c r="B111" s="27" t="str">
        <f t="shared" si="43"/>
        <v>AMEDIA HIT HD</v>
      </c>
      <c r="C111" s="27" t="str">
        <f t="shared" si="46"/>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11" s="27" t="str">
        <f t="shared" si="31"/>
        <v>Кино и сериалы</v>
      </c>
      <c r="E111" s="45" t="str">
        <f t="shared" si="32"/>
        <v>HD</v>
      </c>
      <c r="F111" s="45" t="str">
        <f t="shared" si="33"/>
        <v>DVB-20</v>
      </c>
      <c r="G111" s="54">
        <v>7700</v>
      </c>
      <c r="H111" s="55">
        <v>303</v>
      </c>
      <c r="I111" s="54">
        <f t="shared" si="34"/>
        <v>826</v>
      </c>
      <c r="J111" s="56" t="str">
        <f t="shared" si="24"/>
        <v>epg585</v>
      </c>
      <c r="K111" s="67" t="str">
        <f t="shared" si="44"/>
        <v>0009000207EF</v>
      </c>
      <c r="L111" s="67" t="str">
        <f t="shared" si="25"/>
        <v>http://amediahit.ru/</v>
      </c>
      <c r="M111" s="67" t="str">
        <f t="shared" si="26"/>
        <v>Русский, Английский</v>
      </c>
      <c r="N111" s="67" t="str">
        <f t="shared" si="27"/>
        <v>Круглосуточно</v>
      </c>
      <c r="O111" s="154" t="str">
        <f t="shared" si="28"/>
        <v/>
      </c>
      <c r="P111" s="67" t="str">
        <f t="shared" si="45"/>
        <v>AMEDIA Premium HD</v>
      </c>
      <c r="Q111" s="44" t="str">
        <f t="shared" si="37"/>
        <v/>
      </c>
      <c r="R111" s="44"/>
      <c r="S111" s="44" t="str">
        <f t="shared" si="38"/>
        <v>Да</v>
      </c>
      <c r="T111" s="44" t="str">
        <f t="shared" si="39"/>
        <v>Да</v>
      </c>
      <c r="U111" s="44" t="str">
        <f t="shared" si="40"/>
        <v/>
      </c>
      <c r="V111" s="27" t="str">
        <f t="shared" si="41"/>
        <v/>
      </c>
    </row>
    <row r="112" spans="1:22" x14ac:dyDescent="0.2">
      <c r="A112" s="44">
        <f t="shared" si="42"/>
        <v>110</v>
      </c>
      <c r="B112" s="51" t="str">
        <f t="shared" si="43"/>
        <v>A1</v>
      </c>
      <c r="C112" s="51" t="str">
        <f t="shared" si="46"/>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2" s="51" t="str">
        <f t="shared" si="31"/>
        <v>Кино и сериалы</v>
      </c>
      <c r="E112" s="68" t="str">
        <f t="shared" si="32"/>
        <v>SD</v>
      </c>
      <c r="F112" s="68" t="str">
        <f t="shared" si="33"/>
        <v>DVB-20</v>
      </c>
      <c r="G112" s="68">
        <v>7700</v>
      </c>
      <c r="H112" s="152">
        <v>79</v>
      </c>
      <c r="I112" s="68">
        <f t="shared" si="34"/>
        <v>829</v>
      </c>
      <c r="J112" s="153" t="str">
        <f t="shared" si="24"/>
        <v>epg265</v>
      </c>
      <c r="K112" s="67" t="str">
        <f t="shared" si="44"/>
        <v>0009000207EF</v>
      </c>
      <c r="L112" s="67" t="str">
        <f t="shared" si="25"/>
        <v>http://amedia1.ru/</v>
      </c>
      <c r="M112" s="67" t="str">
        <f t="shared" si="26"/>
        <v>Русский, Английский</v>
      </c>
      <c r="N112" s="67" t="str">
        <f t="shared" si="27"/>
        <v>Круглосуточно</v>
      </c>
      <c r="O112" s="154" t="str">
        <f t="shared" si="28"/>
        <v/>
      </c>
      <c r="P112" s="67" t="str">
        <f t="shared" si="45"/>
        <v>AMEDIA Premium HD</v>
      </c>
      <c r="Q112" s="44" t="str">
        <f t="shared" si="37"/>
        <v/>
      </c>
      <c r="R112" s="44"/>
      <c r="S112" s="44" t="str">
        <f t="shared" si="38"/>
        <v>Да</v>
      </c>
      <c r="T112" s="44" t="str">
        <f t="shared" si="39"/>
        <v>Да</v>
      </c>
      <c r="U112" s="44" t="str">
        <f t="shared" si="40"/>
        <v/>
      </c>
      <c r="V112" s="27" t="str">
        <f t="shared" si="41"/>
        <v/>
      </c>
    </row>
    <row r="113" spans="1:22" x14ac:dyDescent="0.2">
      <c r="A113" s="44">
        <f t="shared" si="42"/>
        <v>111</v>
      </c>
      <c r="B113" s="51" t="str">
        <f t="shared" si="43"/>
        <v>AMEDIA HIT SD</v>
      </c>
      <c r="C113" s="51" t="str">
        <f t="shared" si="46"/>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13" s="51" t="str">
        <f t="shared" si="31"/>
        <v>Кино и сериалы</v>
      </c>
      <c r="E113" s="68" t="str">
        <f t="shared" si="32"/>
        <v>SD</v>
      </c>
      <c r="F113" s="68" t="str">
        <f t="shared" si="33"/>
        <v>DVB-20</v>
      </c>
      <c r="G113" s="68">
        <v>7700</v>
      </c>
      <c r="H113" s="152">
        <v>302</v>
      </c>
      <c r="I113" s="68">
        <f t="shared" si="34"/>
        <v>827</v>
      </c>
      <c r="J113" s="153" t="str">
        <f t="shared" si="24"/>
        <v>epg575</v>
      </c>
      <c r="K113" s="67" t="str">
        <f t="shared" si="44"/>
        <v>0009000207EF</v>
      </c>
      <c r="L113" s="67" t="str">
        <f t="shared" si="25"/>
        <v>http://amediahit.ru/</v>
      </c>
      <c r="M113" s="67" t="str">
        <f t="shared" si="26"/>
        <v>Русский, Английский</v>
      </c>
      <c r="N113" s="67" t="str">
        <f t="shared" si="27"/>
        <v>Круглосуточно</v>
      </c>
      <c r="O113" s="154" t="str">
        <f t="shared" si="28"/>
        <v/>
      </c>
      <c r="P113" s="67" t="str">
        <f t="shared" si="45"/>
        <v>AMEDIA Premium HD</v>
      </c>
      <c r="Q113" s="44" t="str">
        <f t="shared" si="37"/>
        <v/>
      </c>
      <c r="R113" s="44"/>
      <c r="S113" s="44" t="str">
        <f t="shared" si="38"/>
        <v>Да</v>
      </c>
      <c r="T113" s="44" t="str">
        <f t="shared" si="39"/>
        <v>Да</v>
      </c>
      <c r="U113" s="44" t="str">
        <f t="shared" si="40"/>
        <v/>
      </c>
      <c r="V113" s="27" t="str">
        <f t="shared" si="41"/>
        <v/>
      </c>
    </row>
    <row r="114" spans="1:22" x14ac:dyDescent="0.2">
      <c r="A114" s="44">
        <f t="shared" si="42"/>
        <v>112</v>
      </c>
      <c r="B114" s="51" t="str">
        <f t="shared" si="43"/>
        <v>AMEDIA Premium HD</v>
      </c>
      <c r="C114" s="51" t="str">
        <f t="shared" si="46"/>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4" s="51" t="str">
        <f t="shared" si="31"/>
        <v>Кино и сериалы</v>
      </c>
      <c r="E114" s="68" t="str">
        <f t="shared" si="32"/>
        <v>HD</v>
      </c>
      <c r="F114" s="68" t="str">
        <f t="shared" si="33"/>
        <v>DVB-20</v>
      </c>
      <c r="G114" s="68">
        <v>7700</v>
      </c>
      <c r="H114" s="152">
        <v>220</v>
      </c>
      <c r="I114" s="68">
        <f t="shared" si="34"/>
        <v>823</v>
      </c>
      <c r="J114" s="153" t="str">
        <f t="shared" si="24"/>
        <v>epg267</v>
      </c>
      <c r="K114" s="67" t="str">
        <f t="shared" si="44"/>
        <v>0009000207EF</v>
      </c>
      <c r="L114" s="67" t="str">
        <f t="shared" si="25"/>
        <v>http://amediahd.ru/</v>
      </c>
      <c r="M114" s="67" t="str">
        <f t="shared" si="26"/>
        <v>Русский, Английский</v>
      </c>
      <c r="N114" s="67" t="str">
        <f t="shared" si="27"/>
        <v>Круглосуточно</v>
      </c>
      <c r="O114" s="154" t="str">
        <f t="shared" si="28"/>
        <v/>
      </c>
      <c r="P114" s="67" t="str">
        <f t="shared" si="45"/>
        <v>AMEDIA Premium HD</v>
      </c>
      <c r="Q114" s="44" t="str">
        <f t="shared" si="37"/>
        <v/>
      </c>
      <c r="R114" s="44"/>
      <c r="S114" s="44" t="str">
        <f t="shared" si="38"/>
        <v>Да</v>
      </c>
      <c r="T114" s="44" t="str">
        <f t="shared" si="39"/>
        <v>Да</v>
      </c>
      <c r="U114" s="44" t="str">
        <f t="shared" si="40"/>
        <v/>
      </c>
      <c r="V114" s="27" t="str">
        <f t="shared" si="41"/>
        <v/>
      </c>
    </row>
    <row r="115" spans="1:22" x14ac:dyDescent="0.2">
      <c r="A115" s="44">
        <f t="shared" si="42"/>
        <v>113</v>
      </c>
      <c r="B115" s="51" t="str">
        <f t="shared" si="43"/>
        <v>Fox Life</v>
      </c>
      <c r="C115" s="51" t="str">
        <f t="shared" si="46"/>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15" s="51" t="str">
        <f t="shared" si="31"/>
        <v>Кино и сериалы</v>
      </c>
      <c r="E115" s="68" t="str">
        <f t="shared" si="32"/>
        <v>SD</v>
      </c>
      <c r="F115" s="68" t="str">
        <f t="shared" si="33"/>
        <v>DVB-21</v>
      </c>
      <c r="G115" s="68">
        <v>7700</v>
      </c>
      <c r="H115" s="152">
        <v>90</v>
      </c>
      <c r="I115" s="68">
        <f t="shared" si="34"/>
        <v>69</v>
      </c>
      <c r="J115" s="153" t="str">
        <f t="shared" si="24"/>
        <v>epg86</v>
      </c>
      <c r="K115" s="67" t="str">
        <f t="shared" si="44"/>
        <v>0009000207D1</v>
      </c>
      <c r="L115" s="67" t="str">
        <f t="shared" si="25"/>
        <v>http://www.foxlifetv.ru/</v>
      </c>
      <c r="M115" s="67" t="str">
        <f t="shared" si="26"/>
        <v>Русский, Английский</v>
      </c>
      <c r="N115" s="67" t="str">
        <f t="shared" si="27"/>
        <v>Круглосуточно</v>
      </c>
      <c r="O115" s="154" t="str">
        <f t="shared" si="28"/>
        <v/>
      </c>
      <c r="P115" s="67" t="str">
        <f t="shared" si="45"/>
        <v>Базовый</v>
      </c>
      <c r="Q115" s="44" t="str">
        <f t="shared" si="37"/>
        <v/>
      </c>
      <c r="R115" s="44"/>
      <c r="S115" s="44" t="str">
        <f t="shared" si="38"/>
        <v>Да</v>
      </c>
      <c r="T115" s="44" t="str">
        <f t="shared" si="39"/>
        <v>Да</v>
      </c>
      <c r="U115" s="44" t="str">
        <f t="shared" si="40"/>
        <v/>
      </c>
      <c r="V115" s="27" t="str">
        <f t="shared" si="41"/>
        <v/>
      </c>
    </row>
    <row r="116" spans="1:22" x14ac:dyDescent="0.2">
      <c r="A116" s="44">
        <f t="shared" si="42"/>
        <v>114</v>
      </c>
      <c r="B116" s="51" t="str">
        <f t="shared" si="43"/>
        <v>Viasat History HD/Viasat Nature HD</v>
      </c>
      <c r="C116" s="51" t="str">
        <f t="shared" si="46"/>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6" s="51" t="str">
        <f t="shared" si="31"/>
        <v>Познавательные</v>
      </c>
      <c r="E116" s="68" t="str">
        <f t="shared" si="32"/>
        <v>HD</v>
      </c>
      <c r="F116" s="68" t="str">
        <f t="shared" si="33"/>
        <v>DVB-21</v>
      </c>
      <c r="G116" s="68">
        <v>7700</v>
      </c>
      <c r="H116" s="152">
        <v>163</v>
      </c>
      <c r="I116" s="68">
        <f t="shared" si="34"/>
        <v>807</v>
      </c>
      <c r="J116" s="153" t="str">
        <f t="shared" si="24"/>
        <v>epg378</v>
      </c>
      <c r="K116" s="67" t="str">
        <f t="shared" si="44"/>
        <v>0009000207E0</v>
      </c>
      <c r="L116" s="67" t="str">
        <f t="shared" si="25"/>
        <v>http://www.viasatpremium.ru/</v>
      </c>
      <c r="M116" s="67" t="str">
        <f t="shared" si="26"/>
        <v>Русский</v>
      </c>
      <c r="N116" s="67" t="str">
        <f t="shared" si="27"/>
        <v>Круглосуточно</v>
      </c>
      <c r="O116" s="154" t="str">
        <f t="shared" si="28"/>
        <v/>
      </c>
      <c r="P116" s="67" t="str">
        <f t="shared" si="45"/>
        <v>VIASAT премиум HD</v>
      </c>
      <c r="Q116" s="44" t="str">
        <f t="shared" si="37"/>
        <v/>
      </c>
      <c r="R116" s="44"/>
      <c r="S116" s="44" t="str">
        <f t="shared" si="38"/>
        <v>Да</v>
      </c>
      <c r="T116" s="44" t="str">
        <f t="shared" si="39"/>
        <v>Да</v>
      </c>
      <c r="U116" s="44" t="str">
        <f t="shared" si="40"/>
        <v/>
      </c>
      <c r="V116" s="27" t="str">
        <f t="shared" si="41"/>
        <v/>
      </c>
    </row>
    <row r="117" spans="1:22" x14ac:dyDescent="0.2">
      <c r="A117" s="44">
        <f t="shared" si="42"/>
        <v>115</v>
      </c>
      <c r="B117" s="51" t="str">
        <f t="shared" si="43"/>
        <v>TV1000 Megahit HD</v>
      </c>
      <c r="C117" s="51" t="str">
        <f t="shared" si="46"/>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7" s="51" t="str">
        <f t="shared" si="31"/>
        <v>Кино и сериалы</v>
      </c>
      <c r="E117" s="68" t="str">
        <f t="shared" si="32"/>
        <v>HD</v>
      </c>
      <c r="F117" s="68" t="str">
        <f t="shared" si="33"/>
        <v>DVB-21</v>
      </c>
      <c r="G117" s="68">
        <v>7700</v>
      </c>
      <c r="H117" s="152">
        <v>161</v>
      </c>
      <c r="I117" s="68">
        <f t="shared" si="34"/>
        <v>803</v>
      </c>
      <c r="J117" s="153" t="str">
        <f t="shared" si="24"/>
        <v>epg376</v>
      </c>
      <c r="K117" s="67" t="str">
        <f t="shared" si="44"/>
        <v>0009000207E0</v>
      </c>
      <c r="L117" s="67" t="str">
        <f t="shared" si="25"/>
        <v>http://www.viasatpremium.ru/</v>
      </c>
      <c r="M117" s="67" t="str">
        <f t="shared" si="26"/>
        <v>Русский</v>
      </c>
      <c r="N117" s="67" t="str">
        <f t="shared" si="27"/>
        <v>Круглосуточно</v>
      </c>
      <c r="O117" s="154" t="str">
        <f t="shared" si="28"/>
        <v/>
      </c>
      <c r="P117" s="67" t="str">
        <f t="shared" si="45"/>
        <v>VIASAT премиум HD</v>
      </c>
      <c r="Q117" s="44" t="str">
        <f t="shared" si="37"/>
        <v/>
      </c>
      <c r="R117" s="44"/>
      <c r="S117" s="44" t="str">
        <f t="shared" si="38"/>
        <v>Да</v>
      </c>
      <c r="T117" s="44" t="str">
        <f t="shared" si="39"/>
        <v>Да</v>
      </c>
      <c r="U117" s="44" t="str">
        <f t="shared" si="40"/>
        <v/>
      </c>
      <c r="V117" s="27" t="str">
        <f t="shared" si="41"/>
        <v/>
      </c>
    </row>
    <row r="118" spans="1:22" x14ac:dyDescent="0.2">
      <c r="A118" s="44">
        <f t="shared" si="42"/>
        <v>116</v>
      </c>
      <c r="B118" s="51" t="str">
        <f t="shared" si="43"/>
        <v>Travel+Adventure SD</v>
      </c>
      <c r="C118" s="51" t="str">
        <f t="shared" si="46"/>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8" s="51" t="str">
        <f t="shared" si="31"/>
        <v>Вокруг света</v>
      </c>
      <c r="E118" s="68" t="str">
        <f t="shared" si="32"/>
        <v>SD</v>
      </c>
      <c r="F118" s="68" t="str">
        <f t="shared" si="33"/>
        <v>DVB-22</v>
      </c>
      <c r="G118" s="68">
        <v>7700</v>
      </c>
      <c r="H118" s="152">
        <v>218</v>
      </c>
      <c r="I118" s="68">
        <f t="shared" si="34"/>
        <v>107</v>
      </c>
      <c r="J118" s="153" t="str">
        <f t="shared" si="24"/>
        <v>epg274</v>
      </c>
      <c r="K118" s="67" t="str">
        <f t="shared" si="44"/>
        <v>0009000207D1</v>
      </c>
      <c r="L118" s="67" t="str">
        <f t="shared" si="25"/>
        <v>http://travelplusadventure.ru/</v>
      </c>
      <c r="M118" s="67" t="str">
        <f t="shared" si="26"/>
        <v>Русский</v>
      </c>
      <c r="N118" s="67" t="str">
        <f t="shared" si="27"/>
        <v>Круглосуточно</v>
      </c>
      <c r="O118" s="154" t="str">
        <f t="shared" si="28"/>
        <v/>
      </c>
      <c r="P118" s="67" t="str">
        <f t="shared" si="45"/>
        <v>Базовый</v>
      </c>
      <c r="Q118" s="44" t="str">
        <f t="shared" si="37"/>
        <v>Да</v>
      </c>
      <c r="R118" s="44"/>
      <c r="S118" s="44" t="str">
        <f t="shared" si="38"/>
        <v>Да</v>
      </c>
      <c r="T118" s="44" t="str">
        <f t="shared" si="39"/>
        <v>Да</v>
      </c>
      <c r="U118" s="44" t="str">
        <f t="shared" si="40"/>
        <v/>
      </c>
      <c r="V118" s="27" t="str">
        <f t="shared" si="41"/>
        <v/>
      </c>
    </row>
    <row r="119" spans="1:22" x14ac:dyDescent="0.2">
      <c r="A119" s="44">
        <f t="shared" si="42"/>
        <v>117</v>
      </c>
      <c r="B119" s="51" t="str">
        <f t="shared" si="43"/>
        <v>Travel+Adventure HD</v>
      </c>
      <c r="C119" s="51" t="str">
        <f t="shared" si="46"/>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9" s="51" t="str">
        <f t="shared" si="31"/>
        <v>Вокруг света</v>
      </c>
      <c r="E119" s="68" t="str">
        <f t="shared" si="32"/>
        <v>HD</v>
      </c>
      <c r="F119" s="68" t="str">
        <f t="shared" si="33"/>
        <v>DVB-22</v>
      </c>
      <c r="G119" s="68">
        <v>7700</v>
      </c>
      <c r="H119" s="152">
        <v>219</v>
      </c>
      <c r="I119" s="68">
        <f t="shared" si="34"/>
        <v>612</v>
      </c>
      <c r="J119" s="153" t="str">
        <f t="shared" si="24"/>
        <v>epg275</v>
      </c>
      <c r="K119" s="67" t="str">
        <f t="shared" si="44"/>
        <v>0009000207D1</v>
      </c>
      <c r="L119" s="67" t="str">
        <f t="shared" si="25"/>
        <v>http://travelplusadventure.ru/</v>
      </c>
      <c r="M119" s="67" t="str">
        <f t="shared" si="26"/>
        <v>Русский</v>
      </c>
      <c r="N119" s="67" t="str">
        <f t="shared" si="27"/>
        <v>Круглосуточно</v>
      </c>
      <c r="O119" s="154" t="str">
        <f t="shared" si="28"/>
        <v/>
      </c>
      <c r="P119" s="67" t="str">
        <f t="shared" si="45"/>
        <v>Базовый</v>
      </c>
      <c r="Q119" s="44" t="str">
        <f t="shared" si="37"/>
        <v/>
      </c>
      <c r="R119" s="44"/>
      <c r="S119" s="44" t="str">
        <f t="shared" si="38"/>
        <v>Да</v>
      </c>
      <c r="T119" s="44" t="str">
        <f t="shared" si="39"/>
        <v>Да</v>
      </c>
      <c r="U119" s="44" t="str">
        <f t="shared" si="40"/>
        <v/>
      </c>
      <c r="V119" s="27" t="str">
        <f t="shared" si="41"/>
        <v/>
      </c>
    </row>
    <row r="120" spans="1:22" x14ac:dyDescent="0.2">
      <c r="A120" s="44">
        <f t="shared" si="42"/>
        <v>118</v>
      </c>
      <c r="B120" s="51" t="str">
        <f t="shared" si="43"/>
        <v>8 канал</v>
      </c>
      <c r="C120" s="51" t="str">
        <f t="shared" si="46"/>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20" s="51" t="str">
        <f t="shared" si="31"/>
        <v>Развлекательные</v>
      </c>
      <c r="E120" s="68" t="str">
        <f t="shared" si="32"/>
        <v>SD</v>
      </c>
      <c r="F120" s="68" t="str">
        <f t="shared" si="33"/>
        <v>DVB-22</v>
      </c>
      <c r="G120" s="68">
        <v>7700</v>
      </c>
      <c r="H120" s="152">
        <v>176</v>
      </c>
      <c r="I120" s="68">
        <f t="shared" si="34"/>
        <v>205</v>
      </c>
      <c r="J120" s="153" t="str">
        <f t="shared" si="24"/>
        <v>epg522</v>
      </c>
      <c r="K120" s="67" t="str">
        <f t="shared" si="44"/>
        <v>0009000207E3</v>
      </c>
      <c r="L120" s="67" t="str">
        <f t="shared" si="25"/>
        <v>http://www.8tv.ru/</v>
      </c>
      <c r="M120" s="67" t="str">
        <f t="shared" si="26"/>
        <v>Русский</v>
      </c>
      <c r="N120" s="67" t="str">
        <f t="shared" si="27"/>
        <v>Круглосуточно</v>
      </c>
      <c r="O120" s="154" t="str">
        <f t="shared" si="28"/>
        <v/>
      </c>
      <c r="P120" s="67" t="str">
        <f t="shared" si="45"/>
        <v>Базовый</v>
      </c>
      <c r="Q120" s="44" t="str">
        <f t="shared" si="37"/>
        <v/>
      </c>
      <c r="R120" s="44"/>
      <c r="S120" s="44" t="str">
        <f t="shared" si="38"/>
        <v>Да</v>
      </c>
      <c r="T120" s="44" t="str">
        <f t="shared" si="39"/>
        <v>Да</v>
      </c>
      <c r="U120" s="44" t="str">
        <f t="shared" si="40"/>
        <v/>
      </c>
      <c r="V120" s="27" t="str">
        <f t="shared" si="41"/>
        <v/>
      </c>
    </row>
    <row r="121" spans="1:22" x14ac:dyDescent="0.2">
      <c r="A121" s="44">
        <f t="shared" si="42"/>
        <v>119</v>
      </c>
      <c r="B121" s="51" t="str">
        <f t="shared" si="43"/>
        <v>AMEDIA Premium SD</v>
      </c>
      <c r="C121" s="51" t="str">
        <f t="shared" si="46"/>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21" s="51" t="str">
        <f t="shared" si="31"/>
        <v>Кино и сериалы</v>
      </c>
      <c r="E121" s="68" t="str">
        <f t="shared" si="32"/>
        <v>SD</v>
      </c>
      <c r="F121" s="68" t="str">
        <f t="shared" si="33"/>
        <v>DVB-22</v>
      </c>
      <c r="G121" s="68">
        <v>7700</v>
      </c>
      <c r="H121" s="152">
        <v>221</v>
      </c>
      <c r="I121" s="68">
        <f t="shared" si="34"/>
        <v>824</v>
      </c>
      <c r="J121" s="153" t="str">
        <f t="shared" si="24"/>
        <v>epg277</v>
      </c>
      <c r="K121" s="67" t="str">
        <f t="shared" si="44"/>
        <v>0009000207EF</v>
      </c>
      <c r="L121" s="67" t="str">
        <f t="shared" si="25"/>
        <v>http://amediahd.ru/</v>
      </c>
      <c r="M121" s="67" t="str">
        <f t="shared" si="26"/>
        <v>Русский, Английский</v>
      </c>
      <c r="N121" s="67" t="str">
        <f t="shared" si="27"/>
        <v>Круглосуточно</v>
      </c>
      <c r="O121" s="154" t="str">
        <f t="shared" si="28"/>
        <v/>
      </c>
      <c r="P121" s="67" t="str">
        <f t="shared" si="45"/>
        <v>AMEDIA Premium HD</v>
      </c>
      <c r="Q121" s="44" t="str">
        <f t="shared" si="37"/>
        <v/>
      </c>
      <c r="R121" s="44"/>
      <c r="S121" s="44" t="str">
        <f t="shared" si="38"/>
        <v>Да</v>
      </c>
      <c r="T121" s="44" t="str">
        <f t="shared" si="39"/>
        <v>Да</v>
      </c>
      <c r="U121" s="44" t="str">
        <f t="shared" si="40"/>
        <v/>
      </c>
      <c r="V121" s="27" t="str">
        <f t="shared" si="41"/>
        <v/>
      </c>
    </row>
    <row r="122" spans="1:22" x14ac:dyDescent="0.2">
      <c r="A122" s="44">
        <f t="shared" si="42"/>
        <v>120</v>
      </c>
      <c r="B122" s="51" t="str">
        <f t="shared" si="43"/>
        <v>A1 HD</v>
      </c>
      <c r="C122" s="51" t="str">
        <f t="shared" si="46"/>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22" s="51" t="str">
        <f t="shared" si="31"/>
        <v>Кино и сериалы</v>
      </c>
      <c r="E122" s="68" t="str">
        <f t="shared" si="32"/>
        <v>HD</v>
      </c>
      <c r="F122" s="68" t="str">
        <f t="shared" si="33"/>
        <v>DVB-22</v>
      </c>
      <c r="G122" s="68">
        <v>7700</v>
      </c>
      <c r="H122" s="152">
        <v>222</v>
      </c>
      <c r="I122" s="68">
        <f t="shared" si="34"/>
        <v>828</v>
      </c>
      <c r="J122" s="153" t="str">
        <f t="shared" si="24"/>
        <v>epg598</v>
      </c>
      <c r="K122" s="67" t="str">
        <f t="shared" si="44"/>
        <v>0009000207EF</v>
      </c>
      <c r="L122" s="67" t="str">
        <f t="shared" si="25"/>
        <v>http://amedia1.ru/</v>
      </c>
      <c r="M122" s="67" t="str">
        <f t="shared" si="26"/>
        <v>Русский</v>
      </c>
      <c r="N122" s="67" t="str">
        <f t="shared" si="27"/>
        <v>Круглосуточно</v>
      </c>
      <c r="O122" s="154" t="str">
        <f t="shared" si="28"/>
        <v/>
      </c>
      <c r="P122" s="67" t="str">
        <f t="shared" si="45"/>
        <v>AMEDIA Premium HD</v>
      </c>
      <c r="Q122" s="44" t="str">
        <f t="shared" si="37"/>
        <v/>
      </c>
      <c r="R122" s="44"/>
      <c r="S122" s="44" t="str">
        <f t="shared" si="38"/>
        <v>Да</v>
      </c>
      <c r="T122" s="44" t="str">
        <f t="shared" si="39"/>
        <v>Да</v>
      </c>
      <c r="U122" s="44" t="str">
        <f t="shared" si="40"/>
        <v/>
      </c>
      <c r="V122" s="27" t="str">
        <f t="shared" si="41"/>
        <v/>
      </c>
    </row>
    <row r="123" spans="1:22" x14ac:dyDescent="0.2">
      <c r="A123" s="44">
        <f t="shared" si="42"/>
        <v>121</v>
      </c>
      <c r="B123" s="27" t="str">
        <f t="shared" si="43"/>
        <v>History HD</v>
      </c>
      <c r="C123" s="27" t="str">
        <f t="shared" si="46"/>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23" s="27" t="str">
        <f t="shared" si="31"/>
        <v>Развлекательные</v>
      </c>
      <c r="E123" s="45" t="str">
        <f t="shared" si="32"/>
        <v>HD</v>
      </c>
      <c r="F123" s="45" t="str">
        <f t="shared" si="33"/>
        <v>DVB-23</v>
      </c>
      <c r="G123" s="45">
        <v>7700</v>
      </c>
      <c r="H123" s="46">
        <v>239</v>
      </c>
      <c r="I123" s="45">
        <f t="shared" si="34"/>
        <v>617</v>
      </c>
      <c r="J123" s="56" t="str">
        <f t="shared" si="24"/>
        <v>epg599</v>
      </c>
      <c r="K123" s="67" t="str">
        <f t="shared" si="44"/>
        <v>0009000207D1</v>
      </c>
      <c r="L123" s="67" t="str">
        <f t="shared" si="25"/>
        <v>http://www.history.com/</v>
      </c>
      <c r="M123" s="67" t="str">
        <f t="shared" si="26"/>
        <v>Русский</v>
      </c>
      <c r="N123" s="67" t="str">
        <f t="shared" si="27"/>
        <v>Круглосуточно</v>
      </c>
      <c r="O123" s="154" t="str">
        <f t="shared" si="28"/>
        <v/>
      </c>
      <c r="P123" s="67" t="str">
        <f t="shared" si="45"/>
        <v>Базовый</v>
      </c>
      <c r="Q123" s="44" t="str">
        <f t="shared" si="37"/>
        <v/>
      </c>
      <c r="R123" s="44"/>
      <c r="S123" s="44" t="str">
        <f t="shared" si="38"/>
        <v>Да</v>
      </c>
      <c r="T123" s="44" t="str">
        <f t="shared" si="39"/>
        <v>Да</v>
      </c>
      <c r="U123" s="44" t="str">
        <f t="shared" si="40"/>
        <v/>
      </c>
      <c r="V123" s="27" t="str">
        <f t="shared" si="41"/>
        <v/>
      </c>
    </row>
    <row r="124" spans="1:22" x14ac:dyDescent="0.2">
      <c r="A124" s="44">
        <f t="shared" si="42"/>
        <v>122</v>
      </c>
      <c r="B124" s="27" t="str">
        <f t="shared" ref="B124:B129" si="47">IFERROR(VLOOKUP($H124,TChannels,3,FALSE),"-")</f>
        <v>Музыка первого</v>
      </c>
      <c r="C124" s="27" t="str">
        <f t="shared" si="46"/>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24" s="27" t="str">
        <f t="shared" si="31"/>
        <v>Музыкальные</v>
      </c>
      <c r="E124" s="45" t="str">
        <f t="shared" si="32"/>
        <v>SD</v>
      </c>
      <c r="F124" s="45" t="str">
        <f t="shared" si="33"/>
        <v>DVB-25</v>
      </c>
      <c r="G124" s="45">
        <v>7700</v>
      </c>
      <c r="H124" s="46">
        <v>99</v>
      </c>
      <c r="I124" s="45">
        <f t="shared" si="34"/>
        <v>502</v>
      </c>
      <c r="J124" s="56" t="str">
        <f t="shared" ref="J124:J179" si="48">IFERROR(VLOOKUP($H124,TChannels,22,FALSE),"-")</f>
        <v>epg95</v>
      </c>
      <c r="K124" s="67" t="str">
        <f t="shared" si="44"/>
        <v>0009000207E3</v>
      </c>
      <c r="L124" s="67" t="str">
        <f t="shared" ref="L124:L179" si="49">IFERROR(VLOOKUP($H124,TChannels,23,FALSE),"-")</f>
        <v>http://www.muz1.tv/</v>
      </c>
      <c r="M124" s="67" t="str">
        <f t="shared" ref="M124:M179" si="50">IFERROR(VLOOKUP($H124,TChannels,24,FALSE),"-")</f>
        <v>Русский</v>
      </c>
      <c r="N124" s="67" t="str">
        <f t="shared" ref="N124:N179" si="51">IFERROR(VLOOKUP($H124,TChannels,25,FALSE),"-")</f>
        <v>Круглосуточно</v>
      </c>
      <c r="O124" s="154" t="str">
        <f t="shared" ref="O124:O179" si="52">IF(VLOOKUP($H124,TChannels,26,FALSE)=0,"",VLOOKUP($H124,TChannels,26,FALSE))</f>
        <v/>
      </c>
      <c r="P124" s="67" t="str">
        <f t="shared" si="45"/>
        <v>Базовый</v>
      </c>
      <c r="Q124" s="44" t="str">
        <f t="shared" si="37"/>
        <v>Да</v>
      </c>
      <c r="R124" s="44"/>
      <c r="S124" s="44" t="str">
        <f t="shared" si="38"/>
        <v>Да</v>
      </c>
      <c r="T124" s="44" t="str">
        <f t="shared" si="39"/>
        <v>Да</v>
      </c>
      <c r="U124" s="44" t="str">
        <f t="shared" si="40"/>
        <v/>
      </c>
      <c r="V124" s="27" t="str">
        <f t="shared" si="41"/>
        <v/>
      </c>
    </row>
    <row r="125" spans="1:22" x14ac:dyDescent="0.2">
      <c r="A125" s="44">
        <f t="shared" si="42"/>
        <v>123</v>
      </c>
      <c r="B125" s="27" t="str">
        <f t="shared" si="47"/>
        <v>Europa Plus TV</v>
      </c>
      <c r="C125" s="27" t="str">
        <f t="shared" si="46"/>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25" s="27" t="str">
        <f t="shared" si="31"/>
        <v>Музыкальные</v>
      </c>
      <c r="E125" s="45" t="str">
        <f t="shared" si="32"/>
        <v>SD</v>
      </c>
      <c r="F125" s="45" t="str">
        <f t="shared" si="33"/>
        <v>DVB-31</v>
      </c>
      <c r="G125" s="45">
        <v>7700</v>
      </c>
      <c r="H125" s="46">
        <v>100</v>
      </c>
      <c r="I125" s="45">
        <f t="shared" si="34"/>
        <v>840</v>
      </c>
      <c r="J125" s="56" t="str">
        <f t="shared" si="48"/>
        <v>epg96</v>
      </c>
      <c r="K125" s="67" t="str">
        <f t="shared" si="44"/>
        <v>000900020803</v>
      </c>
      <c r="L125" s="67" t="str">
        <f t="shared" si="49"/>
        <v>http://www.europaplustv.com/</v>
      </c>
      <c r="M125" s="67" t="str">
        <f t="shared" si="50"/>
        <v>Русский</v>
      </c>
      <c r="N125" s="67" t="str">
        <f t="shared" si="51"/>
        <v>Круглосуточно</v>
      </c>
      <c r="O125" s="154" t="str">
        <f t="shared" si="52"/>
        <v/>
      </c>
      <c r="P125" s="67" t="str">
        <f t="shared" si="45"/>
        <v>Активный</v>
      </c>
      <c r="Q125" s="44" t="str">
        <f t="shared" si="37"/>
        <v>Да</v>
      </c>
      <c r="R125" s="44"/>
      <c r="S125" s="44" t="str">
        <f t="shared" si="38"/>
        <v>Да</v>
      </c>
      <c r="T125" s="44" t="str">
        <f t="shared" si="39"/>
        <v>Да</v>
      </c>
      <c r="U125" s="44" t="str">
        <f t="shared" si="40"/>
        <v/>
      </c>
      <c r="V125" s="27" t="str">
        <f t="shared" si="41"/>
        <v/>
      </c>
    </row>
    <row r="126" spans="1:22" x14ac:dyDescent="0.2">
      <c r="A126" s="44">
        <f t="shared" si="42"/>
        <v>124</v>
      </c>
      <c r="B126" s="27" t="str">
        <f t="shared" si="47"/>
        <v>Food Network HD</v>
      </c>
      <c r="C126" s="27" t="str">
        <f t="shared" si="46"/>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6" s="27" t="str">
        <f t="shared" si="31"/>
        <v>Семья и здоровье</v>
      </c>
      <c r="E126" s="45" t="str">
        <f t="shared" si="32"/>
        <v>HD</v>
      </c>
      <c r="F126" s="45" t="str">
        <f t="shared" si="33"/>
        <v>DVB-23</v>
      </c>
      <c r="G126" s="45">
        <v>7700</v>
      </c>
      <c r="H126" s="46">
        <v>306</v>
      </c>
      <c r="I126" s="45">
        <f t="shared" si="34"/>
        <v>603</v>
      </c>
      <c r="J126" s="56" t="str">
        <f t="shared" si="48"/>
        <v>epg541</v>
      </c>
      <c r="K126" s="48" t="str">
        <f t="shared" si="44"/>
        <v>0009000207D1</v>
      </c>
      <c r="L126" s="48" t="str">
        <f t="shared" si="49"/>
        <v>http://foodnetwork.com</v>
      </c>
      <c r="M126" s="48" t="str">
        <f t="shared" si="50"/>
        <v>Русский, Английский</v>
      </c>
      <c r="N126" s="48" t="str">
        <f t="shared" si="51"/>
        <v>Круглосуточно</v>
      </c>
      <c r="O126" s="49" t="str">
        <f t="shared" si="52"/>
        <v/>
      </c>
      <c r="P126" s="48" t="str">
        <f t="shared" si="45"/>
        <v>Базовый</v>
      </c>
      <c r="Q126" s="44" t="str">
        <f t="shared" si="37"/>
        <v/>
      </c>
      <c r="R126" s="44"/>
      <c r="S126" s="44" t="str">
        <f t="shared" si="38"/>
        <v>Да</v>
      </c>
      <c r="T126" s="44" t="str">
        <f t="shared" si="39"/>
        <v>Да</v>
      </c>
      <c r="U126" s="44" t="str">
        <f t="shared" si="40"/>
        <v/>
      </c>
      <c r="V126" s="27" t="str">
        <f t="shared" si="41"/>
        <v/>
      </c>
    </row>
    <row r="127" spans="1:22" x14ac:dyDescent="0.2">
      <c r="A127" s="44">
        <f t="shared" si="42"/>
        <v>125</v>
      </c>
      <c r="B127" s="27" t="str">
        <f t="shared" si="47"/>
        <v>Fox</v>
      </c>
      <c r="C127" s="27" t="str">
        <f t="shared" si="46"/>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7" s="27" t="str">
        <f t="shared" si="31"/>
        <v>Кино и сериалы</v>
      </c>
      <c r="E127" s="45" t="str">
        <f t="shared" si="32"/>
        <v>SD</v>
      </c>
      <c r="F127" s="45" t="str">
        <f t="shared" si="33"/>
        <v>DVB-23</v>
      </c>
      <c r="G127" s="45">
        <v>7700</v>
      </c>
      <c r="H127" s="46">
        <v>217</v>
      </c>
      <c r="I127" s="45">
        <f t="shared" si="34"/>
        <v>70</v>
      </c>
      <c r="J127" s="56" t="str">
        <f t="shared" si="48"/>
        <v>epg75</v>
      </c>
      <c r="K127" s="48" t="str">
        <f t="shared" si="44"/>
        <v>0009000207D1</v>
      </c>
      <c r="L127" s="48" t="str">
        <f t="shared" si="49"/>
        <v>http://www.foxtv.ru/</v>
      </c>
      <c r="M127" s="48" t="str">
        <f t="shared" si="50"/>
        <v>Русский</v>
      </c>
      <c r="N127" s="48" t="str">
        <f t="shared" si="51"/>
        <v>Круглосуточно</v>
      </c>
      <c r="O127" s="49" t="str">
        <f t="shared" si="52"/>
        <v/>
      </c>
      <c r="P127" s="48" t="str">
        <f t="shared" si="45"/>
        <v>Базовый</v>
      </c>
      <c r="Q127" s="44" t="str">
        <f t="shared" si="37"/>
        <v/>
      </c>
      <c r="R127" s="44"/>
      <c r="S127" s="44" t="str">
        <f t="shared" si="38"/>
        <v>Да</v>
      </c>
      <c r="T127" s="44" t="str">
        <f t="shared" si="39"/>
        <v>Да</v>
      </c>
      <c r="U127" s="44" t="str">
        <f t="shared" si="40"/>
        <v/>
      </c>
      <c r="V127" s="27" t="str">
        <f t="shared" si="41"/>
        <v/>
      </c>
    </row>
    <row r="128" spans="1:22" x14ac:dyDescent="0.2">
      <c r="A128" s="44">
        <f t="shared" si="42"/>
        <v>126</v>
      </c>
      <c r="B128" s="27" t="str">
        <f t="shared" si="47"/>
        <v>MGM HD</v>
      </c>
      <c r="C128" s="27" t="str">
        <f t="shared" si="46"/>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8" s="27" t="str">
        <f t="shared" si="31"/>
        <v>Кино и сериалы</v>
      </c>
      <c r="E128" s="45" t="str">
        <f t="shared" si="32"/>
        <v>HD</v>
      </c>
      <c r="F128" s="45" t="str">
        <f t="shared" si="33"/>
        <v>DVB-24</v>
      </c>
      <c r="G128" s="45">
        <v>7700</v>
      </c>
      <c r="H128" s="46">
        <v>142</v>
      </c>
      <c r="I128" s="45">
        <f t="shared" si="34"/>
        <v>605</v>
      </c>
      <c r="J128" s="56" t="str">
        <f t="shared" si="48"/>
        <v>epg327</v>
      </c>
      <c r="K128" s="48" t="str">
        <f t="shared" si="44"/>
        <v>0009000207D1</v>
      </c>
      <c r="L128" s="48" t="str">
        <f t="shared" si="49"/>
        <v>http://www.mgmhd.com/</v>
      </c>
      <c r="M128" s="48" t="str">
        <f t="shared" si="50"/>
        <v>Русский, Английский</v>
      </c>
      <c r="N128" s="48" t="str">
        <f t="shared" si="51"/>
        <v>Круглосуточно</v>
      </c>
      <c r="O128" s="49" t="str">
        <f t="shared" si="52"/>
        <v/>
      </c>
      <c r="P128" s="48" t="str">
        <f t="shared" si="45"/>
        <v>Базовый</v>
      </c>
      <c r="Q128" s="44" t="str">
        <f t="shared" si="37"/>
        <v/>
      </c>
      <c r="R128" s="44"/>
      <c r="S128" s="44" t="str">
        <f t="shared" si="38"/>
        <v>Да</v>
      </c>
      <c r="T128" s="44" t="str">
        <f t="shared" si="39"/>
        <v>Да</v>
      </c>
      <c r="U128" s="44" t="str">
        <f t="shared" si="40"/>
        <v/>
      </c>
      <c r="V128" s="27" t="str">
        <f t="shared" si="41"/>
        <v/>
      </c>
    </row>
    <row r="129" spans="1:22" s="63" customFormat="1" x14ac:dyDescent="0.2">
      <c r="A129" s="44">
        <f t="shared" si="42"/>
        <v>127</v>
      </c>
      <c r="B129" s="27" t="str">
        <f t="shared" si="47"/>
        <v>КХЛ</v>
      </c>
      <c r="C129" s="27" t="str">
        <f t="shared" si="46"/>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9" s="27" t="str">
        <f t="shared" ref="D129:D179" si="53">IFERROR(VLOOKUP($H129,TChannels,21,FALSE),"-")</f>
        <v>Спортивные</v>
      </c>
      <c r="E129" s="45" t="str">
        <f t="shared" ref="E129:E179" si="54">IFERROR(VLOOKUP($H129,TChannels,4,FALSE),"-")</f>
        <v>SD</v>
      </c>
      <c r="F129" s="45" t="str">
        <f t="shared" ref="F129:F179" si="55">IFERROR(VLOOKUP($H129,TChannels,2,FALSE),"-")</f>
        <v>DVB-24</v>
      </c>
      <c r="G129" s="45">
        <v>7700</v>
      </c>
      <c r="H129" s="46">
        <v>109</v>
      </c>
      <c r="I129" s="45">
        <f t="shared" ref="I129:I179" si="56">IFERROR(VLOOKUP($H129,TChannels,5,FALSE),"-")</f>
        <v>307</v>
      </c>
      <c r="J129" s="56" t="str">
        <f t="shared" si="48"/>
        <v>epg105</v>
      </c>
      <c r="K129" s="48" t="str">
        <f t="shared" ref="K129:K179" si="57">IFERROR(IF($U$1=1,VLOOKUP($H129,TChannels,13,FALSE),IF($U$1=2,VLOOKUP($H129,TChannels,20,FALSE),IF($U$1=3,VLOOKUP($H129,TChannels,10,FALSE),IF($U$1=4,VLOOKUP($H129,TChannels,17,FALSE),"Не определен")))),"-")</f>
        <v>0009000207F4</v>
      </c>
      <c r="L129" s="48" t="str">
        <f t="shared" si="49"/>
        <v>http://tv.khl.ru/</v>
      </c>
      <c r="M129" s="48" t="str">
        <f t="shared" si="50"/>
        <v>Русский</v>
      </c>
      <c r="N129" s="48" t="str">
        <f t="shared" si="51"/>
        <v>Круглосуточно</v>
      </c>
      <c r="O129" s="49" t="str">
        <f t="shared" si="52"/>
        <v/>
      </c>
      <c r="P129" s="48" t="str">
        <f t="shared" ref="P129:P179" si="58">IFERROR(IF(OR($U$1=1,$U$1=3),VLOOKUP($H129,TChannels,7,FALSE),IF(OR($U$1=2,$U$1=4),VLOOKUP($H129,TChannels,14,FALSE),"Не определен")),"-")</f>
        <v>Базовый</v>
      </c>
      <c r="Q129" s="44" t="str">
        <f t="shared" ref="Q129:Q179" si="59">IF(VLOOKUP($H129,TChannels,6,FALSE)=0,"",VLOOKUP($H129,TChannels,6,FALSE))</f>
        <v>Да</v>
      </c>
      <c r="R129" s="44"/>
      <c r="S129" s="44" t="str">
        <f t="shared" ref="S129:S179" si="60">IFERROR(VLOOKUP($H129,TChannels,27,FALSE),"-")</f>
        <v>Да</v>
      </c>
      <c r="T129" s="44" t="str">
        <f t="shared" ref="T129:T179" si="61">IFERROR(VLOOKUP($H129,TChannels,28,FALSE),"-")</f>
        <v>Да</v>
      </c>
      <c r="U129" s="44" t="str">
        <f t="shared" ref="U129:U179" si="62">IF(VLOOKUP($H129,TChannels,29,FALSE)=0,"",VLOOKUP($H129,TChannels,29,FALSE))</f>
        <v/>
      </c>
      <c r="V129" s="27" t="str">
        <f t="shared" ref="V129:V179" si="63">IF(VLOOKUP($H129,TChannels,31,FALSE)=0,"",VLOOKUP($H129,TChannels,31,FALSE))</f>
        <v/>
      </c>
    </row>
    <row r="130" spans="1:22" x14ac:dyDescent="0.2">
      <c r="A130" s="83">
        <f t="shared" ref="A130:A179" si="64">ROW()-2</f>
        <v>128</v>
      </c>
      <c r="B130" s="107" t="s">
        <v>649</v>
      </c>
      <c r="C130" s="84" t="str">
        <f t="shared" si="46"/>
        <v>-</v>
      </c>
      <c r="D130" s="84" t="str">
        <f t="shared" si="53"/>
        <v>Региональные</v>
      </c>
      <c r="E130" s="85" t="str">
        <f t="shared" si="54"/>
        <v>SD</v>
      </c>
      <c r="F130" s="85" t="str">
        <f t="shared" si="55"/>
        <v>DVB-4</v>
      </c>
      <c r="G130" s="85">
        <v>7700</v>
      </c>
      <c r="H130" s="86">
        <v>201</v>
      </c>
      <c r="I130" s="85">
        <f t="shared" si="56"/>
        <v>21</v>
      </c>
      <c r="J130" s="87" t="s">
        <v>650</v>
      </c>
      <c r="K130" s="83" t="str">
        <f t="shared" si="57"/>
        <v>0009000207F3</v>
      </c>
      <c r="L130" s="83" t="s">
        <v>651</v>
      </c>
      <c r="M130" s="83" t="s">
        <v>259</v>
      </c>
      <c r="N130" s="83" t="s">
        <v>25</v>
      </c>
      <c r="O130" s="88" t="s">
        <v>623</v>
      </c>
      <c r="P130" s="83" t="str">
        <f t="shared" si="58"/>
        <v>Федеральный</v>
      </c>
      <c r="Q130" s="83" t="str">
        <f t="shared" si="59"/>
        <v/>
      </c>
      <c r="R130" s="83"/>
      <c r="S130" s="83" t="str">
        <f t="shared" si="60"/>
        <v>Да</v>
      </c>
      <c r="T130" s="83" t="str">
        <f t="shared" si="61"/>
        <v>Да</v>
      </c>
      <c r="U130" s="83" t="str">
        <f t="shared" si="62"/>
        <v/>
      </c>
      <c r="V130" s="84" t="str">
        <f t="shared" si="63"/>
        <v/>
      </c>
    </row>
    <row r="131" spans="1:22" x14ac:dyDescent="0.2">
      <c r="A131" s="44">
        <f t="shared" si="64"/>
        <v>129</v>
      </c>
      <c r="B131" s="51" t="str">
        <f t="shared" ref="B131:B179" si="65">IFERROR(VLOOKUP($H131,TChannels,3,FALSE),"-")</f>
        <v>Candy TV HD</v>
      </c>
      <c r="C131" s="51" t="str">
        <f t="shared" si="46"/>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31" s="51" t="str">
        <f t="shared" si="53"/>
        <v>Эротика</v>
      </c>
      <c r="E131" s="68" t="str">
        <f t="shared" si="54"/>
        <v>HD</v>
      </c>
      <c r="F131" s="68" t="str">
        <f t="shared" si="55"/>
        <v>DVB-26</v>
      </c>
      <c r="G131" s="68">
        <v>7700</v>
      </c>
      <c r="H131" s="68">
        <v>174</v>
      </c>
      <c r="I131" s="68">
        <f t="shared" si="56"/>
        <v>923</v>
      </c>
      <c r="J131" s="153" t="str">
        <f t="shared" si="48"/>
        <v>epg385</v>
      </c>
      <c r="K131" s="48" t="str">
        <f t="shared" si="57"/>
        <v>0009000207DB</v>
      </c>
      <c r="L131" s="48" t="str">
        <f t="shared" si="49"/>
        <v>http://candytv.eu/</v>
      </c>
      <c r="M131" s="48" t="str">
        <f t="shared" si="50"/>
        <v>Русский</v>
      </c>
      <c r="N131" s="48" t="str">
        <f t="shared" si="51"/>
        <v>Круглосуточно</v>
      </c>
      <c r="O131" s="49" t="str">
        <f t="shared" si="52"/>
        <v/>
      </c>
      <c r="P131" s="48" t="str">
        <f t="shared" si="58"/>
        <v>Взрослый</v>
      </c>
      <c r="Q131" s="44" t="str">
        <f t="shared" si="59"/>
        <v/>
      </c>
      <c r="R131" s="44"/>
      <c r="S131" s="44" t="str">
        <f t="shared" si="60"/>
        <v>Да</v>
      </c>
      <c r="T131" s="44" t="str">
        <f t="shared" si="61"/>
        <v>Да</v>
      </c>
      <c r="U131" s="44" t="str">
        <f t="shared" si="62"/>
        <v>Да</v>
      </c>
      <c r="V131" s="27" t="str">
        <f t="shared" si="63"/>
        <v/>
      </c>
    </row>
    <row r="132" spans="1:22" x14ac:dyDescent="0.2">
      <c r="A132" s="44">
        <f t="shared" si="64"/>
        <v>130</v>
      </c>
      <c r="B132" s="27" t="str">
        <f t="shared" si="65"/>
        <v>Русский иллюзион</v>
      </c>
      <c r="C132" s="27" t="str">
        <f t="shared" ref="C132:C163" si="66">IFERROR(VLOOKUP($H132,TChannels,30,FALSE),"-")</f>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32" s="27" t="str">
        <f t="shared" si="53"/>
        <v>Русское кино</v>
      </c>
      <c r="E132" s="45" t="str">
        <f t="shared" si="54"/>
        <v>SD</v>
      </c>
      <c r="F132" s="45" t="str">
        <f t="shared" si="55"/>
        <v>DVB-25</v>
      </c>
      <c r="G132" s="45">
        <v>7700</v>
      </c>
      <c r="H132" s="46">
        <v>41</v>
      </c>
      <c r="I132" s="45">
        <f t="shared" si="56"/>
        <v>62</v>
      </c>
      <c r="J132" s="56" t="str">
        <f t="shared" si="48"/>
        <v>epg40</v>
      </c>
      <c r="K132" s="48" t="str">
        <f t="shared" si="57"/>
        <v>0009000207D1</v>
      </c>
      <c r="L132" s="48" t="str">
        <f t="shared" si="49"/>
        <v>http://russkiyillusion.ru/</v>
      </c>
      <c r="M132" s="48" t="str">
        <f t="shared" si="50"/>
        <v>Русский</v>
      </c>
      <c r="N132" s="48" t="str">
        <f t="shared" si="51"/>
        <v>Круглосуточно</v>
      </c>
      <c r="O132" s="49" t="str">
        <f t="shared" si="52"/>
        <v/>
      </c>
      <c r="P132" s="48" t="str">
        <f t="shared" si="58"/>
        <v>Базовый</v>
      </c>
      <c r="Q132" s="44" t="str">
        <f t="shared" si="59"/>
        <v>Да</v>
      </c>
      <c r="R132" s="44"/>
      <c r="S132" s="44" t="str">
        <f t="shared" si="60"/>
        <v>Да</v>
      </c>
      <c r="T132" s="44" t="str">
        <f t="shared" si="61"/>
        <v>Да</v>
      </c>
      <c r="U132" s="44" t="str">
        <f t="shared" si="62"/>
        <v/>
      </c>
      <c r="V132" s="27" t="str">
        <f t="shared" si="63"/>
        <v/>
      </c>
    </row>
    <row r="133" spans="1:22" x14ac:dyDescent="0.2">
      <c r="A133" s="44">
        <f t="shared" si="64"/>
        <v>131</v>
      </c>
      <c r="B133" s="27" t="str">
        <f t="shared" si="65"/>
        <v>Настоящее Страшное Телевидение</v>
      </c>
      <c r="C133" s="27" t="str">
        <f t="shared" si="66"/>
        <v>Все самое смешное в страшном и самое страшное в смешном.</v>
      </c>
      <c r="D133" s="27" t="str">
        <f t="shared" si="53"/>
        <v>Кино и сериалы</v>
      </c>
      <c r="E133" s="45" t="str">
        <f t="shared" si="54"/>
        <v>SD</v>
      </c>
      <c r="F133" s="45" t="str">
        <f t="shared" si="55"/>
        <v>DVB-25</v>
      </c>
      <c r="G133" s="45">
        <v>7700</v>
      </c>
      <c r="H133" s="46">
        <v>159</v>
      </c>
      <c r="I133" s="45">
        <f t="shared" si="56"/>
        <v>73</v>
      </c>
      <c r="J133" s="56" t="str">
        <f t="shared" si="48"/>
        <v>epg352</v>
      </c>
      <c r="K133" s="48" t="str">
        <f t="shared" si="57"/>
        <v>0009000207D1</v>
      </c>
      <c r="L133" s="48" t="str">
        <f t="shared" si="49"/>
        <v>http://strashnoe.tv/</v>
      </c>
      <c r="M133" s="48" t="str">
        <f t="shared" si="50"/>
        <v>Русский</v>
      </c>
      <c r="N133" s="48" t="str">
        <f t="shared" si="51"/>
        <v>Круглосуточно</v>
      </c>
      <c r="O133" s="49" t="str">
        <f t="shared" si="52"/>
        <v/>
      </c>
      <c r="P133" s="48" t="str">
        <f t="shared" si="58"/>
        <v>Базовый</v>
      </c>
      <c r="Q133" s="44" t="str">
        <f t="shared" si="59"/>
        <v>Да</v>
      </c>
      <c r="R133" s="44"/>
      <c r="S133" s="44" t="str">
        <f t="shared" si="60"/>
        <v>Да</v>
      </c>
      <c r="T133" s="44" t="str">
        <f t="shared" si="61"/>
        <v>Да</v>
      </c>
      <c r="U133" s="44" t="str">
        <f t="shared" si="62"/>
        <v/>
      </c>
      <c r="V133" s="27" t="str">
        <f t="shared" si="63"/>
        <v/>
      </c>
    </row>
    <row r="134" spans="1:22" x14ac:dyDescent="0.2">
      <c r="A134" s="44">
        <f t="shared" si="64"/>
        <v>132</v>
      </c>
      <c r="B134" s="27" t="str">
        <f t="shared" si="65"/>
        <v>Наш футбол</v>
      </c>
      <c r="C134" s="27" t="str">
        <f t="shared" si="66"/>
        <v>Телеканал о российском футболе</v>
      </c>
      <c r="D134" s="27" t="str">
        <f t="shared" si="53"/>
        <v>Спортивные</v>
      </c>
      <c r="E134" s="45" t="str">
        <f t="shared" si="54"/>
        <v>SD</v>
      </c>
      <c r="F134" s="45" t="str">
        <f t="shared" si="55"/>
        <v>DVB-25</v>
      </c>
      <c r="G134" s="45">
        <v>7700</v>
      </c>
      <c r="H134" s="46">
        <v>128</v>
      </c>
      <c r="I134" s="45">
        <f t="shared" si="56"/>
        <v>821</v>
      </c>
      <c r="J134" s="56" t="str">
        <f t="shared" si="48"/>
        <v>epg313</v>
      </c>
      <c r="K134" s="48" t="str">
        <f t="shared" si="57"/>
        <v>0009000207D6</v>
      </c>
      <c r="L134" s="48" t="str">
        <f t="shared" si="49"/>
        <v>http://www.rfpl.tv/</v>
      </c>
      <c r="M134" s="48" t="str">
        <f t="shared" si="50"/>
        <v>Русский</v>
      </c>
      <c r="N134" s="48" t="str">
        <f t="shared" si="51"/>
        <v>Круглосуточно</v>
      </c>
      <c r="O134" s="49" t="str">
        <f t="shared" si="52"/>
        <v/>
      </c>
      <c r="P134" s="48" t="str">
        <f t="shared" si="58"/>
        <v>Наш Футбол</v>
      </c>
      <c r="Q134" s="44" t="str">
        <f t="shared" si="59"/>
        <v/>
      </c>
      <c r="R134" s="44"/>
      <c r="S134" s="44" t="str">
        <f t="shared" si="60"/>
        <v>Да</v>
      </c>
      <c r="T134" s="44" t="str">
        <f t="shared" si="61"/>
        <v>Да</v>
      </c>
      <c r="U134" s="44" t="str">
        <f t="shared" si="62"/>
        <v/>
      </c>
      <c r="V134" s="27" t="str">
        <f t="shared" si="63"/>
        <v/>
      </c>
    </row>
    <row r="135" spans="1:22" x14ac:dyDescent="0.2">
      <c r="A135" s="44">
        <f t="shared" si="64"/>
        <v>133</v>
      </c>
      <c r="B135" s="27" t="str">
        <f t="shared" si="65"/>
        <v>Наш футбол HD</v>
      </c>
      <c r="C135" s="27" t="str">
        <f t="shared" si="66"/>
        <v>Телеканал о российском футболе</v>
      </c>
      <c r="D135" s="27" t="str">
        <f t="shared" si="53"/>
        <v>Спортивные</v>
      </c>
      <c r="E135" s="45" t="str">
        <f t="shared" si="54"/>
        <v>HD</v>
      </c>
      <c r="F135" s="45" t="str">
        <f t="shared" si="55"/>
        <v>DVB-25</v>
      </c>
      <c r="G135" s="45">
        <v>7700</v>
      </c>
      <c r="H135" s="46">
        <v>223</v>
      </c>
      <c r="I135" s="45">
        <f t="shared" si="56"/>
        <v>822</v>
      </c>
      <c r="J135" s="56" t="str">
        <f t="shared" si="48"/>
        <v>epg272</v>
      </c>
      <c r="K135" s="48" t="str">
        <f t="shared" si="57"/>
        <v>0009000207D6</v>
      </c>
      <c r="L135" s="48" t="str">
        <f t="shared" si="49"/>
        <v>http://www.rfpl.tv/</v>
      </c>
      <c r="M135" s="48" t="str">
        <f t="shared" si="50"/>
        <v>Русский</v>
      </c>
      <c r="N135" s="48" t="str">
        <f t="shared" si="51"/>
        <v>Круглосуточно</v>
      </c>
      <c r="O135" s="49" t="str">
        <f t="shared" si="52"/>
        <v/>
      </c>
      <c r="P135" s="48" t="str">
        <f t="shared" si="58"/>
        <v>Наш Футбол</v>
      </c>
      <c r="Q135" s="44" t="str">
        <f t="shared" si="59"/>
        <v/>
      </c>
      <c r="R135" s="44"/>
      <c r="S135" s="44" t="str">
        <f t="shared" si="60"/>
        <v>Да</v>
      </c>
      <c r="T135" s="44" t="str">
        <f t="shared" si="61"/>
        <v>Да</v>
      </c>
      <c r="U135" s="44" t="str">
        <f t="shared" si="62"/>
        <v/>
      </c>
      <c r="V135" s="27" t="str">
        <f t="shared" si="63"/>
        <v/>
      </c>
    </row>
    <row r="136" spans="1:22" x14ac:dyDescent="0.2">
      <c r="A136" s="44">
        <f t="shared" si="64"/>
        <v>134</v>
      </c>
      <c r="B136" s="27" t="str">
        <f t="shared" si="65"/>
        <v>Иллюзион +</v>
      </c>
      <c r="C136" s="27" t="str">
        <f t="shared" si="66"/>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6" s="27" t="str">
        <f t="shared" si="53"/>
        <v>Иностранное кино</v>
      </c>
      <c r="E136" s="45" t="str">
        <f t="shared" si="54"/>
        <v>SD</v>
      </c>
      <c r="F136" s="45" t="str">
        <f t="shared" si="55"/>
        <v>DVB-26</v>
      </c>
      <c r="G136" s="45">
        <v>7700</v>
      </c>
      <c r="H136" s="46">
        <v>42</v>
      </c>
      <c r="I136" s="45">
        <f t="shared" si="56"/>
        <v>64</v>
      </c>
      <c r="J136" s="56" t="str">
        <f t="shared" si="48"/>
        <v>epg41</v>
      </c>
      <c r="K136" s="48" t="str">
        <f t="shared" si="57"/>
        <v>0009000207D1</v>
      </c>
      <c r="L136" s="48" t="str">
        <f t="shared" si="49"/>
        <v>http://www.klub100.ru/</v>
      </c>
      <c r="M136" s="48" t="str">
        <f t="shared" si="50"/>
        <v>Русский</v>
      </c>
      <c r="N136" s="48" t="str">
        <f t="shared" si="51"/>
        <v>Круглосуточно</v>
      </c>
      <c r="O136" s="49" t="str">
        <f t="shared" si="52"/>
        <v/>
      </c>
      <c r="P136" s="48" t="str">
        <f t="shared" si="58"/>
        <v>Базовый</v>
      </c>
      <c r="Q136" s="44" t="str">
        <f t="shared" si="59"/>
        <v>Да</v>
      </c>
      <c r="R136" s="44"/>
      <c r="S136" s="44" t="str">
        <f t="shared" si="60"/>
        <v>Да</v>
      </c>
      <c r="T136" s="44" t="str">
        <f t="shared" si="61"/>
        <v>Да</v>
      </c>
      <c r="U136" s="44" t="str">
        <f t="shared" si="62"/>
        <v/>
      </c>
      <c r="V136" s="27" t="str">
        <f t="shared" si="63"/>
        <v/>
      </c>
    </row>
    <row r="137" spans="1:22" x14ac:dyDescent="0.2">
      <c r="A137" s="44">
        <f t="shared" si="64"/>
        <v>135</v>
      </c>
      <c r="B137" s="27" t="str">
        <f t="shared" si="65"/>
        <v>Русская ночь</v>
      </c>
      <c r="C137" s="27" t="str">
        <f t="shared" si="66"/>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7" s="27" t="str">
        <f t="shared" si="53"/>
        <v>Эротика</v>
      </c>
      <c r="E137" s="45" t="str">
        <f t="shared" si="54"/>
        <v>SD</v>
      </c>
      <c r="F137" s="45" t="str">
        <f t="shared" si="55"/>
        <v>DVB-26</v>
      </c>
      <c r="G137" s="45">
        <v>7700</v>
      </c>
      <c r="H137" s="46">
        <v>149</v>
      </c>
      <c r="I137" s="45">
        <f t="shared" si="56"/>
        <v>922</v>
      </c>
      <c r="J137" s="56" t="str">
        <f t="shared" si="48"/>
        <v>epg331</v>
      </c>
      <c r="K137" s="48" t="str">
        <f t="shared" si="57"/>
        <v>0009000207DB</v>
      </c>
      <c r="L137" s="48" t="str">
        <f t="shared" si="49"/>
        <v>http://www.rusnight.ru/</v>
      </c>
      <c r="M137" s="48" t="str">
        <f t="shared" si="50"/>
        <v>Русский</v>
      </c>
      <c r="N137" s="48" t="str">
        <f t="shared" si="51"/>
        <v>Круглосуточно</v>
      </c>
      <c r="O137" s="49" t="str">
        <f t="shared" si="52"/>
        <v/>
      </c>
      <c r="P137" s="48" t="str">
        <f t="shared" si="58"/>
        <v>Взрослый</v>
      </c>
      <c r="Q137" s="44" t="str">
        <f t="shared" si="59"/>
        <v/>
      </c>
      <c r="R137" s="44"/>
      <c r="S137" s="44" t="str">
        <f t="shared" si="60"/>
        <v>Да</v>
      </c>
      <c r="T137" s="44" t="str">
        <f t="shared" si="61"/>
        <v>Да</v>
      </c>
      <c r="U137" s="44" t="str">
        <f t="shared" si="62"/>
        <v>Да</v>
      </c>
      <c r="V137" s="27" t="str">
        <f t="shared" si="63"/>
        <v/>
      </c>
    </row>
    <row r="138" spans="1:22" x14ac:dyDescent="0.2">
      <c r="A138" s="44">
        <f t="shared" si="64"/>
        <v>136</v>
      </c>
      <c r="B138" s="51" t="str">
        <f t="shared" si="65"/>
        <v>A2</v>
      </c>
      <c r="C138" s="27" t="str">
        <f t="shared" si="66"/>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8" s="27" t="str">
        <f t="shared" si="53"/>
        <v>Кино и сериалы</v>
      </c>
      <c r="E138" s="45" t="str">
        <f t="shared" si="54"/>
        <v>SD</v>
      </c>
      <c r="F138" s="45" t="str">
        <f t="shared" si="55"/>
        <v>DVB-20</v>
      </c>
      <c r="G138" s="45">
        <v>7700</v>
      </c>
      <c r="H138" s="46">
        <v>132</v>
      </c>
      <c r="I138" s="45">
        <f t="shared" si="56"/>
        <v>825</v>
      </c>
      <c r="J138" s="56" t="str">
        <f t="shared" si="48"/>
        <v>epg317</v>
      </c>
      <c r="K138" s="48" t="str">
        <f t="shared" si="57"/>
        <v>0009000207EF</v>
      </c>
      <c r="L138" s="48" t="str">
        <f t="shared" si="49"/>
        <v>http://www.amediafilm.com/</v>
      </c>
      <c r="M138" s="48" t="str">
        <f t="shared" si="50"/>
        <v>Русский, Английский</v>
      </c>
      <c r="N138" s="48" t="str">
        <f t="shared" si="51"/>
        <v>Круглосуточно</v>
      </c>
      <c r="O138" s="49" t="str">
        <f t="shared" si="52"/>
        <v/>
      </c>
      <c r="P138" s="48" t="str">
        <f t="shared" si="58"/>
        <v>AMEDIA Premium HD</v>
      </c>
      <c r="Q138" s="44" t="str">
        <f t="shared" si="59"/>
        <v/>
      </c>
      <c r="R138" s="44"/>
      <c r="S138" s="44" t="str">
        <f t="shared" si="60"/>
        <v>Да</v>
      </c>
      <c r="T138" s="44" t="str">
        <f t="shared" si="61"/>
        <v>Да</v>
      </c>
      <c r="U138" s="44" t="str">
        <f t="shared" si="62"/>
        <v/>
      </c>
      <c r="V138" s="27" t="str">
        <f t="shared" si="63"/>
        <v/>
      </c>
    </row>
    <row r="139" spans="1:22" x14ac:dyDescent="0.2">
      <c r="A139" s="44">
        <f t="shared" si="64"/>
        <v>137</v>
      </c>
      <c r="B139" s="27" t="str">
        <f t="shared" si="65"/>
        <v>French Lover TV</v>
      </c>
      <c r="C139" s="27" t="str">
        <f t="shared" si="66"/>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9" s="27" t="str">
        <f t="shared" si="53"/>
        <v>Эротика</v>
      </c>
      <c r="E139" s="45" t="str">
        <f t="shared" si="54"/>
        <v>SD</v>
      </c>
      <c r="F139" s="45" t="str">
        <f t="shared" si="55"/>
        <v>DVB-26</v>
      </c>
      <c r="G139" s="45">
        <v>7700</v>
      </c>
      <c r="H139" s="46">
        <v>133</v>
      </c>
      <c r="I139" s="45">
        <f t="shared" si="56"/>
        <v>921</v>
      </c>
      <c r="J139" s="56" t="str">
        <f t="shared" si="48"/>
        <v>epg318</v>
      </c>
      <c r="K139" s="48" t="str">
        <f t="shared" si="57"/>
        <v>0009000207DB</v>
      </c>
      <c r="L139" s="48" t="str">
        <f t="shared" si="49"/>
        <v>http://www.frenchlover.tv</v>
      </c>
      <c r="M139" s="48" t="str">
        <f t="shared" si="50"/>
        <v>Французский</v>
      </c>
      <c r="N139" s="48" t="str">
        <f t="shared" si="51"/>
        <v>Круглосуточно</v>
      </c>
      <c r="O139" s="49" t="str">
        <f t="shared" si="52"/>
        <v/>
      </c>
      <c r="P139" s="48" t="str">
        <f t="shared" si="58"/>
        <v>Взрослый</v>
      </c>
      <c r="Q139" s="44" t="str">
        <f t="shared" si="59"/>
        <v/>
      </c>
      <c r="R139" s="44"/>
      <c r="S139" s="44" t="str">
        <f t="shared" si="60"/>
        <v>Да</v>
      </c>
      <c r="T139" s="44" t="str">
        <f t="shared" si="61"/>
        <v>Да</v>
      </c>
      <c r="U139" s="44" t="str">
        <f t="shared" si="62"/>
        <v>Да</v>
      </c>
      <c r="V139" s="27" t="str">
        <f t="shared" si="63"/>
        <v/>
      </c>
    </row>
    <row r="140" spans="1:22" x14ac:dyDescent="0.2">
      <c r="A140" s="44">
        <f t="shared" si="64"/>
        <v>138</v>
      </c>
      <c r="B140" s="27" t="str">
        <f t="shared" si="65"/>
        <v>Brazzers TV</v>
      </c>
      <c r="C140" s="27" t="str">
        <f t="shared" si="66"/>
        <v>Самый откровенный эротический канал от известного эротического сайта представляющий лучший европейский и американский контент.</v>
      </c>
      <c r="D140" s="27" t="str">
        <f t="shared" si="53"/>
        <v>Эротика</v>
      </c>
      <c r="E140" s="45" t="str">
        <f t="shared" si="54"/>
        <v>SD</v>
      </c>
      <c r="F140" s="45" t="str">
        <f t="shared" si="55"/>
        <v>DVB-26</v>
      </c>
      <c r="G140" s="45">
        <v>7700</v>
      </c>
      <c r="H140" s="46">
        <v>195</v>
      </c>
      <c r="I140" s="45">
        <f t="shared" si="56"/>
        <v>920</v>
      </c>
      <c r="J140" s="56" t="str">
        <f t="shared" si="48"/>
        <v>epg500</v>
      </c>
      <c r="K140" s="48" t="str">
        <f t="shared" si="57"/>
        <v>0009000207DB</v>
      </c>
      <c r="L140" s="48" t="str">
        <f t="shared" si="49"/>
        <v>http://www.brazzerstveurope.com</v>
      </c>
      <c r="M140" s="48" t="str">
        <f t="shared" si="50"/>
        <v>Английский</v>
      </c>
      <c r="N140" s="48" t="str">
        <f t="shared" si="51"/>
        <v>Круглосуточно</v>
      </c>
      <c r="O140" s="49" t="str">
        <f t="shared" si="52"/>
        <v/>
      </c>
      <c r="P140" s="48" t="str">
        <f t="shared" si="58"/>
        <v>Взрослый</v>
      </c>
      <c r="Q140" s="44" t="str">
        <f t="shared" si="59"/>
        <v/>
      </c>
      <c r="R140" s="44"/>
      <c r="S140" s="44" t="str">
        <f t="shared" si="60"/>
        <v>Да</v>
      </c>
      <c r="T140" s="44" t="str">
        <f t="shared" si="61"/>
        <v>Да</v>
      </c>
      <c r="U140" s="44" t="str">
        <f t="shared" si="62"/>
        <v>Да</v>
      </c>
      <c r="V140" s="27" t="str">
        <f t="shared" si="63"/>
        <v/>
      </c>
    </row>
    <row r="141" spans="1:22" x14ac:dyDescent="0.2">
      <c r="A141" s="44">
        <f t="shared" si="64"/>
        <v>139</v>
      </c>
      <c r="B141" s="27" t="str">
        <f t="shared" si="65"/>
        <v>CANDYMAN</v>
      </c>
      <c r="C141" s="27" t="str">
        <f t="shared" si="66"/>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41" s="27" t="str">
        <f t="shared" si="53"/>
        <v>Эротика</v>
      </c>
      <c r="E141" s="45" t="str">
        <f t="shared" si="54"/>
        <v>SD</v>
      </c>
      <c r="F141" s="45" t="str">
        <f t="shared" si="55"/>
        <v>DVB-26</v>
      </c>
      <c r="G141" s="45">
        <v>7700</v>
      </c>
      <c r="H141" s="46">
        <v>191</v>
      </c>
      <c r="I141" s="45">
        <f t="shared" si="56"/>
        <v>924</v>
      </c>
      <c r="J141" s="56" t="str">
        <f t="shared" si="48"/>
        <v>epg511</v>
      </c>
      <c r="K141" s="48" t="str">
        <f t="shared" si="57"/>
        <v>0009000207DB</v>
      </c>
      <c r="L141" s="48" t="str">
        <f t="shared" si="49"/>
        <v>http://www.candymantv.com/</v>
      </c>
      <c r="M141" s="48" t="str">
        <f t="shared" si="50"/>
        <v>Русский</v>
      </c>
      <c r="N141" s="48" t="str">
        <f t="shared" si="51"/>
        <v>Круглосуточно</v>
      </c>
      <c r="O141" s="49" t="str">
        <f t="shared" si="52"/>
        <v/>
      </c>
      <c r="P141" s="48" t="str">
        <f t="shared" si="58"/>
        <v>Взрослый</v>
      </c>
      <c r="Q141" s="44" t="str">
        <f t="shared" si="59"/>
        <v/>
      </c>
      <c r="R141" s="44"/>
      <c r="S141" s="44" t="str">
        <f t="shared" si="60"/>
        <v>Да</v>
      </c>
      <c r="T141" s="44" t="str">
        <f t="shared" si="61"/>
        <v>Да</v>
      </c>
      <c r="U141" s="44" t="str">
        <f t="shared" si="62"/>
        <v>Да</v>
      </c>
      <c r="V141" s="27" t="str">
        <f t="shared" si="63"/>
        <v/>
      </c>
    </row>
    <row r="142" spans="1:22" x14ac:dyDescent="0.2">
      <c r="A142" s="44">
        <f t="shared" si="64"/>
        <v>140</v>
      </c>
      <c r="B142" s="27" t="str">
        <f t="shared" si="65"/>
        <v>Fashion One HD</v>
      </c>
      <c r="C142" s="27" t="str">
        <f t="shared" si="66"/>
        <v>Мода, стиль, красота, гламур, роскошь в формате HD</v>
      </c>
      <c r="D142" s="27" t="str">
        <f t="shared" si="53"/>
        <v>Развлекательные</v>
      </c>
      <c r="E142" s="45" t="str">
        <f t="shared" si="54"/>
        <v>HD</v>
      </c>
      <c r="F142" s="45" t="str">
        <f t="shared" si="55"/>
        <v>DVB-27</v>
      </c>
      <c r="G142" s="45">
        <v>7700</v>
      </c>
      <c r="H142" s="46">
        <v>147</v>
      </c>
      <c r="I142" s="45">
        <f t="shared" si="56"/>
        <v>616</v>
      </c>
      <c r="J142" s="56" t="str">
        <f t="shared" si="48"/>
        <v>epg330</v>
      </c>
      <c r="K142" s="48" t="str">
        <f t="shared" si="57"/>
        <v>0009000207D1</v>
      </c>
      <c r="L142" s="48" t="str">
        <f t="shared" si="49"/>
        <v>http://www.fashionone.com/</v>
      </c>
      <c r="M142" s="48" t="str">
        <f t="shared" si="50"/>
        <v>Русский</v>
      </c>
      <c r="N142" s="48" t="str">
        <f t="shared" si="51"/>
        <v>Круглосуточно</v>
      </c>
      <c r="O142" s="49" t="str">
        <f t="shared" si="52"/>
        <v/>
      </c>
      <c r="P142" s="48" t="str">
        <f t="shared" si="58"/>
        <v>Базовый</v>
      </c>
      <c r="Q142" s="44" t="str">
        <f t="shared" si="59"/>
        <v/>
      </c>
      <c r="R142" s="44"/>
      <c r="S142" s="44" t="str">
        <f t="shared" si="60"/>
        <v>Да</v>
      </c>
      <c r="T142" s="44" t="str">
        <f t="shared" si="61"/>
        <v>Да</v>
      </c>
      <c r="U142" s="44" t="str">
        <f t="shared" si="62"/>
        <v/>
      </c>
      <c r="V142" s="27" t="str">
        <f t="shared" si="63"/>
        <v/>
      </c>
    </row>
    <row r="143" spans="1:22" x14ac:dyDescent="0.2">
      <c r="A143" s="44">
        <f t="shared" si="64"/>
        <v>141</v>
      </c>
      <c r="B143" s="27" t="str">
        <f t="shared" si="65"/>
        <v>Viasat Golf HD</v>
      </c>
      <c r="C143" s="27" t="str">
        <f t="shared" si="66"/>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43" s="27" t="str">
        <f t="shared" si="53"/>
        <v>Спортивные</v>
      </c>
      <c r="E143" s="45" t="str">
        <f t="shared" si="54"/>
        <v>HD</v>
      </c>
      <c r="F143" s="45" t="str">
        <f t="shared" si="55"/>
        <v>DVB-28</v>
      </c>
      <c r="G143" s="45">
        <v>7700</v>
      </c>
      <c r="H143" s="46">
        <v>307</v>
      </c>
      <c r="I143" s="45">
        <f t="shared" si="56"/>
        <v>809</v>
      </c>
      <c r="J143" s="56" t="str">
        <f t="shared" si="48"/>
        <v>epg594</v>
      </c>
      <c r="K143" s="48" t="str">
        <f t="shared" si="57"/>
        <v>0009000207E0</v>
      </c>
      <c r="L143" s="48" t="str">
        <f t="shared" si="49"/>
        <v>http://www.myviasat.ru/</v>
      </c>
      <c r="M143" s="48" t="str">
        <f t="shared" si="50"/>
        <v>Русский, Английский</v>
      </c>
      <c r="N143" s="48" t="str">
        <f t="shared" si="51"/>
        <v>Круглосуточно</v>
      </c>
      <c r="O143" s="49" t="str">
        <f t="shared" si="52"/>
        <v/>
      </c>
      <c r="P143" s="48" t="str">
        <f t="shared" si="58"/>
        <v>VIASAT премиум HD</v>
      </c>
      <c r="Q143" s="44" t="str">
        <f t="shared" si="59"/>
        <v/>
      </c>
      <c r="R143" s="44"/>
      <c r="S143" s="44" t="str">
        <f t="shared" si="60"/>
        <v>Да</v>
      </c>
      <c r="T143" s="44" t="str">
        <f t="shared" si="61"/>
        <v>Да</v>
      </c>
      <c r="U143" s="44" t="str">
        <f t="shared" si="62"/>
        <v/>
      </c>
      <c r="V143" s="27" t="str">
        <f t="shared" si="63"/>
        <v/>
      </c>
    </row>
    <row r="144" spans="1:22" x14ac:dyDescent="0.2">
      <c r="A144" s="44">
        <f t="shared" si="64"/>
        <v>142</v>
      </c>
      <c r="B144" s="27" t="str">
        <f t="shared" si="65"/>
        <v>Русский роман</v>
      </c>
      <c r="C144" s="27" t="str">
        <f t="shared" si="66"/>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44" s="27" t="str">
        <f t="shared" si="53"/>
        <v>Кино и сериалы</v>
      </c>
      <c r="E144" s="45" t="str">
        <f t="shared" si="54"/>
        <v>SD</v>
      </c>
      <c r="F144" s="45" t="str">
        <f t="shared" si="55"/>
        <v>DVB-27</v>
      </c>
      <c r="G144" s="45">
        <v>7700</v>
      </c>
      <c r="H144" s="46">
        <v>120</v>
      </c>
      <c r="I144" s="45">
        <f t="shared" si="56"/>
        <v>72</v>
      </c>
      <c r="J144" s="56" t="str">
        <f t="shared" si="48"/>
        <v>epg307</v>
      </c>
      <c r="K144" s="48" t="str">
        <f t="shared" si="57"/>
        <v>0009000207D1</v>
      </c>
      <c r="L144" s="48" t="str">
        <f t="shared" si="49"/>
        <v>http://rusroman.ru/</v>
      </c>
      <c r="M144" s="48" t="str">
        <f t="shared" si="50"/>
        <v>Русский</v>
      </c>
      <c r="N144" s="48" t="str">
        <f t="shared" si="51"/>
        <v>Круглосуточно</v>
      </c>
      <c r="O144" s="49" t="str">
        <f t="shared" si="52"/>
        <v/>
      </c>
      <c r="P144" s="48" t="str">
        <f t="shared" si="58"/>
        <v>Базовый</v>
      </c>
      <c r="Q144" s="44" t="str">
        <f t="shared" si="59"/>
        <v>Да</v>
      </c>
      <c r="R144" s="44"/>
      <c r="S144" s="44" t="str">
        <f t="shared" si="60"/>
        <v>Да</v>
      </c>
      <c r="T144" s="44" t="str">
        <f t="shared" si="61"/>
        <v>Да</v>
      </c>
      <c r="U144" s="44" t="str">
        <f t="shared" si="62"/>
        <v/>
      </c>
      <c r="V144" s="27" t="str">
        <f t="shared" si="63"/>
        <v/>
      </c>
    </row>
    <row r="145" spans="1:22" x14ac:dyDescent="0.2">
      <c r="A145" s="44">
        <f t="shared" si="64"/>
        <v>143</v>
      </c>
      <c r="B145" s="27" t="str">
        <f t="shared" si="65"/>
        <v>TV1000 Premium HD</v>
      </c>
      <c r="C145" s="27" t="str">
        <f t="shared" si="66"/>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45" s="27" t="str">
        <f t="shared" si="53"/>
        <v>Кино и сериалы</v>
      </c>
      <c r="E145" s="45" t="str">
        <f t="shared" si="54"/>
        <v>HD</v>
      </c>
      <c r="F145" s="45" t="str">
        <f t="shared" si="55"/>
        <v>DVB-28</v>
      </c>
      <c r="G145" s="45">
        <v>7700</v>
      </c>
      <c r="H145" s="46">
        <v>160</v>
      </c>
      <c r="I145" s="45">
        <f t="shared" si="56"/>
        <v>801</v>
      </c>
      <c r="J145" s="56" t="str">
        <f t="shared" si="48"/>
        <v>epg375</v>
      </c>
      <c r="K145" s="48" t="str">
        <f t="shared" si="57"/>
        <v>0009000207E0</v>
      </c>
      <c r="L145" s="48" t="str">
        <f t="shared" si="49"/>
        <v>http://www.viasatpremium.ru/</v>
      </c>
      <c r="M145" s="48" t="str">
        <f t="shared" si="50"/>
        <v>Русский</v>
      </c>
      <c r="N145" s="48" t="str">
        <f t="shared" si="51"/>
        <v>Круглосуточно</v>
      </c>
      <c r="O145" s="49" t="str">
        <f t="shared" si="52"/>
        <v/>
      </c>
      <c r="P145" s="48" t="str">
        <f t="shared" si="58"/>
        <v>VIASAT премиум HD</v>
      </c>
      <c r="Q145" s="44" t="str">
        <f t="shared" si="59"/>
        <v/>
      </c>
      <c r="R145" s="44"/>
      <c r="S145" s="44" t="str">
        <f t="shared" si="60"/>
        <v>Да</v>
      </c>
      <c r="T145" s="44" t="str">
        <f t="shared" si="61"/>
        <v>Да</v>
      </c>
      <c r="U145" s="44" t="str">
        <f t="shared" si="62"/>
        <v/>
      </c>
      <c r="V145" s="27" t="str">
        <f t="shared" si="63"/>
        <v/>
      </c>
    </row>
    <row r="146" spans="1:22" x14ac:dyDescent="0.2">
      <c r="A146" s="44">
        <f t="shared" si="64"/>
        <v>144</v>
      </c>
      <c r="B146" s="27" t="str">
        <f t="shared" si="65"/>
        <v>Viasat Sport</v>
      </c>
      <c r="C146" s="27" t="str">
        <f t="shared" si="66"/>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6" s="27" t="str">
        <f t="shared" si="53"/>
        <v>Спортивные</v>
      </c>
      <c r="E146" s="45" t="str">
        <f t="shared" si="54"/>
        <v>HD</v>
      </c>
      <c r="F146" s="45" t="str">
        <f t="shared" si="55"/>
        <v>DVB-28</v>
      </c>
      <c r="G146" s="45">
        <v>7700</v>
      </c>
      <c r="H146" s="46">
        <v>309</v>
      </c>
      <c r="I146" s="45">
        <f t="shared" si="56"/>
        <v>810</v>
      </c>
      <c r="J146" s="56" t="str">
        <f t="shared" si="48"/>
        <v>epg593</v>
      </c>
      <c r="K146" s="48" t="str">
        <f t="shared" si="57"/>
        <v>0009000207E0</v>
      </c>
      <c r="L146" s="48" t="str">
        <f t="shared" si="49"/>
        <v>http://www.myviasat.ru/</v>
      </c>
      <c r="M146" s="48" t="str">
        <f t="shared" si="50"/>
        <v>Русский, Английский</v>
      </c>
      <c r="N146" s="48" t="str">
        <f t="shared" si="51"/>
        <v>Круглосуточно</v>
      </c>
      <c r="O146" s="49" t="str">
        <f t="shared" si="52"/>
        <v/>
      </c>
      <c r="P146" s="48" t="str">
        <f t="shared" si="58"/>
        <v>VIASAT премиум HD</v>
      </c>
      <c r="Q146" s="44" t="str">
        <f t="shared" si="59"/>
        <v/>
      </c>
      <c r="R146" s="44"/>
      <c r="S146" s="44" t="str">
        <f t="shared" si="60"/>
        <v>Да</v>
      </c>
      <c r="T146" s="44" t="str">
        <f t="shared" si="61"/>
        <v>Да</v>
      </c>
      <c r="U146" s="44" t="str">
        <f t="shared" si="62"/>
        <v/>
      </c>
      <c r="V146" s="27" t="str">
        <f t="shared" si="63"/>
        <v/>
      </c>
    </row>
    <row r="147" spans="1:22" x14ac:dyDescent="0.2">
      <c r="A147" s="44">
        <f t="shared" si="64"/>
        <v>145</v>
      </c>
      <c r="B147" s="27" t="str">
        <f t="shared" si="65"/>
        <v>Travel Channel HD</v>
      </c>
      <c r="C147" s="27" t="str">
        <f t="shared" si="66"/>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7" s="27" t="str">
        <f t="shared" si="53"/>
        <v>Вокруг света</v>
      </c>
      <c r="E147" s="45" t="str">
        <f t="shared" si="54"/>
        <v>HD</v>
      </c>
      <c r="F147" s="45" t="str">
        <f t="shared" si="55"/>
        <v>DVB-27</v>
      </c>
      <c r="G147" s="45">
        <v>7700</v>
      </c>
      <c r="H147" s="46">
        <v>143</v>
      </c>
      <c r="I147" s="45">
        <f t="shared" si="56"/>
        <v>608</v>
      </c>
      <c r="J147" s="56" t="str">
        <f t="shared" si="48"/>
        <v>epg328</v>
      </c>
      <c r="K147" s="48" t="str">
        <f t="shared" si="57"/>
        <v>0009000207D1</v>
      </c>
      <c r="L147" s="48" t="str">
        <f t="shared" si="49"/>
        <v>http://www.mgmhd.com/</v>
      </c>
      <c r="M147" s="48" t="str">
        <f t="shared" si="50"/>
        <v>Русский</v>
      </c>
      <c r="N147" s="48" t="str">
        <f t="shared" si="51"/>
        <v>Круглосуточно</v>
      </c>
      <c r="O147" s="49" t="str">
        <f t="shared" si="52"/>
        <v/>
      </c>
      <c r="P147" s="48" t="str">
        <f t="shared" si="58"/>
        <v>Базовый</v>
      </c>
      <c r="Q147" s="44" t="str">
        <f t="shared" si="59"/>
        <v/>
      </c>
      <c r="R147" s="44"/>
      <c r="S147" s="44" t="str">
        <f t="shared" si="60"/>
        <v>Да</v>
      </c>
      <c r="T147" s="44" t="str">
        <f t="shared" si="61"/>
        <v>Да</v>
      </c>
      <c r="U147" s="44" t="str">
        <f t="shared" si="62"/>
        <v/>
      </c>
      <c r="V147" s="27" t="str">
        <f t="shared" si="63"/>
        <v/>
      </c>
    </row>
    <row r="148" spans="1:22" x14ac:dyDescent="0.2">
      <c r="A148" s="44">
        <f t="shared" si="64"/>
        <v>146</v>
      </c>
      <c r="B148" s="27" t="str">
        <f t="shared" si="65"/>
        <v>-</v>
      </c>
      <c r="C148" s="27" t="str">
        <f t="shared" si="66"/>
        <v>-</v>
      </c>
      <c r="D148" s="27" t="str">
        <f t="shared" si="53"/>
        <v>-</v>
      </c>
      <c r="E148" s="45" t="str">
        <f t="shared" si="54"/>
        <v>-</v>
      </c>
      <c r="F148" s="45" t="str">
        <f t="shared" si="55"/>
        <v>-</v>
      </c>
      <c r="G148" s="45">
        <v>7700</v>
      </c>
      <c r="H148" s="45">
        <v>316</v>
      </c>
      <c r="I148" s="45" t="str">
        <f t="shared" si="56"/>
        <v>-</v>
      </c>
      <c r="J148" s="56" t="str">
        <f t="shared" si="48"/>
        <v>-</v>
      </c>
      <c r="K148" s="48" t="str">
        <f t="shared" si="57"/>
        <v>-</v>
      </c>
      <c r="L148" s="48" t="str">
        <f t="shared" si="49"/>
        <v>-</v>
      </c>
      <c r="M148" s="48" t="str">
        <f t="shared" si="50"/>
        <v>-</v>
      </c>
      <c r="N148" s="48" t="str">
        <f t="shared" si="51"/>
        <v>-</v>
      </c>
      <c r="O148" s="49" t="e">
        <f t="shared" si="52"/>
        <v>#N/A</v>
      </c>
      <c r="P148" s="48" t="str">
        <f t="shared" si="58"/>
        <v>-</v>
      </c>
      <c r="Q148" s="44" t="e">
        <f t="shared" si="59"/>
        <v>#N/A</v>
      </c>
      <c r="R148" s="44"/>
      <c r="S148" s="44" t="str">
        <f t="shared" si="60"/>
        <v>-</v>
      </c>
      <c r="T148" s="44" t="str">
        <f t="shared" si="61"/>
        <v>-</v>
      </c>
      <c r="U148" s="44" t="e">
        <f t="shared" si="62"/>
        <v>#N/A</v>
      </c>
      <c r="V148" s="27" t="e">
        <f t="shared" si="63"/>
        <v>#N/A</v>
      </c>
    </row>
    <row r="149" spans="1:22" x14ac:dyDescent="0.2">
      <c r="A149" s="44">
        <f t="shared" si="64"/>
        <v>147</v>
      </c>
      <c r="B149" s="27" t="str">
        <f t="shared" si="65"/>
        <v>Zee TV</v>
      </c>
      <c r="C149" s="27" t="str">
        <f t="shared" si="66"/>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9" s="27" t="str">
        <f t="shared" si="53"/>
        <v>Вокруг света</v>
      </c>
      <c r="E149" s="45" t="str">
        <f t="shared" si="54"/>
        <v>SD</v>
      </c>
      <c r="F149" s="45" t="str">
        <f t="shared" si="55"/>
        <v>DVB-29</v>
      </c>
      <c r="G149" s="45">
        <v>7700</v>
      </c>
      <c r="H149" s="46">
        <v>97</v>
      </c>
      <c r="I149" s="45">
        <f t="shared" si="56"/>
        <v>102</v>
      </c>
      <c r="J149" s="56" t="str">
        <f t="shared" si="48"/>
        <v>epg93</v>
      </c>
      <c r="K149" s="48" t="str">
        <f t="shared" si="57"/>
        <v>0009000207D1</v>
      </c>
      <c r="L149" s="48" t="str">
        <f t="shared" si="49"/>
        <v>http://www.zeerussia.ru</v>
      </c>
      <c r="M149" s="48" t="str">
        <f t="shared" si="50"/>
        <v>Русский</v>
      </c>
      <c r="N149" s="48" t="str">
        <f t="shared" si="51"/>
        <v>Круглосуточно</v>
      </c>
      <c r="O149" s="49" t="str">
        <f t="shared" si="52"/>
        <v/>
      </c>
      <c r="P149" s="48" t="str">
        <f t="shared" si="58"/>
        <v>Базовый</v>
      </c>
      <c r="Q149" s="44" t="str">
        <f t="shared" si="59"/>
        <v/>
      </c>
      <c r="R149" s="44"/>
      <c r="S149" s="44" t="str">
        <f t="shared" si="60"/>
        <v>Да</v>
      </c>
      <c r="T149" s="44" t="str">
        <f t="shared" si="61"/>
        <v>Да</v>
      </c>
      <c r="U149" s="44" t="str">
        <f t="shared" si="62"/>
        <v/>
      </c>
      <c r="V149" s="27" t="str">
        <f t="shared" si="63"/>
        <v/>
      </c>
    </row>
    <row r="150" spans="1:22" x14ac:dyDescent="0.2">
      <c r="A150" s="44">
        <f t="shared" si="64"/>
        <v>148</v>
      </c>
      <c r="B150" s="27" t="str">
        <f t="shared" si="65"/>
        <v>Travel Channel</v>
      </c>
      <c r="C150" s="27" t="str">
        <f t="shared" si="66"/>
        <v>Созданный  в 1994 году, Travel Channel вещает на 21 языке в 125 странах Европы, Ближнего Востока, Африки и Азиатско-Тихоокеанского региона.</v>
      </c>
      <c r="D150" s="27" t="str">
        <f t="shared" si="53"/>
        <v>Вокруг света</v>
      </c>
      <c r="E150" s="45" t="str">
        <f t="shared" si="54"/>
        <v>SD</v>
      </c>
      <c r="F150" s="45" t="str">
        <f t="shared" si="55"/>
        <v>DVB-29</v>
      </c>
      <c r="G150" s="45">
        <v>7700</v>
      </c>
      <c r="H150" s="46">
        <v>144</v>
      </c>
      <c r="I150" s="45">
        <f t="shared" si="56"/>
        <v>104</v>
      </c>
      <c r="J150" s="56" t="str">
        <f t="shared" si="48"/>
        <v>epg302</v>
      </c>
      <c r="K150" s="48" t="str">
        <f t="shared" si="57"/>
        <v>0009000207D1</v>
      </c>
      <c r="L150" s="48" t="str">
        <f t="shared" si="49"/>
        <v>http://www.travelchanneltv.ru/</v>
      </c>
      <c r="M150" s="48" t="str">
        <f t="shared" si="50"/>
        <v>Русский</v>
      </c>
      <c r="N150" s="48" t="str">
        <f t="shared" si="51"/>
        <v>Круглосуточно</v>
      </c>
      <c r="O150" s="49" t="str">
        <f t="shared" si="52"/>
        <v/>
      </c>
      <c r="P150" s="48" t="str">
        <f t="shared" si="58"/>
        <v>Базовый</v>
      </c>
      <c r="Q150" s="44" t="str">
        <f t="shared" si="59"/>
        <v>Да</v>
      </c>
      <c r="R150" s="44"/>
      <c r="S150" s="44" t="str">
        <f t="shared" si="60"/>
        <v>Да</v>
      </c>
      <c r="T150" s="44" t="str">
        <f t="shared" si="61"/>
        <v>Да</v>
      </c>
      <c r="U150" s="44" t="str">
        <f t="shared" si="62"/>
        <v/>
      </c>
      <c r="V150" s="27" t="str">
        <f t="shared" si="63"/>
        <v/>
      </c>
    </row>
    <row r="151" spans="1:22" x14ac:dyDescent="0.2">
      <c r="A151" s="44">
        <f t="shared" si="64"/>
        <v>149</v>
      </c>
      <c r="B151" s="27" t="str">
        <f t="shared" si="65"/>
        <v>ЖИВИ!</v>
      </c>
      <c r="C151" s="27" t="str">
        <f t="shared" si="66"/>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51" s="27" t="str">
        <f t="shared" si="53"/>
        <v>Семья и здоровье</v>
      </c>
      <c r="E151" s="45" t="str">
        <f t="shared" si="54"/>
        <v>SD</v>
      </c>
      <c r="F151" s="45" t="str">
        <f t="shared" si="55"/>
        <v>DVB-29</v>
      </c>
      <c r="G151" s="45">
        <v>7700</v>
      </c>
      <c r="H151" s="46">
        <v>112</v>
      </c>
      <c r="I151" s="45">
        <f t="shared" si="56"/>
        <v>132</v>
      </c>
      <c r="J151" s="56" t="str">
        <f t="shared" si="48"/>
        <v>epg108</v>
      </c>
      <c r="K151" s="48" t="str">
        <f t="shared" si="57"/>
        <v>0009000207E3</v>
      </c>
      <c r="L151" s="48" t="str">
        <f t="shared" si="49"/>
        <v>http://www.jv.ru/</v>
      </c>
      <c r="M151" s="48" t="str">
        <f t="shared" si="50"/>
        <v>Русский</v>
      </c>
      <c r="N151" s="48" t="str">
        <f t="shared" si="51"/>
        <v>Круглосуточно</v>
      </c>
      <c r="O151" s="49" t="str">
        <f t="shared" si="52"/>
        <v/>
      </c>
      <c r="P151" s="48" t="str">
        <f t="shared" si="58"/>
        <v>Базовый</v>
      </c>
      <c r="Q151" s="44" t="str">
        <f t="shared" si="59"/>
        <v/>
      </c>
      <c r="R151" s="44"/>
      <c r="S151" s="44" t="str">
        <f t="shared" si="60"/>
        <v>Да</v>
      </c>
      <c r="T151" s="44" t="str">
        <f t="shared" si="61"/>
        <v>Да</v>
      </c>
      <c r="U151" s="44" t="str">
        <f t="shared" si="62"/>
        <v/>
      </c>
      <c r="V151" s="27" t="str">
        <f t="shared" si="63"/>
        <v/>
      </c>
    </row>
    <row r="152" spans="1:22" x14ac:dyDescent="0.2">
      <c r="A152" s="44">
        <f t="shared" si="64"/>
        <v>150</v>
      </c>
      <c r="B152" s="27" t="str">
        <f t="shared" si="65"/>
        <v>МУЗ-ТВ</v>
      </c>
      <c r="C152" s="27" t="str">
        <f t="shared" si="66"/>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52" s="27" t="str">
        <f t="shared" si="53"/>
        <v>Развлекательные</v>
      </c>
      <c r="E152" s="45" t="str">
        <f t="shared" si="54"/>
        <v>SD</v>
      </c>
      <c r="F152" s="45" t="str">
        <f t="shared" si="55"/>
        <v>DVB-3</v>
      </c>
      <c r="G152" s="45">
        <v>7700</v>
      </c>
      <c r="H152" s="46">
        <v>164</v>
      </c>
      <c r="I152" s="45">
        <f t="shared" si="56"/>
        <v>20</v>
      </c>
      <c r="J152" s="56" t="str">
        <f t="shared" si="48"/>
        <v>epg380</v>
      </c>
      <c r="K152" s="48" t="str">
        <f t="shared" si="57"/>
        <v>0009000207F3</v>
      </c>
      <c r="L152" s="48" t="str">
        <f t="shared" si="49"/>
        <v>http://muz-tv.ru/</v>
      </c>
      <c r="M152" s="48" t="str">
        <f t="shared" si="50"/>
        <v>Русский</v>
      </c>
      <c r="N152" s="48" t="str">
        <f t="shared" si="51"/>
        <v>Круглосуточно</v>
      </c>
      <c r="O152" s="49" t="str">
        <f t="shared" si="52"/>
        <v/>
      </c>
      <c r="P152" s="48" t="str">
        <f t="shared" si="58"/>
        <v>Федеральный</v>
      </c>
      <c r="Q152" s="44" t="str">
        <f t="shared" si="59"/>
        <v/>
      </c>
      <c r="R152" s="44"/>
      <c r="S152" s="44" t="str">
        <f t="shared" si="60"/>
        <v>Да</v>
      </c>
      <c r="T152" s="44" t="str">
        <f t="shared" si="61"/>
        <v>Да</v>
      </c>
      <c r="U152" s="44" t="str">
        <f t="shared" si="62"/>
        <v/>
      </c>
      <c r="V152" s="27" t="str">
        <f t="shared" si="63"/>
        <v/>
      </c>
    </row>
    <row r="153" spans="1:22" x14ac:dyDescent="0.2">
      <c r="A153" s="44">
        <f t="shared" si="64"/>
        <v>151</v>
      </c>
      <c r="B153" s="27" t="str">
        <f t="shared" si="65"/>
        <v>TLC HD</v>
      </c>
      <c r="C153" s="27" t="str">
        <f t="shared" si="66"/>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53" s="27" t="str">
        <f t="shared" si="53"/>
        <v>Вокруг света</v>
      </c>
      <c r="E153" s="45" t="str">
        <f t="shared" si="54"/>
        <v>HD</v>
      </c>
      <c r="F153" s="45" t="str">
        <f t="shared" si="55"/>
        <v>DVB-30</v>
      </c>
      <c r="G153" s="45">
        <v>7700</v>
      </c>
      <c r="H153" s="46">
        <v>154</v>
      </c>
      <c r="I153" s="45">
        <f t="shared" si="56"/>
        <v>615</v>
      </c>
      <c r="J153" s="56" t="str">
        <f t="shared" si="48"/>
        <v>epg516</v>
      </c>
      <c r="K153" s="48" t="str">
        <f t="shared" si="57"/>
        <v>0009000207D1</v>
      </c>
      <c r="L153" s="48" t="str">
        <f t="shared" si="49"/>
        <v>http://www.tlc-tv.ru/</v>
      </c>
      <c r="M153" s="48" t="str">
        <f t="shared" si="50"/>
        <v>Русский, Английский</v>
      </c>
      <c r="N153" s="48" t="str">
        <f t="shared" si="51"/>
        <v>Круглосуточно</v>
      </c>
      <c r="O153" s="49" t="str">
        <f t="shared" si="52"/>
        <v/>
      </c>
      <c r="P153" s="48" t="str">
        <f t="shared" si="58"/>
        <v>Базовый</v>
      </c>
      <c r="Q153" s="44" t="str">
        <f t="shared" si="59"/>
        <v/>
      </c>
      <c r="R153" s="44"/>
      <c r="S153" s="44" t="str">
        <f t="shared" si="60"/>
        <v>Да</v>
      </c>
      <c r="T153" s="44" t="str">
        <f t="shared" si="61"/>
        <v>Да</v>
      </c>
      <c r="U153" s="44" t="str">
        <f t="shared" si="62"/>
        <v/>
      </c>
      <c r="V153" s="27" t="str">
        <f t="shared" si="63"/>
        <v/>
      </c>
    </row>
    <row r="154" spans="1:22" x14ac:dyDescent="0.2">
      <c r="A154" s="44">
        <f t="shared" si="64"/>
        <v>152</v>
      </c>
      <c r="B154" s="27" t="str">
        <f t="shared" si="65"/>
        <v>NuArt.TV</v>
      </c>
      <c r="C154" s="27" t="str">
        <f t="shared" si="66"/>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54" s="27" t="str">
        <f t="shared" si="53"/>
        <v>Эротика</v>
      </c>
      <c r="E154" s="45" t="str">
        <f t="shared" si="54"/>
        <v>SD</v>
      </c>
      <c r="F154" s="45" t="str">
        <f t="shared" si="55"/>
        <v>DVB-30</v>
      </c>
      <c r="G154" s="45">
        <v>7700</v>
      </c>
      <c r="H154" s="46">
        <v>193</v>
      </c>
      <c r="I154" s="45">
        <f t="shared" si="56"/>
        <v>918</v>
      </c>
      <c r="J154" s="56" t="str">
        <f t="shared" si="48"/>
        <v>epg271</v>
      </c>
      <c r="K154" s="48" t="str">
        <f t="shared" si="57"/>
        <v>0009000207F0</v>
      </c>
      <c r="L154" s="48" t="str">
        <f t="shared" si="49"/>
        <v>http://tv.nuart.tv</v>
      </c>
      <c r="M154" s="48" t="str">
        <f t="shared" si="50"/>
        <v>Русский</v>
      </c>
      <c r="N154" s="48" t="str">
        <f t="shared" si="51"/>
        <v>Круглосуточно</v>
      </c>
      <c r="O154" s="49" t="str">
        <f t="shared" si="52"/>
        <v/>
      </c>
      <c r="P154" s="48" t="str">
        <f t="shared" si="58"/>
        <v>Эгоист</v>
      </c>
      <c r="Q154" s="44" t="str">
        <f t="shared" si="59"/>
        <v/>
      </c>
      <c r="R154" s="44"/>
      <c r="S154" s="44" t="str">
        <f t="shared" si="60"/>
        <v>Да</v>
      </c>
      <c r="T154" s="44" t="str">
        <f t="shared" si="61"/>
        <v>Да</v>
      </c>
      <c r="U154" s="44" t="str">
        <f t="shared" si="62"/>
        <v>Да</v>
      </c>
      <c r="V154" s="27" t="str">
        <f t="shared" si="63"/>
        <v/>
      </c>
    </row>
    <row r="155" spans="1:22" x14ac:dyDescent="0.2">
      <c r="A155" s="44">
        <f t="shared" si="64"/>
        <v>153</v>
      </c>
      <c r="B155" s="27" t="str">
        <f t="shared" si="65"/>
        <v>Эгоист ТВ</v>
      </c>
      <c r="C155" s="27" t="str">
        <f t="shared" si="66"/>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55" s="27" t="str">
        <f t="shared" si="53"/>
        <v>Эротика</v>
      </c>
      <c r="E155" s="45" t="str">
        <f t="shared" si="54"/>
        <v>SD</v>
      </c>
      <c r="F155" s="45" t="str">
        <f t="shared" si="55"/>
        <v>DVB-30</v>
      </c>
      <c r="G155" s="45">
        <v>7700</v>
      </c>
      <c r="H155" s="46">
        <v>192</v>
      </c>
      <c r="I155" s="45">
        <f t="shared" si="56"/>
        <v>917</v>
      </c>
      <c r="J155" s="56" t="str">
        <f t="shared" si="48"/>
        <v>epg296</v>
      </c>
      <c r="K155" s="48" t="str">
        <f t="shared" si="57"/>
        <v>0009000207F0</v>
      </c>
      <c r="L155" s="48" t="str">
        <f t="shared" si="49"/>
        <v>http://www.egoist.tv/</v>
      </c>
      <c r="M155" s="48" t="str">
        <f t="shared" si="50"/>
        <v>Русский</v>
      </c>
      <c r="N155" s="48" t="str">
        <f t="shared" si="51"/>
        <v>Круглосуточно</v>
      </c>
      <c r="O155" s="49" t="str">
        <f t="shared" si="52"/>
        <v/>
      </c>
      <c r="P155" s="48" t="str">
        <f t="shared" si="58"/>
        <v>Эгоист</v>
      </c>
      <c r="Q155" s="44" t="str">
        <f t="shared" si="59"/>
        <v/>
      </c>
      <c r="R155" s="44"/>
      <c r="S155" s="44" t="str">
        <f t="shared" si="60"/>
        <v>Да</v>
      </c>
      <c r="T155" s="44" t="str">
        <f t="shared" si="61"/>
        <v>Да</v>
      </c>
      <c r="U155" s="44" t="str">
        <f t="shared" si="62"/>
        <v>Да</v>
      </c>
      <c r="V155" s="27" t="str">
        <f t="shared" si="63"/>
        <v/>
      </c>
    </row>
    <row r="156" spans="1:22" x14ac:dyDescent="0.2">
      <c r="A156" s="44">
        <f t="shared" si="64"/>
        <v>154</v>
      </c>
      <c r="B156" s="27" t="str">
        <f t="shared" si="65"/>
        <v>Animal Planet HD</v>
      </c>
      <c r="C156" s="27" t="str">
        <f t="shared" si="66"/>
        <v>Крокодилы, слоны, термиты, канарейки, рыбы, собаки, ленивцы, жирафы, кошки, бабочки и все-все-все — главные действующие лица увлекательных передач Animal Planet.</v>
      </c>
      <c r="D156" s="27" t="str">
        <f t="shared" si="53"/>
        <v>В мире животных</v>
      </c>
      <c r="E156" s="45" t="str">
        <f t="shared" si="54"/>
        <v>HD</v>
      </c>
      <c r="F156" s="45" t="str">
        <f t="shared" si="55"/>
        <v>DVB-30</v>
      </c>
      <c r="G156" s="45">
        <v>7700</v>
      </c>
      <c r="H156" s="46">
        <v>119</v>
      </c>
      <c r="I156" s="45">
        <f t="shared" si="56"/>
        <v>602</v>
      </c>
      <c r="J156" s="56" t="str">
        <f t="shared" si="48"/>
        <v>epg306</v>
      </c>
      <c r="K156" s="48" t="str">
        <f t="shared" si="57"/>
        <v>0009000207D1</v>
      </c>
      <c r="L156" s="48" t="str">
        <f t="shared" si="49"/>
        <v>http://animal.discovery.com/</v>
      </c>
      <c r="M156" s="48" t="str">
        <f t="shared" si="50"/>
        <v>Русский, Английский</v>
      </c>
      <c r="N156" s="48" t="str">
        <f t="shared" si="51"/>
        <v>Круглосуточно</v>
      </c>
      <c r="O156" s="49" t="str">
        <f t="shared" si="52"/>
        <v/>
      </c>
      <c r="P156" s="48" t="str">
        <f t="shared" si="58"/>
        <v>Базовый</v>
      </c>
      <c r="Q156" s="44" t="str">
        <f t="shared" si="59"/>
        <v/>
      </c>
      <c r="R156" s="44"/>
      <c r="S156" s="44" t="str">
        <f t="shared" si="60"/>
        <v>Да</v>
      </c>
      <c r="T156" s="44" t="str">
        <f t="shared" si="61"/>
        <v>Да</v>
      </c>
      <c r="U156" s="44" t="str">
        <f t="shared" si="62"/>
        <v/>
      </c>
      <c r="V156" s="27" t="str">
        <f t="shared" si="63"/>
        <v/>
      </c>
    </row>
    <row r="157" spans="1:22" x14ac:dyDescent="0.2">
      <c r="A157" s="48">
        <f t="shared" si="64"/>
        <v>155</v>
      </c>
      <c r="B157" s="53" t="str">
        <f t="shared" si="65"/>
        <v>Матч! Футбол 1</v>
      </c>
      <c r="C157" s="53" t="str">
        <f t="shared" si="66"/>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7" s="53" t="str">
        <f t="shared" si="53"/>
        <v>Спортивные</v>
      </c>
      <c r="E157" s="54" t="str">
        <f t="shared" si="54"/>
        <v>SD</v>
      </c>
      <c r="F157" s="54" t="str">
        <f t="shared" si="55"/>
        <v>DVB-12</v>
      </c>
      <c r="G157" s="54" t="str">
        <f t="shared" ref="G157:G179" si="67">IFERROR(MID($A$1,SEARCH("=",$A$1,9)+1,SEARCH(")",$A$1)-SEARCH("=",$A$1,9)-1),"Н/Д")</f>
        <v xml:space="preserve"> 7700</v>
      </c>
      <c r="H157" s="55">
        <v>320</v>
      </c>
      <c r="I157" s="54">
        <f t="shared" si="56"/>
        <v>831</v>
      </c>
      <c r="J157" s="56" t="str">
        <f t="shared" si="48"/>
        <v>epg340</v>
      </c>
      <c r="K157" s="67" t="str">
        <f t="shared" si="57"/>
        <v>000900020802</v>
      </c>
      <c r="L157" s="48" t="str">
        <f t="shared" si="49"/>
        <v>http://matchtv.ru/</v>
      </c>
      <c r="M157" s="48" t="str">
        <f t="shared" si="50"/>
        <v>Русский</v>
      </c>
      <c r="N157" s="48" t="str">
        <f t="shared" si="51"/>
        <v>Круглосуточно</v>
      </c>
      <c r="O157" s="137" t="str">
        <f t="shared" si="52"/>
        <v/>
      </c>
      <c r="P157" s="48" t="str">
        <f t="shared" si="58"/>
        <v>МАТЧ! ФУТБОЛ</v>
      </c>
      <c r="Q157" s="48" t="str">
        <f t="shared" si="59"/>
        <v/>
      </c>
      <c r="R157" s="48"/>
      <c r="S157" s="48" t="str">
        <f t="shared" si="60"/>
        <v>Да</v>
      </c>
      <c r="T157" s="48" t="str">
        <f t="shared" si="61"/>
        <v>Да</v>
      </c>
      <c r="U157" s="48" t="str">
        <f t="shared" si="62"/>
        <v/>
      </c>
      <c r="V157" s="53" t="str">
        <f t="shared" si="63"/>
        <v/>
      </c>
    </row>
    <row r="158" spans="1:22" x14ac:dyDescent="0.2">
      <c r="A158" s="48">
        <f t="shared" si="64"/>
        <v>156</v>
      </c>
      <c r="B158" s="53" t="str">
        <f t="shared" si="65"/>
        <v>Матч! Футбол 2</v>
      </c>
      <c r="C158" s="53" t="str">
        <f t="shared" si="66"/>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8" s="53" t="str">
        <f t="shared" si="53"/>
        <v>Спортивные</v>
      </c>
      <c r="E158" s="54" t="str">
        <f t="shared" si="54"/>
        <v>SD</v>
      </c>
      <c r="F158" s="54" t="str">
        <f t="shared" si="55"/>
        <v>DVB-12</v>
      </c>
      <c r="G158" s="54" t="str">
        <f t="shared" si="67"/>
        <v xml:space="preserve"> 7700</v>
      </c>
      <c r="H158" s="55">
        <v>321</v>
      </c>
      <c r="I158" s="54">
        <f t="shared" si="56"/>
        <v>833</v>
      </c>
      <c r="J158" s="56" t="str">
        <f t="shared" si="48"/>
        <v>epg571</v>
      </c>
      <c r="K158" s="67" t="str">
        <f t="shared" si="57"/>
        <v>000900020802</v>
      </c>
      <c r="L158" s="48" t="str">
        <f t="shared" si="49"/>
        <v>http://matchtv.ru/</v>
      </c>
      <c r="M158" s="48" t="str">
        <f t="shared" si="50"/>
        <v>Русский</v>
      </c>
      <c r="N158" s="48" t="str">
        <f t="shared" si="51"/>
        <v>Круглосуточно</v>
      </c>
      <c r="O158" s="137" t="str">
        <f t="shared" si="52"/>
        <v/>
      </c>
      <c r="P158" s="48" t="str">
        <f t="shared" si="58"/>
        <v>МАТЧ! ФУТБОЛ</v>
      </c>
      <c r="Q158" s="48" t="str">
        <f t="shared" si="59"/>
        <v/>
      </c>
      <c r="R158" s="48"/>
      <c r="S158" s="48" t="str">
        <f t="shared" si="60"/>
        <v>Да</v>
      </c>
      <c r="T158" s="48" t="str">
        <f t="shared" si="61"/>
        <v>Да</v>
      </c>
      <c r="U158" s="48" t="str">
        <f t="shared" si="62"/>
        <v/>
      </c>
      <c r="V158" s="53" t="str">
        <f t="shared" si="63"/>
        <v/>
      </c>
    </row>
    <row r="159" spans="1:22" x14ac:dyDescent="0.2">
      <c r="A159" s="48">
        <f t="shared" si="64"/>
        <v>157</v>
      </c>
      <c r="B159" s="53" t="str">
        <f t="shared" si="65"/>
        <v>Матч! Футбол 3</v>
      </c>
      <c r="C159" s="53" t="str">
        <f t="shared" si="66"/>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9" s="53" t="str">
        <f t="shared" si="53"/>
        <v>Спортивные</v>
      </c>
      <c r="E159" s="54" t="str">
        <f t="shared" si="54"/>
        <v>SD</v>
      </c>
      <c r="F159" s="54" t="str">
        <f t="shared" si="55"/>
        <v>DVB-24</v>
      </c>
      <c r="G159" s="54" t="str">
        <f t="shared" si="67"/>
        <v xml:space="preserve"> 7700</v>
      </c>
      <c r="H159" s="55">
        <v>322</v>
      </c>
      <c r="I159" s="54">
        <f t="shared" si="56"/>
        <v>835</v>
      </c>
      <c r="J159" s="56" t="str">
        <f t="shared" si="48"/>
        <v>epg577</v>
      </c>
      <c r="K159" s="67" t="str">
        <f t="shared" si="57"/>
        <v>000900020802</v>
      </c>
      <c r="L159" s="48" t="str">
        <f t="shared" si="49"/>
        <v>http://matchtv.ru/</v>
      </c>
      <c r="M159" s="48" t="str">
        <f t="shared" si="50"/>
        <v>Русский</v>
      </c>
      <c r="N159" s="48" t="str">
        <f t="shared" si="51"/>
        <v>Круглосуточно</v>
      </c>
      <c r="O159" s="137" t="str">
        <f t="shared" si="52"/>
        <v/>
      </c>
      <c r="P159" s="48" t="str">
        <f t="shared" si="58"/>
        <v>МАТЧ! ФУТБОЛ</v>
      </c>
      <c r="Q159" s="48" t="str">
        <f t="shared" si="59"/>
        <v/>
      </c>
      <c r="R159" s="48"/>
      <c r="S159" s="48" t="str">
        <f t="shared" si="60"/>
        <v>Да</v>
      </c>
      <c r="T159" s="48" t="str">
        <f t="shared" si="61"/>
        <v>Да</v>
      </c>
      <c r="U159" s="48" t="str">
        <f t="shared" si="62"/>
        <v/>
      </c>
      <c r="V159" s="53" t="str">
        <f t="shared" si="63"/>
        <v/>
      </c>
    </row>
    <row r="160" spans="1:22" x14ac:dyDescent="0.2">
      <c r="A160" s="48">
        <f t="shared" si="64"/>
        <v>158</v>
      </c>
      <c r="B160" s="53" t="str">
        <f t="shared" si="65"/>
        <v>Матч! Футбол 1 HD</v>
      </c>
      <c r="C160" s="53" t="str">
        <f t="shared" si="66"/>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60" s="53" t="str">
        <f t="shared" si="53"/>
        <v>Спортивные</v>
      </c>
      <c r="E160" s="54" t="str">
        <f t="shared" si="54"/>
        <v>HD</v>
      </c>
      <c r="F160" s="54" t="str">
        <f t="shared" si="55"/>
        <v>DVB-12</v>
      </c>
      <c r="G160" s="54" t="str">
        <f t="shared" si="67"/>
        <v xml:space="preserve"> 7700</v>
      </c>
      <c r="H160" s="55">
        <v>317</v>
      </c>
      <c r="I160" s="54">
        <f t="shared" si="56"/>
        <v>832</v>
      </c>
      <c r="J160" s="56" t="str">
        <f t="shared" si="48"/>
        <v>epg616</v>
      </c>
      <c r="K160" s="67" t="str">
        <f t="shared" si="57"/>
        <v>000900020802</v>
      </c>
      <c r="L160" s="48" t="str">
        <f t="shared" si="49"/>
        <v>http://matchtv.ru/</v>
      </c>
      <c r="M160" s="48" t="str">
        <f t="shared" si="50"/>
        <v>Русский</v>
      </c>
      <c r="N160" s="48" t="str">
        <f t="shared" si="51"/>
        <v>Круглосуточно</v>
      </c>
      <c r="O160" s="137" t="str">
        <f t="shared" si="52"/>
        <v/>
      </c>
      <c r="P160" s="48" t="str">
        <f t="shared" si="58"/>
        <v>МАТЧ! ФУТБОЛ</v>
      </c>
      <c r="Q160" s="48" t="str">
        <f t="shared" si="59"/>
        <v/>
      </c>
      <c r="R160" s="48"/>
      <c r="S160" s="48" t="str">
        <f t="shared" si="60"/>
        <v>Да</v>
      </c>
      <c r="T160" s="48" t="str">
        <f t="shared" si="61"/>
        <v>Да</v>
      </c>
      <c r="U160" s="48" t="str">
        <f t="shared" si="62"/>
        <v/>
      </c>
      <c r="V160" s="53" t="str">
        <f t="shared" si="63"/>
        <v/>
      </c>
    </row>
    <row r="161" spans="1:22" x14ac:dyDescent="0.2">
      <c r="A161" s="48">
        <f t="shared" si="64"/>
        <v>159</v>
      </c>
      <c r="B161" s="53" t="str">
        <f t="shared" si="65"/>
        <v>Матч! Футбол 2 HD</v>
      </c>
      <c r="C161" s="53" t="str">
        <f t="shared" si="66"/>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61" s="53" t="str">
        <f t="shared" si="53"/>
        <v>Спортивные</v>
      </c>
      <c r="E161" s="54" t="str">
        <f t="shared" si="54"/>
        <v>HD</v>
      </c>
      <c r="F161" s="54" t="str">
        <f t="shared" si="55"/>
        <v>DVB-12</v>
      </c>
      <c r="G161" s="54" t="str">
        <f t="shared" si="67"/>
        <v xml:space="preserve"> 7700</v>
      </c>
      <c r="H161" s="55">
        <v>318</v>
      </c>
      <c r="I161" s="54">
        <f t="shared" si="56"/>
        <v>834</v>
      </c>
      <c r="J161" s="56" t="str">
        <f t="shared" si="48"/>
        <v>epg617</v>
      </c>
      <c r="K161" s="67" t="str">
        <f t="shared" si="57"/>
        <v>000900020802</v>
      </c>
      <c r="L161" s="48" t="str">
        <f t="shared" si="49"/>
        <v>http://matchtv.ru/</v>
      </c>
      <c r="M161" s="48" t="str">
        <f t="shared" si="50"/>
        <v>Русский</v>
      </c>
      <c r="N161" s="48" t="str">
        <f t="shared" si="51"/>
        <v>Круглосуточно</v>
      </c>
      <c r="O161" s="137" t="str">
        <f t="shared" si="52"/>
        <v/>
      </c>
      <c r="P161" s="48" t="str">
        <f t="shared" si="58"/>
        <v>МАТЧ! ФУТБОЛ</v>
      </c>
      <c r="Q161" s="48" t="str">
        <f t="shared" si="59"/>
        <v/>
      </c>
      <c r="R161" s="48"/>
      <c r="S161" s="48" t="str">
        <f t="shared" si="60"/>
        <v>Да</v>
      </c>
      <c r="T161" s="48" t="str">
        <f t="shared" si="61"/>
        <v>Да</v>
      </c>
      <c r="U161" s="48" t="str">
        <f t="shared" si="62"/>
        <v/>
      </c>
      <c r="V161" s="53" t="str">
        <f t="shared" si="63"/>
        <v/>
      </c>
    </row>
    <row r="162" spans="1:22" x14ac:dyDescent="0.2">
      <c r="A162" s="48">
        <f t="shared" si="64"/>
        <v>160</v>
      </c>
      <c r="B162" s="53" t="str">
        <f t="shared" si="65"/>
        <v>Матч! Футбол 3 HD</v>
      </c>
      <c r="C162" s="53" t="str">
        <f t="shared" si="66"/>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62" s="53" t="str">
        <f t="shared" si="53"/>
        <v>Спортивные</v>
      </c>
      <c r="E162" s="54" t="str">
        <f t="shared" si="54"/>
        <v>HD</v>
      </c>
      <c r="F162" s="54" t="str">
        <f t="shared" si="55"/>
        <v>DVB-24</v>
      </c>
      <c r="G162" s="54" t="str">
        <f t="shared" si="67"/>
        <v xml:space="preserve"> 7700</v>
      </c>
      <c r="H162" s="55">
        <v>319</v>
      </c>
      <c r="I162" s="54">
        <f t="shared" si="56"/>
        <v>836</v>
      </c>
      <c r="J162" s="56" t="str">
        <f t="shared" si="48"/>
        <v>epg618</v>
      </c>
      <c r="K162" s="67" t="str">
        <f t="shared" si="57"/>
        <v>000900020802</v>
      </c>
      <c r="L162" s="48" t="str">
        <f t="shared" si="49"/>
        <v>http://matchtv.ru/</v>
      </c>
      <c r="M162" s="48" t="str">
        <f t="shared" si="50"/>
        <v>Русский</v>
      </c>
      <c r="N162" s="48" t="str">
        <f t="shared" si="51"/>
        <v>Круглосуточно</v>
      </c>
      <c r="O162" s="137" t="str">
        <f t="shared" si="52"/>
        <v/>
      </c>
      <c r="P162" s="48" t="str">
        <f t="shared" si="58"/>
        <v>МАТЧ! ФУТБОЛ</v>
      </c>
      <c r="Q162" s="48" t="str">
        <f t="shared" si="59"/>
        <v/>
      </c>
      <c r="R162" s="48"/>
      <c r="S162" s="48" t="str">
        <f t="shared" si="60"/>
        <v>Да</v>
      </c>
      <c r="T162" s="48" t="str">
        <f t="shared" si="61"/>
        <v>Да</v>
      </c>
      <c r="U162" s="48" t="str">
        <f t="shared" si="62"/>
        <v/>
      </c>
      <c r="V162" s="53" t="str">
        <f t="shared" si="63"/>
        <v/>
      </c>
    </row>
    <row r="163" spans="1:22" x14ac:dyDescent="0.2">
      <c r="A163" s="48">
        <f t="shared" si="64"/>
        <v>161</v>
      </c>
      <c r="B163" s="53" t="str">
        <f t="shared" si="65"/>
        <v>Deutsche Welle</v>
      </c>
      <c r="C163" s="53" t="str">
        <f t="shared" si="66"/>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63" s="53" t="str">
        <f t="shared" si="53"/>
        <v>Новости и публицистика</v>
      </c>
      <c r="E163" s="54" t="str">
        <f t="shared" si="54"/>
        <v>SD</v>
      </c>
      <c r="F163" s="54" t="str">
        <f t="shared" si="55"/>
        <v>DVB-18</v>
      </c>
      <c r="G163" s="54" t="str">
        <f t="shared" si="67"/>
        <v xml:space="preserve"> 7700</v>
      </c>
      <c r="H163" s="55">
        <v>66</v>
      </c>
      <c r="I163" s="54">
        <f t="shared" si="56"/>
        <v>814</v>
      </c>
      <c r="J163" s="56" t="str">
        <f t="shared" si="48"/>
        <v>epg65</v>
      </c>
      <c r="K163" s="67" t="str">
        <f t="shared" si="57"/>
        <v>000900020801</v>
      </c>
      <c r="L163" s="48" t="str">
        <f t="shared" si="49"/>
        <v>http://www.dw.de/</v>
      </c>
      <c r="M163" s="48" t="str">
        <f t="shared" si="50"/>
        <v>Английский, Немецкий</v>
      </c>
      <c r="N163" s="48" t="str">
        <f t="shared" si="51"/>
        <v>Круглосуточно</v>
      </c>
      <c r="O163" s="137" t="str">
        <f t="shared" si="52"/>
        <v/>
      </c>
      <c r="P163" s="48" t="str">
        <f t="shared" si="58"/>
        <v>Новостной</v>
      </c>
      <c r="Q163" s="48" t="str">
        <f t="shared" si="59"/>
        <v/>
      </c>
      <c r="R163" s="48"/>
      <c r="S163" s="48" t="str">
        <f t="shared" si="60"/>
        <v>Да</v>
      </c>
      <c r="T163" s="48" t="str">
        <f t="shared" si="61"/>
        <v>Да</v>
      </c>
      <c r="U163" s="48" t="str">
        <f t="shared" si="62"/>
        <v/>
      </c>
      <c r="V163" s="53" t="str">
        <f t="shared" si="63"/>
        <v/>
      </c>
    </row>
    <row r="164" spans="1:22" x14ac:dyDescent="0.2">
      <c r="A164" s="48">
        <f t="shared" si="64"/>
        <v>162</v>
      </c>
      <c r="B164" s="53" t="str">
        <f t="shared" si="65"/>
        <v>France 24</v>
      </c>
      <c r="C164" s="53" t="str">
        <f t="shared" ref="C164:C177" si="68">IFERROR(VLOOKUP($H164,TChannels,30,FALSE),"-")</f>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64" s="53" t="str">
        <f t="shared" si="53"/>
        <v>Новости и публицистика</v>
      </c>
      <c r="E164" s="54" t="str">
        <f t="shared" si="54"/>
        <v>SD</v>
      </c>
      <c r="F164" s="54" t="str">
        <f t="shared" si="55"/>
        <v>DVB-18</v>
      </c>
      <c r="G164" s="54" t="str">
        <f t="shared" si="67"/>
        <v xml:space="preserve"> 7700</v>
      </c>
      <c r="H164" s="55">
        <v>232</v>
      </c>
      <c r="I164" s="54">
        <f t="shared" si="56"/>
        <v>815</v>
      </c>
      <c r="J164" s="56" t="str">
        <f t="shared" si="48"/>
        <v>epg298</v>
      </c>
      <c r="K164" s="67" t="str">
        <f t="shared" si="57"/>
        <v>000900020801</v>
      </c>
      <c r="L164" s="48" t="str">
        <f t="shared" si="49"/>
        <v>http://www.france24.com/</v>
      </c>
      <c r="M164" s="48" t="str">
        <f t="shared" si="50"/>
        <v>Французский</v>
      </c>
      <c r="N164" s="48" t="str">
        <f t="shared" si="51"/>
        <v>Круглосуточно</v>
      </c>
      <c r="O164" s="137" t="str">
        <f t="shared" si="52"/>
        <v/>
      </c>
      <c r="P164" s="48" t="str">
        <f t="shared" si="58"/>
        <v>Новостной</v>
      </c>
      <c r="Q164" s="48" t="str">
        <f t="shared" si="59"/>
        <v/>
      </c>
      <c r="R164" s="48"/>
      <c r="S164" s="48" t="str">
        <f t="shared" si="60"/>
        <v>Да</v>
      </c>
      <c r="T164" s="48" t="str">
        <f t="shared" si="61"/>
        <v>Да</v>
      </c>
      <c r="U164" s="48" t="str">
        <f t="shared" si="62"/>
        <v/>
      </c>
      <c r="V164" s="53" t="str">
        <f t="shared" si="63"/>
        <v/>
      </c>
    </row>
    <row r="165" spans="1:22" x14ac:dyDescent="0.2">
      <c r="A165" s="48">
        <f t="shared" si="64"/>
        <v>163</v>
      </c>
      <c r="B165" s="53" t="str">
        <f t="shared" si="65"/>
        <v>CNN</v>
      </c>
      <c r="C165" s="53" t="str">
        <f t="shared" si="68"/>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65" s="53" t="str">
        <f t="shared" si="53"/>
        <v>Новости и публицистика</v>
      </c>
      <c r="E165" s="54" t="str">
        <f t="shared" si="54"/>
        <v>SD</v>
      </c>
      <c r="F165" s="54" t="str">
        <f t="shared" si="55"/>
        <v>DVB-18</v>
      </c>
      <c r="G165" s="54" t="str">
        <f t="shared" si="67"/>
        <v xml:space="preserve"> 7700</v>
      </c>
      <c r="H165" s="55">
        <v>236</v>
      </c>
      <c r="I165" s="54">
        <f t="shared" si="56"/>
        <v>812</v>
      </c>
      <c r="J165" s="56" t="str">
        <f t="shared" si="48"/>
        <v>epg290</v>
      </c>
      <c r="K165" s="67" t="str">
        <f t="shared" si="57"/>
        <v>000900020801</v>
      </c>
      <c r="L165" s="48" t="str">
        <f t="shared" si="49"/>
        <v xml:space="preserve">http://www.cnn.com </v>
      </c>
      <c r="M165" s="48" t="str">
        <f t="shared" si="50"/>
        <v>Английский</v>
      </c>
      <c r="N165" s="48" t="str">
        <f t="shared" si="51"/>
        <v>Круглосуточно</v>
      </c>
      <c r="O165" s="137" t="str">
        <f t="shared" si="52"/>
        <v/>
      </c>
      <c r="P165" s="48" t="str">
        <f t="shared" si="58"/>
        <v>Новостной</v>
      </c>
      <c r="Q165" s="48" t="str">
        <f t="shared" si="59"/>
        <v/>
      </c>
      <c r="R165" s="48"/>
      <c r="S165" s="48" t="str">
        <f t="shared" si="60"/>
        <v>Да</v>
      </c>
      <c r="T165" s="48" t="str">
        <f t="shared" si="61"/>
        <v>Да</v>
      </c>
      <c r="U165" s="48" t="str">
        <f t="shared" si="62"/>
        <v/>
      </c>
      <c r="V165" s="53" t="str">
        <f t="shared" si="63"/>
        <v/>
      </c>
    </row>
    <row r="166" spans="1:22" x14ac:dyDescent="0.2">
      <c r="A166" s="48">
        <f t="shared" si="64"/>
        <v>164</v>
      </c>
      <c r="B166" s="53" t="str">
        <f t="shared" si="65"/>
        <v>BBC World News</v>
      </c>
      <c r="C166" s="53" t="str">
        <f t="shared" si="68"/>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66" s="53" t="str">
        <f t="shared" si="53"/>
        <v>Новости и публицистика</v>
      </c>
      <c r="E166" s="54" t="str">
        <f t="shared" si="54"/>
        <v>SD</v>
      </c>
      <c r="F166" s="54" t="str">
        <f t="shared" si="55"/>
        <v>DVB-18</v>
      </c>
      <c r="G166" s="54" t="str">
        <f t="shared" si="67"/>
        <v xml:space="preserve"> 7700</v>
      </c>
      <c r="H166" s="55">
        <v>237</v>
      </c>
      <c r="I166" s="54">
        <f t="shared" si="56"/>
        <v>813</v>
      </c>
      <c r="J166" s="56" t="str">
        <f t="shared" si="48"/>
        <v>epg293</v>
      </c>
      <c r="K166" s="67" t="str">
        <f t="shared" si="57"/>
        <v>000900020801</v>
      </c>
      <c r="L166" s="48" t="str">
        <f t="shared" si="49"/>
        <v xml:space="preserve">http://news.bbc.co.uk/ </v>
      </c>
      <c r="M166" s="48" t="str">
        <f t="shared" si="50"/>
        <v>Английский</v>
      </c>
      <c r="N166" s="48" t="str">
        <f t="shared" si="51"/>
        <v>Круглосуточно</v>
      </c>
      <c r="O166" s="137" t="str">
        <f t="shared" si="52"/>
        <v/>
      </c>
      <c r="P166" s="48" t="str">
        <f t="shared" si="58"/>
        <v>Новостной</v>
      </c>
      <c r="Q166" s="48" t="str">
        <f t="shared" si="59"/>
        <v/>
      </c>
      <c r="R166" s="48"/>
      <c r="S166" s="48" t="str">
        <f t="shared" si="60"/>
        <v>Да</v>
      </c>
      <c r="T166" s="48" t="str">
        <f t="shared" si="61"/>
        <v>Да</v>
      </c>
      <c r="U166" s="48" t="str">
        <f t="shared" si="62"/>
        <v/>
      </c>
      <c r="V166" s="53" t="str">
        <f t="shared" si="63"/>
        <v/>
      </c>
    </row>
    <row r="167" spans="1:22" x14ac:dyDescent="0.2">
      <c r="A167" s="48">
        <f t="shared" si="64"/>
        <v>165</v>
      </c>
      <c r="B167" s="53" t="str">
        <f t="shared" si="65"/>
        <v>Евроновости</v>
      </c>
      <c r="C167" s="53" t="str">
        <f t="shared" si="68"/>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7" s="53" t="str">
        <f t="shared" si="53"/>
        <v>Новости и публицистика</v>
      </c>
      <c r="E167" s="54" t="str">
        <f t="shared" si="54"/>
        <v>SD</v>
      </c>
      <c r="F167" s="54" t="str">
        <f t="shared" si="55"/>
        <v>DVB-18</v>
      </c>
      <c r="G167" s="54" t="str">
        <f t="shared" si="67"/>
        <v xml:space="preserve"> 7700</v>
      </c>
      <c r="H167" s="55">
        <v>250</v>
      </c>
      <c r="I167" s="54">
        <f t="shared" si="56"/>
        <v>811</v>
      </c>
      <c r="J167" s="56" t="str">
        <f t="shared" si="48"/>
        <v>epg353</v>
      </c>
      <c r="K167" s="67" t="str">
        <f t="shared" si="57"/>
        <v>000900020801</v>
      </c>
      <c r="L167" s="48" t="str">
        <f t="shared" si="49"/>
        <v xml:space="preserve">http://ru.euronews.com/ </v>
      </c>
      <c r="M167" s="48" t="str">
        <f t="shared" si="50"/>
        <v>Русский</v>
      </c>
      <c r="N167" s="48" t="str">
        <f t="shared" si="51"/>
        <v>Круглосуточно</v>
      </c>
      <c r="O167" s="137" t="str">
        <f t="shared" si="52"/>
        <v/>
      </c>
      <c r="P167" s="48" t="str">
        <f t="shared" si="58"/>
        <v>Новостной</v>
      </c>
      <c r="Q167" s="48" t="str">
        <f t="shared" si="59"/>
        <v/>
      </c>
      <c r="R167" s="48"/>
      <c r="S167" s="48" t="str">
        <f t="shared" si="60"/>
        <v>Да</v>
      </c>
      <c r="T167" s="48" t="str">
        <f t="shared" si="61"/>
        <v>Да</v>
      </c>
      <c r="U167" s="48" t="str">
        <f t="shared" si="62"/>
        <v/>
      </c>
      <c r="V167" s="53" t="str">
        <f t="shared" si="63"/>
        <v/>
      </c>
    </row>
    <row r="168" spans="1:22" x14ac:dyDescent="0.2">
      <c r="A168" s="67">
        <f t="shared" si="64"/>
        <v>166</v>
      </c>
      <c r="B168" s="51" t="str">
        <f t="shared" si="65"/>
        <v>Матч! Боец</v>
      </c>
      <c r="C168" s="51" t="str">
        <f t="shared" si="68"/>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8" s="51" t="str">
        <f t="shared" si="53"/>
        <v>Спортивные</v>
      </c>
      <c r="E168" s="68" t="str">
        <f t="shared" si="54"/>
        <v>SD</v>
      </c>
      <c r="F168" s="68" t="str">
        <f t="shared" si="55"/>
        <v>DVB-19</v>
      </c>
      <c r="G168" s="68" t="str">
        <f t="shared" si="67"/>
        <v xml:space="preserve"> 7700</v>
      </c>
      <c r="H168" s="152">
        <v>107</v>
      </c>
      <c r="I168" s="68">
        <f t="shared" si="56"/>
        <v>304</v>
      </c>
      <c r="J168" s="153" t="str">
        <f t="shared" si="48"/>
        <v>epg103</v>
      </c>
      <c r="K168" s="67" t="str">
        <f t="shared" si="57"/>
        <v>0009000207D1</v>
      </c>
      <c r="L168" s="67" t="str">
        <f t="shared" si="49"/>
        <v>http://www.boets.ru/</v>
      </c>
      <c r="M168" s="67" t="str">
        <f t="shared" si="50"/>
        <v>Русский</v>
      </c>
      <c r="N168" s="67" t="str">
        <f t="shared" si="51"/>
        <v>Круглосуточно</v>
      </c>
      <c r="O168" s="154" t="str">
        <f t="shared" si="52"/>
        <v/>
      </c>
      <c r="P168" s="67" t="str">
        <f t="shared" si="58"/>
        <v>Базовый</v>
      </c>
      <c r="Q168" s="67" t="str">
        <f t="shared" si="59"/>
        <v/>
      </c>
      <c r="R168" s="67"/>
      <c r="S168" s="67" t="str">
        <f t="shared" si="60"/>
        <v>Да</v>
      </c>
      <c r="T168" s="67" t="str">
        <f t="shared" si="61"/>
        <v>Да</v>
      </c>
      <c r="U168" s="67" t="str">
        <f t="shared" si="62"/>
        <v/>
      </c>
      <c r="V168" s="51" t="str">
        <f t="shared" si="63"/>
        <v/>
      </c>
    </row>
    <row r="169" spans="1:22" x14ac:dyDescent="0.2">
      <c r="A169" s="67">
        <f t="shared" si="64"/>
        <v>167</v>
      </c>
      <c r="B169" s="51" t="str">
        <f t="shared" si="65"/>
        <v>ТНТ Music</v>
      </c>
      <c r="C169" s="51" t="str">
        <f t="shared" si="68"/>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9" s="51" t="str">
        <f t="shared" si="53"/>
        <v>Музыкальные</v>
      </c>
      <c r="E169" s="68" t="str">
        <f t="shared" si="54"/>
        <v>SD</v>
      </c>
      <c r="F169" s="68" t="str">
        <f t="shared" si="55"/>
        <v>DVB-23</v>
      </c>
      <c r="G169" s="68" t="str">
        <f t="shared" si="67"/>
        <v xml:space="preserve"> 7700</v>
      </c>
      <c r="H169" s="152">
        <v>324</v>
      </c>
      <c r="I169" s="68">
        <f t="shared" si="56"/>
        <v>503</v>
      </c>
      <c r="J169" s="153" t="str">
        <f t="shared" si="48"/>
        <v>epg638</v>
      </c>
      <c r="K169" s="67" t="str">
        <f t="shared" si="57"/>
        <v>0009000207D1</v>
      </c>
      <c r="L169" s="67" t="str">
        <f t="shared" si="49"/>
        <v>http://www.tntmusic.ru/</v>
      </c>
      <c r="M169" s="67" t="str">
        <f t="shared" si="50"/>
        <v>Русский</v>
      </c>
      <c r="N169" s="67" t="str">
        <f t="shared" si="51"/>
        <v>Круглосуточно</v>
      </c>
      <c r="O169" s="154" t="str">
        <f t="shared" si="52"/>
        <v/>
      </c>
      <c r="P169" s="67" t="str">
        <f t="shared" si="58"/>
        <v>Базовый</v>
      </c>
      <c r="Q169" s="67" t="str">
        <f t="shared" si="59"/>
        <v/>
      </c>
      <c r="R169" s="67"/>
      <c r="S169" s="67" t="str">
        <f t="shared" si="60"/>
        <v>Да</v>
      </c>
      <c r="T169" s="67" t="str">
        <f t="shared" si="61"/>
        <v>Да</v>
      </c>
      <c r="U169" s="67" t="str">
        <f t="shared" si="62"/>
        <v/>
      </c>
      <c r="V169" s="51" t="str">
        <f t="shared" si="63"/>
        <v/>
      </c>
    </row>
    <row r="170" spans="1:22" x14ac:dyDescent="0.2">
      <c r="A170" s="67">
        <f t="shared" si="64"/>
        <v>168</v>
      </c>
      <c r="B170" s="51" t="str">
        <f t="shared" si="65"/>
        <v>Viasat Explore</v>
      </c>
      <c r="C170" s="51" t="str">
        <f t="shared" si="68"/>
        <v>Канал приключений, экстрима, загадок природы и человека. Прекрасное сочетание фильмов от лучших мировых производителей.</v>
      </c>
      <c r="D170" s="51" t="str">
        <f t="shared" si="53"/>
        <v>Познавательные</v>
      </c>
      <c r="E170" s="68" t="str">
        <f t="shared" si="54"/>
        <v>SD</v>
      </c>
      <c r="F170" s="68" t="str">
        <f t="shared" si="55"/>
        <v>DVB-27</v>
      </c>
      <c r="G170" s="68" t="str">
        <f t="shared" si="67"/>
        <v xml:space="preserve"> 7700</v>
      </c>
      <c r="H170" s="152">
        <v>89</v>
      </c>
      <c r="I170" s="68">
        <f t="shared" si="56"/>
        <v>118</v>
      </c>
      <c r="J170" s="153" t="str">
        <f t="shared" si="48"/>
        <v>epg85</v>
      </c>
      <c r="K170" s="67" t="str">
        <f t="shared" si="57"/>
        <v>0009000207D1</v>
      </c>
      <c r="L170" s="67" t="str">
        <f t="shared" si="49"/>
        <v>http://www.viasat-channels.tv/</v>
      </c>
      <c r="M170" s="67" t="str">
        <f t="shared" si="50"/>
        <v>Русский, Английский</v>
      </c>
      <c r="N170" s="67" t="str">
        <f t="shared" si="51"/>
        <v>Круглосуточно</v>
      </c>
      <c r="O170" s="154" t="str">
        <f t="shared" si="52"/>
        <v/>
      </c>
      <c r="P170" s="67" t="str">
        <f t="shared" si="58"/>
        <v>Базовый</v>
      </c>
      <c r="Q170" s="67" t="str">
        <f t="shared" si="59"/>
        <v/>
      </c>
      <c r="R170" s="67"/>
      <c r="S170" s="67" t="str">
        <f t="shared" si="60"/>
        <v>Да</v>
      </c>
      <c r="T170" s="67" t="str">
        <f t="shared" si="61"/>
        <v>Да</v>
      </c>
      <c r="U170" s="67" t="str">
        <f t="shared" si="62"/>
        <v/>
      </c>
      <c r="V170" s="51" t="str">
        <f t="shared" si="63"/>
        <v/>
      </c>
    </row>
    <row r="171" spans="1:22" x14ac:dyDescent="0.2">
      <c r="A171" s="67">
        <f t="shared" si="64"/>
        <v>169</v>
      </c>
      <c r="B171" s="51" t="str">
        <f t="shared" si="65"/>
        <v>КИНОКОМЕДИЯ</v>
      </c>
      <c r="C171" s="51" t="str">
        <f t="shared" si="68"/>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71" s="51" t="str">
        <f t="shared" si="53"/>
        <v>Кино и сериалы</v>
      </c>
      <c r="E171" s="68" t="str">
        <f t="shared" si="54"/>
        <v>SD</v>
      </c>
      <c r="F171" s="68" t="str">
        <f t="shared" si="55"/>
        <v>DVB-27</v>
      </c>
      <c r="G171" s="68" t="str">
        <f t="shared" si="67"/>
        <v xml:space="preserve"> 7700</v>
      </c>
      <c r="H171" s="152">
        <v>116</v>
      </c>
      <c r="I171" s="68">
        <f t="shared" si="56"/>
        <v>207</v>
      </c>
      <c r="J171" s="153" t="str">
        <f t="shared" si="48"/>
        <v>epg112</v>
      </c>
      <c r="K171" s="67" t="str">
        <f t="shared" si="57"/>
        <v>0009000207D1</v>
      </c>
      <c r="L171" s="67" t="str">
        <f t="shared" si="49"/>
        <v>http://www.nastroykino.ru/kinokomedija/</v>
      </c>
      <c r="M171" s="67" t="str">
        <f t="shared" si="50"/>
        <v>Русский</v>
      </c>
      <c r="N171" s="67" t="str">
        <f t="shared" si="51"/>
        <v>Круглосуточно</v>
      </c>
      <c r="O171" s="154" t="str">
        <f t="shared" si="52"/>
        <v/>
      </c>
      <c r="P171" s="67" t="str">
        <f t="shared" si="58"/>
        <v>Базовый</v>
      </c>
      <c r="Q171" s="67" t="str">
        <f t="shared" si="59"/>
        <v/>
      </c>
      <c r="R171" s="67"/>
      <c r="S171" s="67" t="str">
        <f t="shared" si="60"/>
        <v>Да</v>
      </c>
      <c r="T171" s="67" t="str">
        <f t="shared" si="61"/>
        <v>Да</v>
      </c>
      <c r="U171" s="67" t="str">
        <f t="shared" si="62"/>
        <v/>
      </c>
      <c r="V171" s="51" t="str">
        <f t="shared" si="63"/>
        <v/>
      </c>
    </row>
    <row r="172" spans="1:22" x14ac:dyDescent="0.2">
      <c r="A172" s="67">
        <f t="shared" si="64"/>
        <v>170</v>
      </c>
      <c r="B172" s="51" t="str">
        <f t="shared" si="65"/>
        <v>Viasat Nature</v>
      </c>
      <c r="C172" s="51" t="str">
        <f t="shared" si="68"/>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72" s="51" t="str">
        <f t="shared" si="53"/>
        <v>Познавательные</v>
      </c>
      <c r="E172" s="68" t="str">
        <f t="shared" si="54"/>
        <v>SD</v>
      </c>
      <c r="F172" s="68" t="str">
        <f t="shared" si="55"/>
        <v>DVB-28</v>
      </c>
      <c r="G172" s="68" t="str">
        <f t="shared" si="67"/>
        <v xml:space="preserve"> 7700</v>
      </c>
      <c r="H172" s="152">
        <v>88</v>
      </c>
      <c r="I172" s="68">
        <f t="shared" si="56"/>
        <v>119</v>
      </c>
      <c r="J172" s="153" t="str">
        <f t="shared" si="48"/>
        <v>epg84</v>
      </c>
      <c r="K172" s="67" t="str">
        <f t="shared" si="57"/>
        <v>0009000207D1</v>
      </c>
      <c r="L172" s="67" t="str">
        <f t="shared" si="49"/>
        <v>http://www.viasat-channels.tv/</v>
      </c>
      <c r="M172" s="67" t="str">
        <f t="shared" si="50"/>
        <v>Русский, Английский</v>
      </c>
      <c r="N172" s="67" t="str">
        <f t="shared" si="51"/>
        <v>Круглосуточно</v>
      </c>
      <c r="O172" s="154" t="str">
        <f t="shared" si="52"/>
        <v/>
      </c>
      <c r="P172" s="67" t="str">
        <f t="shared" si="58"/>
        <v>Базовый</v>
      </c>
      <c r="Q172" s="67" t="str">
        <f t="shared" si="59"/>
        <v/>
      </c>
      <c r="R172" s="67"/>
      <c r="S172" s="67" t="str">
        <f t="shared" si="60"/>
        <v>Да</v>
      </c>
      <c r="T172" s="67" t="str">
        <f t="shared" si="61"/>
        <v>Да</v>
      </c>
      <c r="U172" s="67" t="str">
        <f t="shared" si="62"/>
        <v/>
      </c>
      <c r="V172" s="51" t="str">
        <f t="shared" si="63"/>
        <v/>
      </c>
    </row>
    <row r="173" spans="1:22" x14ac:dyDescent="0.2">
      <c r="A173" s="67">
        <f t="shared" si="64"/>
        <v>171</v>
      </c>
      <c r="B173" s="51" t="str">
        <f t="shared" si="65"/>
        <v>H2</v>
      </c>
      <c r="C173" s="51" t="str">
        <f t="shared" si="68"/>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73" s="51" t="str">
        <f t="shared" si="53"/>
        <v>Познавательные</v>
      </c>
      <c r="E173" s="68" t="str">
        <f t="shared" si="54"/>
        <v>SD</v>
      </c>
      <c r="F173" s="68" t="str">
        <f t="shared" si="55"/>
        <v>DVB-29</v>
      </c>
      <c r="G173" s="68" t="str">
        <f t="shared" si="67"/>
        <v xml:space="preserve"> 7700</v>
      </c>
      <c r="H173" s="152">
        <v>326</v>
      </c>
      <c r="I173" s="68">
        <f t="shared" si="56"/>
        <v>208</v>
      </c>
      <c r="J173" s="153" t="str">
        <f t="shared" si="48"/>
        <v>epg640</v>
      </c>
      <c r="K173" s="67" t="str">
        <f t="shared" si="57"/>
        <v>0009000207D1</v>
      </c>
      <c r="L173" s="67" t="str">
        <f t="shared" si="49"/>
        <v>http://www.history.com/</v>
      </c>
      <c r="M173" s="67" t="str">
        <f t="shared" si="50"/>
        <v>Русский, Английский</v>
      </c>
      <c r="N173" s="67" t="str">
        <f t="shared" si="51"/>
        <v>Круглосуточно</v>
      </c>
      <c r="O173" s="154" t="str">
        <f t="shared" si="52"/>
        <v/>
      </c>
      <c r="P173" s="67" t="str">
        <f t="shared" si="58"/>
        <v>Базовый</v>
      </c>
      <c r="Q173" s="67" t="str">
        <f t="shared" si="59"/>
        <v/>
      </c>
      <c r="R173" s="67"/>
      <c r="S173" s="67" t="str">
        <f t="shared" si="60"/>
        <v>Да</v>
      </c>
      <c r="T173" s="67" t="str">
        <f t="shared" si="61"/>
        <v>Да</v>
      </c>
      <c r="U173" s="67" t="str">
        <f t="shared" si="62"/>
        <v/>
      </c>
      <c r="V173" s="51" t="str">
        <f t="shared" si="63"/>
        <v/>
      </c>
    </row>
    <row r="174" spans="1:22" x14ac:dyDescent="0.2">
      <c r="A174" s="67">
        <f t="shared" si="64"/>
        <v>172</v>
      </c>
      <c r="B174" s="51" t="str">
        <f t="shared" si="65"/>
        <v>Game Show</v>
      </c>
      <c r="C174" s="51" t="str">
        <f t="shared" si="68"/>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74" s="51" t="str">
        <f t="shared" si="53"/>
        <v>Развлекательные</v>
      </c>
      <c r="E174" s="68" t="str">
        <f t="shared" si="54"/>
        <v>SD</v>
      </c>
      <c r="F174" s="68" t="str">
        <f t="shared" si="55"/>
        <v>DVB-31</v>
      </c>
      <c r="G174" s="68" t="str">
        <f t="shared" si="67"/>
        <v xml:space="preserve"> 7700</v>
      </c>
      <c r="H174" s="152">
        <v>325</v>
      </c>
      <c r="I174" s="68">
        <f t="shared" si="56"/>
        <v>837</v>
      </c>
      <c r="J174" s="153" t="str">
        <f t="shared" si="48"/>
        <v>epg642</v>
      </c>
      <c r="K174" s="67" t="str">
        <f t="shared" si="57"/>
        <v>000900020803</v>
      </c>
      <c r="L174" s="67" t="str">
        <f t="shared" si="49"/>
        <v>http://gameshow.ru/</v>
      </c>
      <c r="M174" s="67" t="str">
        <f t="shared" si="50"/>
        <v>Русский</v>
      </c>
      <c r="N174" s="67" t="str">
        <f t="shared" si="51"/>
        <v>Круглосуточно</v>
      </c>
      <c r="O174" s="154" t="str">
        <f t="shared" si="52"/>
        <v/>
      </c>
      <c r="P174" s="67" t="str">
        <f t="shared" si="58"/>
        <v>Активный</v>
      </c>
      <c r="Q174" s="67" t="str">
        <f t="shared" si="59"/>
        <v/>
      </c>
      <c r="R174" s="67"/>
      <c r="S174" s="67" t="str">
        <f t="shared" si="60"/>
        <v>Да</v>
      </c>
      <c r="T174" s="67" t="str">
        <f t="shared" si="61"/>
        <v>Да</v>
      </c>
      <c r="U174" s="67" t="str">
        <f t="shared" si="62"/>
        <v/>
      </c>
      <c r="V174" s="51" t="str">
        <f t="shared" si="63"/>
        <v/>
      </c>
    </row>
    <row r="175" spans="1:22" x14ac:dyDescent="0.2">
      <c r="A175" s="67">
        <f t="shared" si="64"/>
        <v>173</v>
      </c>
      <c r="B175" s="51" t="str">
        <f t="shared" si="65"/>
        <v>CBS Reality</v>
      </c>
      <c r="C175" s="51" t="str">
        <f t="shared" si="68"/>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75" s="51" t="str">
        <f t="shared" si="53"/>
        <v>Развлекательные</v>
      </c>
      <c r="E175" s="68" t="str">
        <f t="shared" si="54"/>
        <v>SD</v>
      </c>
      <c r="F175" s="68" t="str">
        <f t="shared" si="55"/>
        <v>DVB-31</v>
      </c>
      <c r="G175" s="68" t="str">
        <f t="shared" si="67"/>
        <v xml:space="preserve"> 7700</v>
      </c>
      <c r="H175" s="152">
        <v>327</v>
      </c>
      <c r="I175" s="68">
        <f t="shared" si="56"/>
        <v>839</v>
      </c>
      <c r="J175" s="153" t="str">
        <f t="shared" si="48"/>
        <v>epg366</v>
      </c>
      <c r="K175" s="67" t="str">
        <f t="shared" si="57"/>
        <v>000900020803</v>
      </c>
      <c r="L175" s="67" t="str">
        <f t="shared" si="49"/>
        <v>http://www.cbsreality.tv/eu/</v>
      </c>
      <c r="M175" s="67" t="str">
        <f t="shared" si="50"/>
        <v>Русский</v>
      </c>
      <c r="N175" s="67" t="str">
        <f t="shared" si="51"/>
        <v>Круглосуточно</v>
      </c>
      <c r="O175" s="154" t="str">
        <f t="shared" si="52"/>
        <v/>
      </c>
      <c r="P175" s="67" t="str">
        <f t="shared" si="58"/>
        <v>Активный</v>
      </c>
      <c r="Q175" s="67" t="str">
        <f t="shared" si="59"/>
        <v/>
      </c>
      <c r="R175" s="67"/>
      <c r="S175" s="67" t="str">
        <f t="shared" si="60"/>
        <v>Да</v>
      </c>
      <c r="T175" s="67" t="str">
        <f t="shared" si="61"/>
        <v>Да</v>
      </c>
      <c r="U175" s="67" t="str">
        <f t="shared" si="62"/>
        <v/>
      </c>
      <c r="V175" s="51" t="str">
        <f t="shared" si="63"/>
        <v/>
      </c>
    </row>
    <row r="176" spans="1:22" x14ac:dyDescent="0.2">
      <c r="A176" s="67">
        <f t="shared" si="64"/>
        <v>174</v>
      </c>
      <c r="B176" s="51" t="str">
        <f t="shared" si="65"/>
        <v>Морской</v>
      </c>
      <c r="C176" s="51" t="str">
        <f t="shared" si="68"/>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76" s="51" t="str">
        <f t="shared" si="53"/>
        <v>Познавательные</v>
      </c>
      <c r="E176" s="68" t="str">
        <f t="shared" si="54"/>
        <v>SD</v>
      </c>
      <c r="F176" s="68" t="str">
        <f t="shared" si="55"/>
        <v>DVB-31</v>
      </c>
      <c r="G176" s="68" t="str">
        <f t="shared" si="67"/>
        <v xml:space="preserve"> 7700</v>
      </c>
      <c r="H176" s="152">
        <v>328</v>
      </c>
      <c r="I176" s="68">
        <f t="shared" si="56"/>
        <v>841</v>
      </c>
      <c r="J176" s="153" t="str">
        <f t="shared" si="48"/>
        <v>epg568</v>
      </c>
      <c r="K176" s="67" t="str">
        <f t="shared" si="57"/>
        <v>000900020803</v>
      </c>
      <c r="L176" s="67" t="str">
        <f t="shared" si="49"/>
        <v>http://www.nauticalchannel.ru/</v>
      </c>
      <c r="M176" s="67" t="str">
        <f t="shared" si="50"/>
        <v>Русский</v>
      </c>
      <c r="N176" s="67" t="str">
        <f t="shared" si="51"/>
        <v>Круглосуточно</v>
      </c>
      <c r="O176" s="154" t="str">
        <f t="shared" si="52"/>
        <v/>
      </c>
      <c r="P176" s="67" t="str">
        <f t="shared" si="58"/>
        <v>Активный</v>
      </c>
      <c r="Q176" s="67" t="str">
        <f t="shared" si="59"/>
        <v/>
      </c>
      <c r="R176" s="67"/>
      <c r="S176" s="67" t="str">
        <f t="shared" si="60"/>
        <v>Да</v>
      </c>
      <c r="T176" s="67" t="str">
        <f t="shared" si="61"/>
        <v>Да</v>
      </c>
      <c r="U176" s="67" t="str">
        <f t="shared" si="62"/>
        <v/>
      </c>
      <c r="V176" s="51" t="str">
        <f t="shared" si="63"/>
        <v/>
      </c>
    </row>
    <row r="177" spans="1:22" x14ac:dyDescent="0.2">
      <c r="A177" s="67">
        <f t="shared" si="64"/>
        <v>175</v>
      </c>
      <c r="B177" s="51" t="str">
        <f t="shared" si="65"/>
        <v>Ювелирочка</v>
      </c>
      <c r="C177" s="51" t="str">
        <f t="shared" si="68"/>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7" s="51" t="str">
        <f t="shared" si="53"/>
        <v>Развлекательные</v>
      </c>
      <c r="E177" s="68" t="str">
        <f t="shared" si="54"/>
        <v>SD</v>
      </c>
      <c r="F177" s="68" t="str">
        <f t="shared" si="55"/>
        <v>DVB-31</v>
      </c>
      <c r="G177" s="68" t="str">
        <f t="shared" si="67"/>
        <v xml:space="preserve"> 7700</v>
      </c>
      <c r="H177" s="68">
        <v>331</v>
      </c>
      <c r="I177" s="68">
        <f t="shared" si="56"/>
        <v>38</v>
      </c>
      <c r="J177" s="153" t="str">
        <f t="shared" si="48"/>
        <v>epg653</v>
      </c>
      <c r="K177" s="67" t="str">
        <f t="shared" si="57"/>
        <v>0009000207E3</v>
      </c>
      <c r="L177" s="67" t="str">
        <f t="shared" si="49"/>
        <v>http://www.ves-media.com/</v>
      </c>
      <c r="M177" s="67" t="str">
        <f t="shared" si="50"/>
        <v>Русский</v>
      </c>
      <c r="N177" s="67" t="str">
        <f t="shared" si="51"/>
        <v>Круглосуточно</v>
      </c>
      <c r="O177" s="154" t="str">
        <f t="shared" si="52"/>
        <v/>
      </c>
      <c r="P177" s="67" t="str">
        <f t="shared" si="58"/>
        <v>Базовый</v>
      </c>
      <c r="Q177" s="67" t="str">
        <f t="shared" si="59"/>
        <v/>
      </c>
      <c r="R177" s="67"/>
      <c r="S177" s="67" t="str">
        <f t="shared" si="60"/>
        <v>Да</v>
      </c>
      <c r="T177" s="67" t="str">
        <f t="shared" si="61"/>
        <v>Да</v>
      </c>
      <c r="U177" s="67" t="str">
        <f t="shared" si="62"/>
        <v/>
      </c>
      <c r="V177" s="51" t="str">
        <f t="shared" si="63"/>
        <v/>
      </c>
    </row>
    <row r="178" spans="1:22" x14ac:dyDescent="0.2">
      <c r="A178" s="225">
        <f t="shared" si="64"/>
        <v>176</v>
      </c>
      <c r="B178" s="118" t="str">
        <f t="shared" si="65"/>
        <v>Russian Extreme TV 4K</v>
      </c>
      <c r="C178" s="118" t="str">
        <f>IFERROR(VLOOKUP($H178,TChannels,30,FALSE),"-")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8" s="118" t="str">
        <f t="shared" si="53"/>
        <v>Спортивные</v>
      </c>
      <c r="E178" s="117" t="str">
        <f t="shared" si="54"/>
        <v>HD</v>
      </c>
      <c r="F178" s="117" t="str">
        <f t="shared" si="55"/>
        <v>DVB-32</v>
      </c>
      <c r="G178" s="117" t="str">
        <f t="shared" si="67"/>
        <v xml:space="preserve"> 7700</v>
      </c>
      <c r="H178" s="117">
        <v>400</v>
      </c>
      <c r="I178" s="117">
        <f t="shared" si="56"/>
        <v>842</v>
      </c>
      <c r="J178" s="223" t="str">
        <f t="shared" si="48"/>
        <v>epg665</v>
      </c>
      <c r="K178" s="225" t="str">
        <f t="shared" si="57"/>
        <v>0009000207D1</v>
      </c>
      <c r="L178" s="225" t="str">
        <f t="shared" si="49"/>
        <v>http://www.extremtv.ru/</v>
      </c>
      <c r="M178" s="225" t="str">
        <f t="shared" si="50"/>
        <v>Русский</v>
      </c>
      <c r="N178" s="225" t="str">
        <f t="shared" si="51"/>
        <v>Круглосуточно</v>
      </c>
      <c r="O178" s="226" t="str">
        <f t="shared" si="52"/>
        <v/>
      </c>
      <c r="P178" s="225" t="str">
        <f t="shared" si="58"/>
        <v>Базовый</v>
      </c>
      <c r="Q178" s="225" t="str">
        <f t="shared" si="59"/>
        <v/>
      </c>
      <c r="R178" s="225"/>
      <c r="S178" s="225" t="str">
        <f t="shared" si="60"/>
        <v>Да</v>
      </c>
      <c r="T178" s="225" t="str">
        <f t="shared" si="61"/>
        <v>Да</v>
      </c>
      <c r="U178" s="225" t="str">
        <f t="shared" si="62"/>
        <v/>
      </c>
      <c r="V178" s="118" t="str">
        <f t="shared" si="63"/>
        <v/>
      </c>
    </row>
    <row r="179" spans="1:22" x14ac:dyDescent="0.2">
      <c r="A179" s="225">
        <f t="shared" si="64"/>
        <v>177</v>
      </c>
      <c r="B179" s="118" t="str">
        <f t="shared" si="65"/>
        <v>Russian Extreme TV 4K</v>
      </c>
      <c r="C179" s="118" t="str">
        <f>IFERROR(VLOOKUP($H179,TChannels,30,FALSE),"-")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9" s="118" t="str">
        <f t="shared" si="53"/>
        <v>Спортивные</v>
      </c>
      <c r="E179" s="117" t="str">
        <f t="shared" si="54"/>
        <v>HD</v>
      </c>
      <c r="F179" s="117" t="str">
        <f t="shared" si="55"/>
        <v>DVB-33</v>
      </c>
      <c r="G179" s="117" t="str">
        <f t="shared" si="67"/>
        <v xml:space="preserve"> 7700</v>
      </c>
      <c r="H179" s="117">
        <v>401</v>
      </c>
      <c r="I179" s="117">
        <f t="shared" si="56"/>
        <v>843</v>
      </c>
      <c r="J179" s="223" t="str">
        <f t="shared" si="48"/>
        <v>epg665</v>
      </c>
      <c r="K179" s="225" t="str">
        <f t="shared" si="57"/>
        <v>0009000207D1</v>
      </c>
      <c r="L179" s="225" t="str">
        <f t="shared" si="49"/>
        <v>http://www.extremtv.ru/</v>
      </c>
      <c r="M179" s="225" t="str">
        <f t="shared" si="50"/>
        <v>Русский</v>
      </c>
      <c r="N179" s="225" t="str">
        <f t="shared" si="51"/>
        <v>Круглосуточно</v>
      </c>
      <c r="O179" s="226" t="str">
        <f t="shared" si="52"/>
        <v/>
      </c>
      <c r="P179" s="225" t="str">
        <f t="shared" si="58"/>
        <v>Базовый</v>
      </c>
      <c r="Q179" s="225" t="str">
        <f t="shared" si="59"/>
        <v/>
      </c>
      <c r="R179" s="225"/>
      <c r="S179" s="225" t="str">
        <f t="shared" si="60"/>
        <v>Да</v>
      </c>
      <c r="T179" s="225" t="str">
        <f t="shared" si="61"/>
        <v>Да</v>
      </c>
      <c r="U179" s="225" t="str">
        <f t="shared" si="62"/>
        <v/>
      </c>
      <c r="V179" s="118" t="str">
        <f t="shared" si="63"/>
        <v/>
      </c>
    </row>
  </sheetData>
  <mergeCells count="2">
    <mergeCell ref="A1:S1"/>
    <mergeCell ref="V1:V2"/>
  </mergeCells>
  <conditionalFormatting sqref="A157:U167 V3:V62 V64:V167">
    <cfRule type="expression" dxfId="148" priority="31">
      <formula>($V3=1)</formula>
    </cfRule>
  </conditionalFormatting>
  <conditionalFormatting sqref="A11:V46 A132:V167 A130:H130 J130:V130 A3:Q10 S3:V10 A47:G47 I47:V47 A81:V129 A80:G80 I80:V80 A131:G131 I131:V131 A48:V62 A64:V79">
    <cfRule type="expression" dxfId="147" priority="26">
      <formula>($B3="Резерв")</formula>
    </cfRule>
    <cfRule type="expression" dxfId="146" priority="27">
      <formula>($D3="Региональные")</formula>
    </cfRule>
    <cfRule type="expression" dxfId="145" priority="28">
      <formula>($V3=1)</formula>
    </cfRule>
  </conditionalFormatting>
  <conditionalFormatting sqref="A168:V176">
    <cfRule type="expression" dxfId="144" priority="23">
      <formula>($B168="Резерв")</formula>
    </cfRule>
    <cfRule type="expression" dxfId="143" priority="24">
      <formula>($D168="Региональные")</formula>
    </cfRule>
    <cfRule type="expression" dxfId="142" priority="25">
      <formula>($V168=1)</formula>
    </cfRule>
  </conditionalFormatting>
  <conditionalFormatting sqref="R3:R10">
    <cfRule type="expression" dxfId="141" priority="20">
      <formula>($B3="Резерв")</formula>
    </cfRule>
    <cfRule type="expression" dxfId="140" priority="21">
      <formula>($D3="Региональные")</formula>
    </cfRule>
    <cfRule type="expression" dxfId="139" priority="22">
      <formula>($V3=1)</formula>
    </cfRule>
  </conditionalFormatting>
  <conditionalFormatting sqref="A177:V177">
    <cfRule type="expression" dxfId="138" priority="17">
      <formula>($B177="Резерв")</formula>
    </cfRule>
    <cfRule type="expression" dxfId="137" priority="18">
      <formula>($D177="Региональные")</formula>
    </cfRule>
    <cfRule type="expression" dxfId="136" priority="19">
      <formula>($V177=1)</formula>
    </cfRule>
  </conditionalFormatting>
  <conditionalFormatting sqref="H47">
    <cfRule type="expression" dxfId="135" priority="14">
      <formula>($B47="Резерв")</formula>
    </cfRule>
    <cfRule type="expression" dxfId="134" priority="15">
      <formula>($D47="Региональные")</formula>
    </cfRule>
    <cfRule type="expression" dxfId="133" priority="16">
      <formula>($V47=1)</formula>
    </cfRule>
  </conditionalFormatting>
  <conditionalFormatting sqref="H80">
    <cfRule type="expression" dxfId="132" priority="11">
      <formula>($B80="Резерв")</formula>
    </cfRule>
    <cfRule type="expression" dxfId="131" priority="12">
      <formula>($D80="Региональные")</formula>
    </cfRule>
    <cfRule type="expression" dxfId="130" priority="13">
      <formula>($V80=1)</formula>
    </cfRule>
  </conditionalFormatting>
  <conditionalFormatting sqref="H131">
    <cfRule type="expression" dxfId="129" priority="8">
      <formula>($B131="Резерв")</formula>
    </cfRule>
    <cfRule type="expression" dxfId="128" priority="9">
      <formula>($D131="Региональные")</formula>
    </cfRule>
    <cfRule type="expression" dxfId="127" priority="10">
      <formula>($V131=1)</formula>
    </cfRule>
  </conditionalFormatting>
  <conditionalFormatting sqref="A178:V179">
    <cfRule type="expression" dxfId="126" priority="5">
      <formula>($B178="Резерв")</formula>
    </cfRule>
    <cfRule type="expression" dxfId="125" priority="6">
      <formula>($D178="Региональные")</formula>
    </cfRule>
    <cfRule type="expression" dxfId="124" priority="7">
      <formula>($V178=1)</formula>
    </cfRule>
  </conditionalFormatting>
  <conditionalFormatting sqref="V63">
    <cfRule type="expression" dxfId="123" priority="4">
      <formula>(#REF!=1)</formula>
    </cfRule>
  </conditionalFormatting>
  <conditionalFormatting sqref="A63:V63">
    <cfRule type="expression" dxfId="122" priority="1">
      <formula>(#REF!="Резерв")</formula>
    </cfRule>
    <cfRule type="expression" dxfId="121" priority="2">
      <formula>(#REF!="Региональные")</formula>
    </cfRule>
    <cfRule type="expression" dxfId="120" priority="3">
      <formula>(#REF!=1)</formula>
    </cfRule>
  </conditionalFormatting>
  <dataValidations count="2">
    <dataValidation type="list" allowBlank="1" showInputMessage="1" showErrorMessage="1" sqref="U1">
      <formula1>"1,2,3,4"</formula1>
    </dataValidation>
    <dataValidation type="list" allowBlank="1" showInputMessage="1" showErrorMessage="1" sqref="S3:T179">
      <formula1>"Да,Нет"</formula1>
    </dataValidation>
  </dataValidations>
  <hyperlinks>
    <hyperlink ref="L61" r:id="rId1"/>
    <hyperlink ref="L130" r:id="rId2"/>
    <hyperlink ref="L60" r:id="rId3"/>
  </hyperlinks>
  <pageMargins left="0.7" right="0.7" top="0.75" bottom="0.75" header="0.3" footer="0.3"/>
  <pageSetup paperSize="9" orientation="portrait" r:id="rId4"/>
  <legacyDrawing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I199"/>
  <sheetViews>
    <sheetView workbookViewId="0">
      <pane xSplit="7" ySplit="2" topLeftCell="H3" activePane="bottomRight" state="frozen"/>
      <selection pane="topRight" activeCell="H1" sqref="H1"/>
      <selection pane="bottomLeft" activeCell="A3" sqref="A3"/>
      <selection pane="bottomRight" activeCell="AJ1" sqref="AJ1"/>
    </sheetView>
  </sheetViews>
  <sheetFormatPr defaultColWidth="8.85546875" defaultRowHeight="12" x14ac:dyDescent="0.2"/>
  <cols>
    <col min="1" max="1" width="5.85546875" style="1" bestFit="1" customWidth="1"/>
    <col min="2" max="2" width="3.42578125" style="1" bestFit="1" customWidth="1"/>
    <col min="3" max="3" width="6.42578125" style="1" bestFit="1" customWidth="1"/>
    <col min="4" max="4" width="29.28515625" style="1" bestFit="1" customWidth="1"/>
    <col min="5" max="6" width="3.7109375" style="1" bestFit="1" customWidth="1"/>
    <col min="7" max="7" width="7.42578125" style="1" bestFit="1" customWidth="1"/>
    <col min="8" max="8" width="17.28515625" style="1" bestFit="1" customWidth="1"/>
    <col min="9" max="9" width="3.85546875" style="1" bestFit="1" customWidth="1"/>
    <col min="10" max="10" width="13.7109375" style="1" customWidth="1"/>
    <col min="11" max="11" width="12.7109375" style="1" customWidth="1"/>
    <col min="12" max="12" width="3.85546875" style="1" bestFit="1" customWidth="1"/>
    <col min="13" max="13" width="13.7109375" style="1" customWidth="1"/>
    <col min="14" max="14" width="12.7109375" style="1" customWidth="1"/>
    <col min="15" max="15" width="17.28515625" style="1" bestFit="1" customWidth="1"/>
    <col min="16" max="16" width="3.85546875" style="1" bestFit="1" customWidth="1"/>
    <col min="17" max="17" width="13.7109375" style="1" customWidth="1"/>
    <col min="18" max="18" width="12.7109375" style="1" customWidth="1"/>
    <col min="19" max="19" width="3.85546875" style="1" bestFit="1" customWidth="1"/>
    <col min="20" max="20" width="13.7109375" style="1" customWidth="1"/>
    <col min="21" max="21" width="12.7109375" style="1" customWidth="1"/>
    <col min="22" max="22" width="19.42578125" style="1" bestFit="1" customWidth="1"/>
    <col min="23" max="23" width="14.140625" style="74" bestFit="1" customWidth="1"/>
    <col min="24" max="24" width="28" style="75" customWidth="1"/>
    <col min="25" max="25" width="12.42578125" style="75" bestFit="1" customWidth="1"/>
    <col min="26" max="26" width="15.42578125" style="75" bestFit="1" customWidth="1"/>
    <col min="27" max="27" width="9.42578125" style="75" bestFit="1" customWidth="1"/>
    <col min="28" max="29" width="11.7109375" style="75" customWidth="1"/>
    <col min="30" max="30" width="10.42578125" style="75" bestFit="1" customWidth="1"/>
    <col min="31" max="31" width="27.7109375" style="75" customWidth="1"/>
    <col min="32" max="32" width="10.85546875" style="1" bestFit="1" customWidth="1"/>
    <col min="33" max="35" width="8.85546875" style="1"/>
    <col min="36" max="36" width="0.7109375" style="1" customWidth="1"/>
    <col min="37" max="16384" width="8.85546875" style="1"/>
  </cols>
  <sheetData>
    <row r="1" spans="1:35" ht="15" customHeight="1" thickBot="1" x14ac:dyDescent="0.25">
      <c r="A1" s="305" t="s">
        <v>458</v>
      </c>
      <c r="B1" s="307" t="s">
        <v>3</v>
      </c>
      <c r="C1" s="307" t="s">
        <v>523</v>
      </c>
      <c r="D1" s="307" t="s">
        <v>2</v>
      </c>
      <c r="E1" s="306" t="s">
        <v>585</v>
      </c>
      <c r="F1" s="307" t="s">
        <v>4</v>
      </c>
      <c r="G1" s="308" t="s">
        <v>546</v>
      </c>
      <c r="H1" s="305" t="s">
        <v>736</v>
      </c>
      <c r="I1" s="306"/>
      <c r="J1" s="306"/>
      <c r="K1" s="306"/>
      <c r="L1" s="307"/>
      <c r="M1" s="307"/>
      <c r="N1" s="308"/>
      <c r="O1" s="309" t="s">
        <v>737</v>
      </c>
      <c r="P1" s="310"/>
      <c r="Q1" s="310"/>
      <c r="R1" s="310"/>
      <c r="S1" s="310"/>
      <c r="T1" s="310"/>
      <c r="U1" s="310"/>
      <c r="V1" s="303" t="s">
        <v>9</v>
      </c>
      <c r="W1" s="298" t="s">
        <v>701</v>
      </c>
      <c r="X1" s="299"/>
      <c r="Y1" s="299"/>
      <c r="Z1" s="299"/>
      <c r="AA1" s="299"/>
      <c r="AB1" s="299"/>
      <c r="AC1" s="299"/>
      <c r="AD1" s="299"/>
      <c r="AE1" s="299"/>
      <c r="AF1" s="299"/>
      <c r="AG1" s="282" t="s">
        <v>795</v>
      </c>
      <c r="AH1" s="283"/>
      <c r="AI1" s="284"/>
    </row>
    <row r="2" spans="1:35" ht="39" thickBot="1" x14ac:dyDescent="0.25">
      <c r="A2" s="312"/>
      <c r="B2" s="313"/>
      <c r="C2" s="313"/>
      <c r="D2" s="313"/>
      <c r="E2" s="314"/>
      <c r="F2" s="313"/>
      <c r="G2" s="311"/>
      <c r="H2" s="15" t="s">
        <v>10</v>
      </c>
      <c r="I2" s="114" t="s">
        <v>459</v>
      </c>
      <c r="J2" s="110" t="s">
        <v>560</v>
      </c>
      <c r="K2" s="115" t="s">
        <v>548</v>
      </c>
      <c r="L2" s="116" t="s">
        <v>459</v>
      </c>
      <c r="M2" s="109" t="s">
        <v>560</v>
      </c>
      <c r="N2" s="111" t="s">
        <v>561</v>
      </c>
      <c r="O2" s="9" t="s">
        <v>10</v>
      </c>
      <c r="P2" s="109" t="s">
        <v>459</v>
      </c>
      <c r="Q2" s="109" t="s">
        <v>560</v>
      </c>
      <c r="R2" s="109" t="s">
        <v>548</v>
      </c>
      <c r="S2" s="109" t="s">
        <v>459</v>
      </c>
      <c r="T2" s="109" t="s">
        <v>560</v>
      </c>
      <c r="U2" s="109" t="s">
        <v>561</v>
      </c>
      <c r="V2" s="304"/>
      <c r="W2" s="120" t="s">
        <v>11</v>
      </c>
      <c r="X2" s="95" t="s">
        <v>17</v>
      </c>
      <c r="Y2" s="95" t="s">
        <v>22</v>
      </c>
      <c r="Z2" s="95" t="s">
        <v>24</v>
      </c>
      <c r="AA2" s="95" t="s">
        <v>15</v>
      </c>
      <c r="AB2" s="95" t="s">
        <v>18</v>
      </c>
      <c r="AC2" s="95" t="s">
        <v>19</v>
      </c>
      <c r="AD2" s="95" t="s">
        <v>547</v>
      </c>
      <c r="AE2" s="95" t="s">
        <v>12</v>
      </c>
      <c r="AF2" s="178" t="s">
        <v>746</v>
      </c>
      <c r="AG2" s="181" t="s">
        <v>792</v>
      </c>
      <c r="AH2" s="195" t="s">
        <v>793</v>
      </c>
      <c r="AI2" s="182" t="s">
        <v>794</v>
      </c>
    </row>
    <row r="3" spans="1:35" x14ac:dyDescent="0.2">
      <c r="A3" s="10">
        <f>ROW(A3)-2</f>
        <v>1</v>
      </c>
      <c r="B3" s="11">
        <v>1</v>
      </c>
      <c r="C3" s="11" t="s">
        <v>465</v>
      </c>
      <c r="D3" s="57" t="s">
        <v>632</v>
      </c>
      <c r="E3" s="57" t="s">
        <v>1</v>
      </c>
      <c r="F3" s="57">
        <v>1</v>
      </c>
      <c r="G3" s="12" t="s">
        <v>14</v>
      </c>
      <c r="H3" s="16" t="s">
        <v>460</v>
      </c>
      <c r="I3" s="146">
        <v>1</v>
      </c>
      <c r="J3" s="11">
        <v>769</v>
      </c>
      <c r="K3" s="12" t="str">
        <f t="shared" ref="K3:K33" si="0">IFERROR(VLOOKUP(J3,TAccess,10,FALSE),"-")</f>
        <v>0009000207E2</v>
      </c>
      <c r="L3" s="138">
        <v>1</v>
      </c>
      <c r="M3" s="11">
        <v>1793</v>
      </c>
      <c r="N3" s="12" t="str">
        <f t="shared" ref="N3:N33" si="1">IFERROR(VLOOKUP(M3,TAccess,10,FALSE),"-")</f>
        <v>0009000207F3</v>
      </c>
      <c r="O3" s="13" t="s">
        <v>460</v>
      </c>
      <c r="P3" s="146">
        <v>1</v>
      </c>
      <c r="Q3" s="11">
        <v>769</v>
      </c>
      <c r="R3" s="12" t="str">
        <f t="shared" ref="R3:R33" si="2">IFERROR(VLOOKUP(Q3,TAccess,10,FALSE),"-")</f>
        <v>0009000207E2</v>
      </c>
      <c r="S3" s="138">
        <v>1</v>
      </c>
      <c r="T3" s="11">
        <v>1793</v>
      </c>
      <c r="U3" s="12" t="str">
        <f t="shared" ref="U3:U33" si="3">IFERROR(VLOOKUP(T3,TAccess,10,FALSE),"-")</f>
        <v>0009000207F3</v>
      </c>
      <c r="V3" s="23" t="s">
        <v>586</v>
      </c>
      <c r="W3" s="121" t="s">
        <v>112</v>
      </c>
      <c r="X3" s="90" t="s">
        <v>113</v>
      </c>
      <c r="Y3" s="90" t="s">
        <v>23</v>
      </c>
      <c r="Z3" s="90" t="s">
        <v>25</v>
      </c>
      <c r="AA3" s="91" t="s">
        <v>623</v>
      </c>
      <c r="AB3" s="92" t="s">
        <v>14</v>
      </c>
      <c r="AC3" s="92" t="s">
        <v>14</v>
      </c>
      <c r="AD3" s="92" t="str">
        <f>IF(AND($F3&gt;=900,$F3&lt;=925),"Да","")</f>
        <v/>
      </c>
      <c r="AE3" s="119" t="s">
        <v>111</v>
      </c>
      <c r="AF3" s="24">
        <v>0</v>
      </c>
      <c r="AG3" s="183"/>
      <c r="AH3" s="184" t="s">
        <v>791</v>
      </c>
      <c r="AI3" s="185" t="s">
        <v>791</v>
      </c>
    </row>
    <row r="4" spans="1:35" x14ac:dyDescent="0.2">
      <c r="A4" s="7">
        <f t="shared" ref="A4:A66" si="4">ROW(A4)-2</f>
        <v>2</v>
      </c>
      <c r="B4" s="6">
        <v>2</v>
      </c>
      <c r="C4" s="6" t="s">
        <v>465</v>
      </c>
      <c r="D4" s="58" t="s">
        <v>5</v>
      </c>
      <c r="E4" s="58" t="s">
        <v>1</v>
      </c>
      <c r="F4" s="58">
        <v>2</v>
      </c>
      <c r="G4" s="8"/>
      <c r="H4" s="17" t="s">
        <v>460</v>
      </c>
      <c r="I4" s="147">
        <v>1</v>
      </c>
      <c r="J4" s="6">
        <v>769</v>
      </c>
      <c r="K4" s="8" t="str">
        <f t="shared" si="0"/>
        <v>0009000207E2</v>
      </c>
      <c r="L4" s="139">
        <v>1</v>
      </c>
      <c r="M4" s="6">
        <v>1793</v>
      </c>
      <c r="N4" s="8" t="str">
        <f t="shared" si="1"/>
        <v>0009000207F3</v>
      </c>
      <c r="O4" s="14" t="s">
        <v>460</v>
      </c>
      <c r="P4" s="147">
        <v>1</v>
      </c>
      <c r="Q4" s="6">
        <v>769</v>
      </c>
      <c r="R4" s="8" t="str">
        <f t="shared" si="2"/>
        <v>0009000207E2</v>
      </c>
      <c r="S4" s="139">
        <v>1</v>
      </c>
      <c r="T4" s="6">
        <v>1793</v>
      </c>
      <c r="U4" s="8" t="str">
        <f t="shared" si="3"/>
        <v>0009000207F3</v>
      </c>
      <c r="V4" s="24" t="s">
        <v>586</v>
      </c>
      <c r="W4" s="122" t="s">
        <v>115</v>
      </c>
      <c r="X4" s="70" t="s">
        <v>116</v>
      </c>
      <c r="Y4" s="70" t="s">
        <v>23</v>
      </c>
      <c r="Z4" s="70" t="s">
        <v>25</v>
      </c>
      <c r="AA4" s="71" t="s">
        <v>623</v>
      </c>
      <c r="AB4" s="72" t="s">
        <v>14</v>
      </c>
      <c r="AC4" s="72" t="s">
        <v>14</v>
      </c>
      <c r="AD4" s="72" t="str">
        <f t="shared" ref="AD4:AD66" si="5">IF(AND($F4&gt;=900,$F4&lt;=925),"Да","")</f>
        <v/>
      </c>
      <c r="AE4" s="24" t="s">
        <v>114</v>
      </c>
      <c r="AF4" s="24">
        <v>0</v>
      </c>
      <c r="AG4" s="183"/>
      <c r="AH4" s="184" t="s">
        <v>791</v>
      </c>
      <c r="AI4" s="185" t="s">
        <v>791</v>
      </c>
    </row>
    <row r="5" spans="1:35" x14ac:dyDescent="0.2">
      <c r="A5" s="7">
        <f t="shared" si="4"/>
        <v>3</v>
      </c>
      <c r="B5" s="58">
        <v>3</v>
      </c>
      <c r="C5" s="58" t="s">
        <v>465</v>
      </c>
      <c r="D5" s="58" t="s">
        <v>670</v>
      </c>
      <c r="E5" s="58" t="s">
        <v>1</v>
      </c>
      <c r="F5" s="58">
        <v>3</v>
      </c>
      <c r="G5" s="62" t="s">
        <v>14</v>
      </c>
      <c r="H5" s="64" t="s">
        <v>460</v>
      </c>
      <c r="I5" s="148">
        <v>1</v>
      </c>
      <c r="J5" s="58">
        <v>769</v>
      </c>
      <c r="K5" s="62" t="str">
        <f t="shared" si="0"/>
        <v>0009000207E2</v>
      </c>
      <c r="L5" s="140">
        <v>1</v>
      </c>
      <c r="M5" s="58">
        <v>1793</v>
      </c>
      <c r="N5" s="62" t="str">
        <f t="shared" si="1"/>
        <v>0009000207F3</v>
      </c>
      <c r="O5" s="65" t="s">
        <v>460</v>
      </c>
      <c r="P5" s="148">
        <v>1</v>
      </c>
      <c r="Q5" s="58">
        <v>769</v>
      </c>
      <c r="R5" s="62" t="str">
        <f t="shared" si="2"/>
        <v>0009000207E2</v>
      </c>
      <c r="S5" s="140">
        <v>1</v>
      </c>
      <c r="T5" s="58">
        <v>1793</v>
      </c>
      <c r="U5" s="62" t="str">
        <f t="shared" si="3"/>
        <v>0009000207F3</v>
      </c>
      <c r="V5" s="24" t="s">
        <v>586</v>
      </c>
      <c r="W5" s="123" t="s">
        <v>677</v>
      </c>
      <c r="X5" s="70" t="s">
        <v>675</v>
      </c>
      <c r="Y5" s="70" t="s">
        <v>23</v>
      </c>
      <c r="Z5" s="70" t="s">
        <v>25</v>
      </c>
      <c r="AA5" s="73" t="s">
        <v>623</v>
      </c>
      <c r="AB5" s="72" t="s">
        <v>14</v>
      </c>
      <c r="AC5" s="72" t="s">
        <v>14</v>
      </c>
      <c r="AD5" s="72" t="str">
        <f t="shared" si="5"/>
        <v/>
      </c>
      <c r="AE5" s="93" t="s">
        <v>674</v>
      </c>
      <c r="AF5" s="24">
        <v>0</v>
      </c>
      <c r="AG5" s="183"/>
      <c r="AH5" s="207" t="s">
        <v>791</v>
      </c>
      <c r="AI5" s="185"/>
    </row>
    <row r="6" spans="1:35" x14ac:dyDescent="0.2">
      <c r="A6" s="7">
        <f t="shared" si="4"/>
        <v>4</v>
      </c>
      <c r="B6" s="58">
        <v>4</v>
      </c>
      <c r="C6" s="58" t="s">
        <v>465</v>
      </c>
      <c r="D6" s="58" t="s">
        <v>6</v>
      </c>
      <c r="E6" s="58" t="s">
        <v>1</v>
      </c>
      <c r="F6" s="58">
        <v>4</v>
      </c>
      <c r="G6" s="62" t="s">
        <v>14</v>
      </c>
      <c r="H6" s="64" t="s">
        <v>460</v>
      </c>
      <c r="I6" s="148">
        <v>1</v>
      </c>
      <c r="J6" s="58">
        <v>769</v>
      </c>
      <c r="K6" s="62" t="str">
        <f t="shared" si="0"/>
        <v>0009000207E2</v>
      </c>
      <c r="L6" s="140">
        <v>1</v>
      </c>
      <c r="M6" s="58">
        <v>1793</v>
      </c>
      <c r="N6" s="62" t="str">
        <f t="shared" si="1"/>
        <v>0009000207F3</v>
      </c>
      <c r="O6" s="65" t="s">
        <v>460</v>
      </c>
      <c r="P6" s="148">
        <v>1</v>
      </c>
      <c r="Q6" s="58">
        <v>769</v>
      </c>
      <c r="R6" s="62" t="str">
        <f t="shared" si="2"/>
        <v>0009000207E2</v>
      </c>
      <c r="S6" s="140">
        <v>1</v>
      </c>
      <c r="T6" s="58">
        <v>1793</v>
      </c>
      <c r="U6" s="62" t="str">
        <f t="shared" si="3"/>
        <v>0009000207F3</v>
      </c>
      <c r="V6" s="24" t="s">
        <v>586</v>
      </c>
      <c r="W6" s="123" t="s">
        <v>118</v>
      </c>
      <c r="X6" s="70" t="s">
        <v>119</v>
      </c>
      <c r="Y6" s="70" t="s">
        <v>23</v>
      </c>
      <c r="Z6" s="70" t="s">
        <v>25</v>
      </c>
      <c r="AA6" s="73" t="s">
        <v>623</v>
      </c>
      <c r="AB6" s="72" t="s">
        <v>14</v>
      </c>
      <c r="AC6" s="72" t="s">
        <v>14</v>
      </c>
      <c r="AD6" s="72" t="str">
        <f t="shared" si="5"/>
        <v/>
      </c>
      <c r="AE6" s="93" t="s">
        <v>117</v>
      </c>
      <c r="AF6" s="24">
        <v>0</v>
      </c>
      <c r="AG6" s="183"/>
      <c r="AH6" s="184" t="s">
        <v>791</v>
      </c>
      <c r="AI6" s="185" t="s">
        <v>791</v>
      </c>
    </row>
    <row r="7" spans="1:35" x14ac:dyDescent="0.2">
      <c r="A7" s="7">
        <f t="shared" si="4"/>
        <v>5</v>
      </c>
      <c r="B7" s="58">
        <v>5</v>
      </c>
      <c r="C7" s="58" t="s">
        <v>465</v>
      </c>
      <c r="D7" s="58" t="s">
        <v>633</v>
      </c>
      <c r="E7" s="58" t="s">
        <v>1</v>
      </c>
      <c r="F7" s="58">
        <v>5</v>
      </c>
      <c r="G7" s="62" t="s">
        <v>14</v>
      </c>
      <c r="H7" s="64" t="s">
        <v>460</v>
      </c>
      <c r="I7" s="148">
        <v>1</v>
      </c>
      <c r="J7" s="58">
        <v>769</v>
      </c>
      <c r="K7" s="62" t="str">
        <f t="shared" si="0"/>
        <v>0009000207E2</v>
      </c>
      <c r="L7" s="140">
        <v>1</v>
      </c>
      <c r="M7" s="58">
        <v>1793</v>
      </c>
      <c r="N7" s="62" t="str">
        <f t="shared" si="1"/>
        <v>0009000207F3</v>
      </c>
      <c r="O7" s="65" t="s">
        <v>460</v>
      </c>
      <c r="P7" s="148">
        <v>1</v>
      </c>
      <c r="Q7" s="58">
        <v>769</v>
      </c>
      <c r="R7" s="62" t="str">
        <f t="shared" si="2"/>
        <v>0009000207E2</v>
      </c>
      <c r="S7" s="140">
        <v>1</v>
      </c>
      <c r="T7" s="58">
        <v>1793</v>
      </c>
      <c r="U7" s="62" t="str">
        <f t="shared" si="3"/>
        <v>0009000207F3</v>
      </c>
      <c r="V7" s="24" t="s">
        <v>586</v>
      </c>
      <c r="W7" s="123" t="s">
        <v>120</v>
      </c>
      <c r="X7" s="70" t="s">
        <v>121</v>
      </c>
      <c r="Y7" s="70" t="s">
        <v>23</v>
      </c>
      <c r="Z7" s="70" t="s">
        <v>25</v>
      </c>
      <c r="AA7" s="73" t="s">
        <v>623</v>
      </c>
      <c r="AB7" s="72" t="s">
        <v>14</v>
      </c>
      <c r="AC7" s="72" t="s">
        <v>14</v>
      </c>
      <c r="AD7" s="72" t="str">
        <f t="shared" si="5"/>
        <v/>
      </c>
      <c r="AE7" s="93" t="s">
        <v>441</v>
      </c>
      <c r="AF7" s="24">
        <v>0</v>
      </c>
      <c r="AG7" s="183"/>
      <c r="AH7" s="184"/>
      <c r="AI7" s="185"/>
    </row>
    <row r="8" spans="1:35" x14ac:dyDescent="0.2">
      <c r="A8" s="7">
        <f t="shared" si="4"/>
        <v>6</v>
      </c>
      <c r="B8" s="58">
        <v>6</v>
      </c>
      <c r="C8" s="58" t="s">
        <v>465</v>
      </c>
      <c r="D8" s="58" t="s">
        <v>26</v>
      </c>
      <c r="E8" s="58" t="s">
        <v>1</v>
      </c>
      <c r="F8" s="58">
        <v>6</v>
      </c>
      <c r="G8" s="62"/>
      <c r="H8" s="64" t="s">
        <v>460</v>
      </c>
      <c r="I8" s="148">
        <v>1</v>
      </c>
      <c r="J8" s="58">
        <v>769</v>
      </c>
      <c r="K8" s="62" t="str">
        <f t="shared" si="0"/>
        <v>0009000207E2</v>
      </c>
      <c r="L8" s="140">
        <v>1</v>
      </c>
      <c r="M8" s="58">
        <v>1793</v>
      </c>
      <c r="N8" s="62" t="str">
        <f t="shared" si="1"/>
        <v>0009000207F3</v>
      </c>
      <c r="O8" s="65" t="s">
        <v>460</v>
      </c>
      <c r="P8" s="148">
        <v>1</v>
      </c>
      <c r="Q8" s="58">
        <v>769</v>
      </c>
      <c r="R8" s="62" t="str">
        <f t="shared" si="2"/>
        <v>0009000207E2</v>
      </c>
      <c r="S8" s="140">
        <v>1</v>
      </c>
      <c r="T8" s="58">
        <v>1793</v>
      </c>
      <c r="U8" s="62" t="str">
        <f t="shared" si="3"/>
        <v>0009000207F3</v>
      </c>
      <c r="V8" s="24" t="s">
        <v>586</v>
      </c>
      <c r="W8" s="123" t="s">
        <v>123</v>
      </c>
      <c r="X8" s="70" t="s">
        <v>124</v>
      </c>
      <c r="Y8" s="70" t="s">
        <v>23</v>
      </c>
      <c r="Z8" s="70" t="s">
        <v>25</v>
      </c>
      <c r="AA8" s="73" t="s">
        <v>623</v>
      </c>
      <c r="AB8" s="72" t="s">
        <v>14</v>
      </c>
      <c r="AC8" s="72" t="s">
        <v>14</v>
      </c>
      <c r="AD8" s="72" t="str">
        <f t="shared" si="5"/>
        <v/>
      </c>
      <c r="AE8" s="93" t="s">
        <v>122</v>
      </c>
      <c r="AF8" s="24">
        <v>0</v>
      </c>
      <c r="AG8" s="183"/>
      <c r="AH8" s="184" t="s">
        <v>791</v>
      </c>
      <c r="AI8" s="185"/>
    </row>
    <row r="9" spans="1:35" x14ac:dyDescent="0.2">
      <c r="A9" s="7">
        <f t="shared" si="4"/>
        <v>7</v>
      </c>
      <c r="B9" s="58">
        <v>7</v>
      </c>
      <c r="C9" s="58" t="s">
        <v>467</v>
      </c>
      <c r="D9" s="58" t="s">
        <v>7</v>
      </c>
      <c r="E9" s="58" t="s">
        <v>1</v>
      </c>
      <c r="F9" s="58">
        <v>7</v>
      </c>
      <c r="G9" s="62"/>
      <c r="H9" s="64" t="s">
        <v>460</v>
      </c>
      <c r="I9" s="148">
        <v>2</v>
      </c>
      <c r="J9" s="58">
        <v>769</v>
      </c>
      <c r="K9" s="62" t="str">
        <f t="shared" si="0"/>
        <v>0009000207E2</v>
      </c>
      <c r="L9" s="140">
        <v>2</v>
      </c>
      <c r="M9" s="58">
        <v>1793</v>
      </c>
      <c r="N9" s="62" t="str">
        <f t="shared" si="1"/>
        <v>0009000207F3</v>
      </c>
      <c r="O9" s="65" t="s">
        <v>460</v>
      </c>
      <c r="P9" s="148">
        <v>2</v>
      </c>
      <c r="Q9" s="58">
        <v>769</v>
      </c>
      <c r="R9" s="62" t="str">
        <f t="shared" si="2"/>
        <v>0009000207E2</v>
      </c>
      <c r="S9" s="140">
        <v>2</v>
      </c>
      <c r="T9" s="58">
        <v>1793</v>
      </c>
      <c r="U9" s="62" t="str">
        <f t="shared" si="3"/>
        <v>0009000207F3</v>
      </c>
      <c r="V9" s="24" t="s">
        <v>586</v>
      </c>
      <c r="W9" s="123" t="s">
        <v>126</v>
      </c>
      <c r="X9" s="70" t="s">
        <v>127</v>
      </c>
      <c r="Y9" s="70" t="s">
        <v>23</v>
      </c>
      <c r="Z9" s="70" t="s">
        <v>25</v>
      </c>
      <c r="AA9" s="73" t="s">
        <v>623</v>
      </c>
      <c r="AB9" s="72" t="s">
        <v>14</v>
      </c>
      <c r="AC9" s="72" t="s">
        <v>14</v>
      </c>
      <c r="AD9" s="72" t="str">
        <f t="shared" si="5"/>
        <v/>
      </c>
      <c r="AE9" s="93" t="s">
        <v>125</v>
      </c>
      <c r="AF9" s="24">
        <v>0</v>
      </c>
      <c r="AG9" s="183"/>
      <c r="AH9" s="184"/>
      <c r="AI9" s="185"/>
    </row>
    <row r="10" spans="1:35" x14ac:dyDescent="0.2">
      <c r="A10" s="7">
        <f t="shared" si="4"/>
        <v>8</v>
      </c>
      <c r="B10" s="58">
        <v>8</v>
      </c>
      <c r="C10" s="58" t="s">
        <v>467</v>
      </c>
      <c r="D10" s="58" t="s">
        <v>8</v>
      </c>
      <c r="E10" s="58" t="s">
        <v>1</v>
      </c>
      <c r="F10" s="58">
        <v>8</v>
      </c>
      <c r="G10" s="62" t="s">
        <v>14</v>
      </c>
      <c r="H10" s="64" t="s">
        <v>460</v>
      </c>
      <c r="I10" s="148">
        <v>2</v>
      </c>
      <c r="J10" s="58">
        <v>769</v>
      </c>
      <c r="K10" s="62" t="str">
        <f t="shared" si="0"/>
        <v>0009000207E2</v>
      </c>
      <c r="L10" s="140">
        <v>2</v>
      </c>
      <c r="M10" s="58">
        <v>1793</v>
      </c>
      <c r="N10" s="62" t="str">
        <f t="shared" si="1"/>
        <v>0009000207F3</v>
      </c>
      <c r="O10" s="65" t="s">
        <v>460</v>
      </c>
      <c r="P10" s="148">
        <v>2</v>
      </c>
      <c r="Q10" s="58">
        <v>769</v>
      </c>
      <c r="R10" s="62" t="str">
        <f t="shared" si="2"/>
        <v>0009000207E2</v>
      </c>
      <c r="S10" s="140">
        <v>2</v>
      </c>
      <c r="T10" s="58">
        <v>1793</v>
      </c>
      <c r="U10" s="62" t="str">
        <f t="shared" si="3"/>
        <v>0009000207F3</v>
      </c>
      <c r="V10" s="24" t="s">
        <v>129</v>
      </c>
      <c r="W10" s="123" t="s">
        <v>130</v>
      </c>
      <c r="X10" s="70" t="s">
        <v>131</v>
      </c>
      <c r="Y10" s="70" t="s">
        <v>23</v>
      </c>
      <c r="Z10" s="70" t="s">
        <v>25</v>
      </c>
      <c r="AA10" s="73" t="s">
        <v>623</v>
      </c>
      <c r="AB10" s="72" t="s">
        <v>14</v>
      </c>
      <c r="AC10" s="72" t="s">
        <v>14</v>
      </c>
      <c r="AD10" s="72" t="str">
        <f t="shared" si="5"/>
        <v/>
      </c>
      <c r="AE10" s="93" t="s">
        <v>128</v>
      </c>
      <c r="AF10" s="24">
        <v>0</v>
      </c>
      <c r="AG10" s="183"/>
      <c r="AH10" s="184" t="s">
        <v>791</v>
      </c>
      <c r="AI10" s="185" t="s">
        <v>791</v>
      </c>
    </row>
    <row r="11" spans="1:35" x14ac:dyDescent="0.2">
      <c r="A11" s="7">
        <f t="shared" si="4"/>
        <v>9</v>
      </c>
      <c r="B11" s="58">
        <v>9</v>
      </c>
      <c r="C11" s="58" t="s">
        <v>467</v>
      </c>
      <c r="D11" s="58" t="s">
        <v>27</v>
      </c>
      <c r="E11" s="58" t="s">
        <v>1</v>
      </c>
      <c r="F11" s="58">
        <v>9</v>
      </c>
      <c r="G11" s="62"/>
      <c r="H11" s="64" t="s">
        <v>460</v>
      </c>
      <c r="I11" s="148">
        <v>2</v>
      </c>
      <c r="J11" s="58">
        <v>769</v>
      </c>
      <c r="K11" s="62" t="str">
        <f t="shared" si="0"/>
        <v>0009000207E2</v>
      </c>
      <c r="L11" s="140">
        <v>2</v>
      </c>
      <c r="M11" s="58">
        <v>1793</v>
      </c>
      <c r="N11" s="62" t="str">
        <f t="shared" si="1"/>
        <v>0009000207F3</v>
      </c>
      <c r="O11" s="65" t="s">
        <v>460</v>
      </c>
      <c r="P11" s="148">
        <v>2</v>
      </c>
      <c r="Q11" s="58">
        <v>769</v>
      </c>
      <c r="R11" s="62" t="str">
        <f t="shared" si="2"/>
        <v>0009000207E2</v>
      </c>
      <c r="S11" s="140">
        <v>2</v>
      </c>
      <c r="T11" s="58">
        <v>1793</v>
      </c>
      <c r="U11" s="62" t="str">
        <f t="shared" si="3"/>
        <v>0009000207F3</v>
      </c>
      <c r="V11" s="24" t="s">
        <v>586</v>
      </c>
      <c r="W11" s="123" t="s">
        <v>133</v>
      </c>
      <c r="X11" s="70" t="s">
        <v>134</v>
      </c>
      <c r="Y11" s="70" t="s">
        <v>23</v>
      </c>
      <c r="Z11" s="70" t="s">
        <v>25</v>
      </c>
      <c r="AA11" s="73" t="s">
        <v>623</v>
      </c>
      <c r="AB11" s="72" t="s">
        <v>14</v>
      </c>
      <c r="AC11" s="72" t="s">
        <v>14</v>
      </c>
      <c r="AD11" s="72" t="str">
        <f t="shared" si="5"/>
        <v/>
      </c>
      <c r="AE11" s="93" t="s">
        <v>132</v>
      </c>
      <c r="AF11" s="24">
        <v>0</v>
      </c>
      <c r="AG11" s="183"/>
      <c r="AH11" s="184"/>
      <c r="AI11" s="185"/>
    </row>
    <row r="12" spans="1:35" x14ac:dyDescent="0.2">
      <c r="A12" s="7">
        <f t="shared" si="4"/>
        <v>10</v>
      </c>
      <c r="B12" s="58">
        <v>15</v>
      </c>
      <c r="C12" s="58" t="s">
        <v>467</v>
      </c>
      <c r="D12" s="58" t="s">
        <v>28</v>
      </c>
      <c r="E12" s="58" t="s">
        <v>1</v>
      </c>
      <c r="F12" s="58">
        <v>10</v>
      </c>
      <c r="G12" s="62"/>
      <c r="H12" s="64" t="s">
        <v>460</v>
      </c>
      <c r="I12" s="148">
        <v>2</v>
      </c>
      <c r="J12" s="58">
        <v>769</v>
      </c>
      <c r="K12" s="62" t="str">
        <f t="shared" si="0"/>
        <v>0009000207E2</v>
      </c>
      <c r="L12" s="140">
        <v>2</v>
      </c>
      <c r="M12" s="58">
        <v>1793</v>
      </c>
      <c r="N12" s="62" t="str">
        <f t="shared" si="1"/>
        <v>0009000207F3</v>
      </c>
      <c r="O12" s="65" t="s">
        <v>460</v>
      </c>
      <c r="P12" s="148">
        <v>2</v>
      </c>
      <c r="Q12" s="58">
        <v>769</v>
      </c>
      <c r="R12" s="62" t="str">
        <f t="shared" si="2"/>
        <v>0009000207E2</v>
      </c>
      <c r="S12" s="140">
        <v>2</v>
      </c>
      <c r="T12" s="58">
        <v>1793</v>
      </c>
      <c r="U12" s="62" t="str">
        <f t="shared" si="3"/>
        <v>0009000207F3</v>
      </c>
      <c r="V12" s="24" t="s">
        <v>586</v>
      </c>
      <c r="W12" s="123" t="s">
        <v>136</v>
      </c>
      <c r="X12" s="70" t="s">
        <v>137</v>
      </c>
      <c r="Y12" s="70" t="s">
        <v>23</v>
      </c>
      <c r="Z12" s="70" t="s">
        <v>25</v>
      </c>
      <c r="AA12" s="73" t="s">
        <v>623</v>
      </c>
      <c r="AB12" s="72" t="s">
        <v>14</v>
      </c>
      <c r="AC12" s="72" t="s">
        <v>14</v>
      </c>
      <c r="AD12" s="72" t="str">
        <f t="shared" si="5"/>
        <v/>
      </c>
      <c r="AE12" s="93" t="s">
        <v>135</v>
      </c>
      <c r="AF12" s="24">
        <v>0</v>
      </c>
      <c r="AG12" s="183"/>
      <c r="AH12" s="184" t="s">
        <v>791</v>
      </c>
      <c r="AI12" s="185" t="s">
        <v>791</v>
      </c>
    </row>
    <row r="13" spans="1:35" x14ac:dyDescent="0.2">
      <c r="A13" s="7">
        <f t="shared" si="4"/>
        <v>11</v>
      </c>
      <c r="B13" s="58">
        <v>11</v>
      </c>
      <c r="C13" s="58" t="s">
        <v>471</v>
      </c>
      <c r="D13" s="58" t="s">
        <v>29</v>
      </c>
      <c r="E13" s="58" t="s">
        <v>1</v>
      </c>
      <c r="F13" s="58">
        <v>19</v>
      </c>
      <c r="G13" s="62" t="s">
        <v>14</v>
      </c>
      <c r="H13" s="64" t="s">
        <v>460</v>
      </c>
      <c r="I13" s="148">
        <v>3</v>
      </c>
      <c r="J13" s="58">
        <v>769</v>
      </c>
      <c r="K13" s="62" t="str">
        <f t="shared" si="0"/>
        <v>0009000207E2</v>
      </c>
      <c r="L13" s="140">
        <v>3</v>
      </c>
      <c r="M13" s="58">
        <v>1793</v>
      </c>
      <c r="N13" s="62" t="str">
        <f t="shared" si="1"/>
        <v>0009000207F3</v>
      </c>
      <c r="O13" s="65" t="s">
        <v>460</v>
      </c>
      <c r="P13" s="148">
        <v>3</v>
      </c>
      <c r="Q13" s="58">
        <v>769</v>
      </c>
      <c r="R13" s="62" t="str">
        <f t="shared" si="2"/>
        <v>0009000207E2</v>
      </c>
      <c r="S13" s="140">
        <v>3</v>
      </c>
      <c r="T13" s="58">
        <v>1793</v>
      </c>
      <c r="U13" s="62" t="str">
        <f t="shared" si="3"/>
        <v>0009000207F3</v>
      </c>
      <c r="V13" s="24" t="s">
        <v>587</v>
      </c>
      <c r="W13" s="123" t="s">
        <v>139</v>
      </c>
      <c r="X13" s="70" t="s">
        <v>140</v>
      </c>
      <c r="Y13" s="70" t="s">
        <v>23</v>
      </c>
      <c r="Z13" s="70" t="s">
        <v>25</v>
      </c>
      <c r="AA13" s="73" t="s">
        <v>623</v>
      </c>
      <c r="AB13" s="72" t="s">
        <v>14</v>
      </c>
      <c r="AC13" s="72" t="s">
        <v>14</v>
      </c>
      <c r="AD13" s="72" t="str">
        <f t="shared" si="5"/>
        <v/>
      </c>
      <c r="AE13" s="93" t="s">
        <v>138</v>
      </c>
      <c r="AF13" s="24">
        <v>0</v>
      </c>
      <c r="AG13" s="183"/>
      <c r="AH13" s="184"/>
      <c r="AI13" s="185"/>
    </row>
    <row r="14" spans="1:35" x14ac:dyDescent="0.2">
      <c r="A14" s="7">
        <f t="shared" si="4"/>
        <v>12</v>
      </c>
      <c r="B14" s="58">
        <v>10</v>
      </c>
      <c r="C14" s="58" t="s">
        <v>467</v>
      </c>
      <c r="D14" s="58" t="s">
        <v>30</v>
      </c>
      <c r="E14" s="58" t="s">
        <v>1</v>
      </c>
      <c r="F14" s="58">
        <v>13</v>
      </c>
      <c r="G14" s="62" t="s">
        <v>14</v>
      </c>
      <c r="H14" s="64" t="s">
        <v>460</v>
      </c>
      <c r="I14" s="148">
        <v>2</v>
      </c>
      <c r="J14" s="58">
        <v>769</v>
      </c>
      <c r="K14" s="62" t="str">
        <f t="shared" si="0"/>
        <v>0009000207E2</v>
      </c>
      <c r="L14" s="140">
        <v>2</v>
      </c>
      <c r="M14" s="58">
        <v>1793</v>
      </c>
      <c r="N14" s="62" t="str">
        <f t="shared" si="1"/>
        <v>0009000207F3</v>
      </c>
      <c r="O14" s="65" t="s">
        <v>460</v>
      </c>
      <c r="P14" s="148">
        <v>2</v>
      </c>
      <c r="Q14" s="58">
        <v>769</v>
      </c>
      <c r="R14" s="62" t="str">
        <f t="shared" si="2"/>
        <v>0009000207E2</v>
      </c>
      <c r="S14" s="140">
        <v>2</v>
      </c>
      <c r="T14" s="58">
        <v>1793</v>
      </c>
      <c r="U14" s="62" t="str">
        <f t="shared" si="3"/>
        <v>0009000207F3</v>
      </c>
      <c r="V14" s="24" t="s">
        <v>587</v>
      </c>
      <c r="W14" s="123" t="s">
        <v>146</v>
      </c>
      <c r="X14" s="70" t="s">
        <v>147</v>
      </c>
      <c r="Y14" s="70" t="s">
        <v>23</v>
      </c>
      <c r="Z14" s="70" t="s">
        <v>25</v>
      </c>
      <c r="AA14" s="73" t="s">
        <v>623</v>
      </c>
      <c r="AB14" s="72" t="s">
        <v>14</v>
      </c>
      <c r="AC14" s="72" t="s">
        <v>14</v>
      </c>
      <c r="AD14" s="72" t="str">
        <f t="shared" si="5"/>
        <v/>
      </c>
      <c r="AE14" s="93" t="s">
        <v>145</v>
      </c>
      <c r="AF14" s="24">
        <v>0</v>
      </c>
      <c r="AG14" s="183"/>
      <c r="AH14" s="184"/>
      <c r="AI14" s="185"/>
    </row>
    <row r="15" spans="1:35" x14ac:dyDescent="0.2">
      <c r="A15" s="7">
        <f t="shared" si="4"/>
        <v>13</v>
      </c>
      <c r="B15" s="58">
        <v>14</v>
      </c>
      <c r="C15" s="58" t="s">
        <v>467</v>
      </c>
      <c r="D15" s="58" t="s">
        <v>31</v>
      </c>
      <c r="E15" s="58" t="s">
        <v>1</v>
      </c>
      <c r="F15" s="58">
        <v>11</v>
      </c>
      <c r="G15" s="62" t="s">
        <v>14</v>
      </c>
      <c r="H15" s="64" t="s">
        <v>460</v>
      </c>
      <c r="I15" s="148">
        <v>2</v>
      </c>
      <c r="J15" s="58">
        <v>769</v>
      </c>
      <c r="K15" s="62" t="str">
        <f t="shared" si="0"/>
        <v>0009000207E2</v>
      </c>
      <c r="L15" s="140">
        <v>2</v>
      </c>
      <c r="M15" s="58">
        <v>1793</v>
      </c>
      <c r="N15" s="62" t="str">
        <f t="shared" si="1"/>
        <v>0009000207F3</v>
      </c>
      <c r="O15" s="65" t="s">
        <v>460</v>
      </c>
      <c r="P15" s="148">
        <v>2</v>
      </c>
      <c r="Q15" s="58">
        <v>769</v>
      </c>
      <c r="R15" s="62" t="str">
        <f t="shared" si="2"/>
        <v>0009000207E2</v>
      </c>
      <c r="S15" s="140">
        <v>2</v>
      </c>
      <c r="T15" s="58">
        <v>1793</v>
      </c>
      <c r="U15" s="62" t="str">
        <f t="shared" si="3"/>
        <v>0009000207F3</v>
      </c>
      <c r="V15" s="24" t="s">
        <v>589</v>
      </c>
      <c r="W15" s="123" t="s">
        <v>149</v>
      </c>
      <c r="X15" s="70" t="s">
        <v>150</v>
      </c>
      <c r="Y15" s="70" t="s">
        <v>23</v>
      </c>
      <c r="Z15" s="70" t="s">
        <v>25</v>
      </c>
      <c r="AA15" s="73" t="s">
        <v>623</v>
      </c>
      <c r="AB15" s="72" t="s">
        <v>14</v>
      </c>
      <c r="AC15" s="72" t="s">
        <v>14</v>
      </c>
      <c r="AD15" s="72" t="str">
        <f t="shared" si="5"/>
        <v/>
      </c>
      <c r="AE15" s="93" t="s">
        <v>148</v>
      </c>
      <c r="AF15" s="24">
        <v>0</v>
      </c>
      <c r="AG15" s="183"/>
      <c r="AH15" s="184"/>
      <c r="AI15" s="185"/>
    </row>
    <row r="16" spans="1:35" x14ac:dyDescent="0.2">
      <c r="A16" s="7">
        <f t="shared" si="4"/>
        <v>14</v>
      </c>
      <c r="B16" s="58">
        <v>301</v>
      </c>
      <c r="C16" s="58" t="s">
        <v>474</v>
      </c>
      <c r="D16" s="58" t="s">
        <v>550</v>
      </c>
      <c r="E16" s="58" t="s">
        <v>1</v>
      </c>
      <c r="F16" s="58">
        <v>80</v>
      </c>
      <c r="G16" s="62" t="s">
        <v>14</v>
      </c>
      <c r="H16" s="64" t="s">
        <v>461</v>
      </c>
      <c r="I16" s="148">
        <v>8</v>
      </c>
      <c r="J16" s="58">
        <v>770</v>
      </c>
      <c r="K16" s="62" t="str">
        <f t="shared" si="0"/>
        <v>0009000207E3</v>
      </c>
      <c r="L16" s="140">
        <v>8</v>
      </c>
      <c r="M16" s="58">
        <v>770</v>
      </c>
      <c r="N16" s="62" t="str">
        <f t="shared" si="1"/>
        <v>0009000207E3</v>
      </c>
      <c r="O16" s="65" t="s">
        <v>461</v>
      </c>
      <c r="P16" s="148">
        <v>9</v>
      </c>
      <c r="Q16" s="58">
        <v>770</v>
      </c>
      <c r="R16" s="62" t="str">
        <f t="shared" si="2"/>
        <v>0009000207E3</v>
      </c>
      <c r="S16" s="140">
        <v>9</v>
      </c>
      <c r="T16" s="58">
        <v>770</v>
      </c>
      <c r="U16" s="62" t="str">
        <f t="shared" si="3"/>
        <v>0009000207E3</v>
      </c>
      <c r="V16" s="24" t="s">
        <v>129</v>
      </c>
      <c r="W16" s="123" t="s">
        <v>583</v>
      </c>
      <c r="X16" s="70" t="s">
        <v>598</v>
      </c>
      <c r="Y16" s="70" t="s">
        <v>23</v>
      </c>
      <c r="Z16" s="70" t="s">
        <v>25</v>
      </c>
      <c r="AA16" s="73"/>
      <c r="AB16" s="72" t="s">
        <v>14</v>
      </c>
      <c r="AC16" s="72" t="s">
        <v>14</v>
      </c>
      <c r="AD16" s="72" t="str">
        <f t="shared" si="5"/>
        <v/>
      </c>
      <c r="AE16" s="93" t="s">
        <v>584</v>
      </c>
      <c r="AF16" s="24">
        <v>0</v>
      </c>
      <c r="AG16" s="183"/>
      <c r="AH16" s="184"/>
      <c r="AI16" s="185"/>
    </row>
    <row r="17" spans="1:35" x14ac:dyDescent="0.2">
      <c r="A17" s="7">
        <f t="shared" si="4"/>
        <v>15</v>
      </c>
      <c r="B17" s="58">
        <v>18</v>
      </c>
      <c r="C17" s="58" t="s">
        <v>481</v>
      </c>
      <c r="D17" s="58" t="s">
        <v>671</v>
      </c>
      <c r="E17" s="58" t="s">
        <v>1</v>
      </c>
      <c r="F17" s="58">
        <v>27</v>
      </c>
      <c r="G17" s="62" t="s">
        <v>14</v>
      </c>
      <c r="H17" s="64" t="s">
        <v>461</v>
      </c>
      <c r="I17" s="148">
        <v>18</v>
      </c>
      <c r="J17" s="58">
        <v>770</v>
      </c>
      <c r="K17" s="62" t="str">
        <f t="shared" si="0"/>
        <v>0009000207E3</v>
      </c>
      <c r="L17" s="140">
        <v>18</v>
      </c>
      <c r="M17" s="58">
        <v>770</v>
      </c>
      <c r="N17" s="62" t="str">
        <f t="shared" si="1"/>
        <v>0009000207E3</v>
      </c>
      <c r="O17" s="65" t="s">
        <v>461</v>
      </c>
      <c r="P17" s="148">
        <v>23</v>
      </c>
      <c r="Q17" s="58">
        <v>8962</v>
      </c>
      <c r="R17" s="62" t="str">
        <f t="shared" si="2"/>
        <v>000900020BBB</v>
      </c>
      <c r="S17" s="140">
        <v>24</v>
      </c>
      <c r="T17" s="58">
        <v>8962</v>
      </c>
      <c r="U17" s="62" t="str">
        <f t="shared" si="3"/>
        <v>000900020BBB</v>
      </c>
      <c r="V17" s="24" t="s">
        <v>587</v>
      </c>
      <c r="W17" s="123" t="s">
        <v>673</v>
      </c>
      <c r="X17" s="70" t="s">
        <v>676</v>
      </c>
      <c r="Y17" s="70" t="s">
        <v>23</v>
      </c>
      <c r="Z17" s="70" t="s">
        <v>25</v>
      </c>
      <c r="AA17" s="73" t="s">
        <v>623</v>
      </c>
      <c r="AB17" s="72" t="s">
        <v>14</v>
      </c>
      <c r="AC17" s="72" t="s">
        <v>14</v>
      </c>
      <c r="AD17" s="72" t="str">
        <f t="shared" si="5"/>
        <v/>
      </c>
      <c r="AE17" s="93" t="s">
        <v>672</v>
      </c>
      <c r="AF17" s="24">
        <v>0</v>
      </c>
      <c r="AG17" s="183"/>
      <c r="AH17" s="184"/>
      <c r="AI17" s="185"/>
    </row>
    <row r="18" spans="1:35" x14ac:dyDescent="0.2">
      <c r="A18" s="7">
        <f t="shared" si="4"/>
        <v>16</v>
      </c>
      <c r="B18" s="58">
        <v>16</v>
      </c>
      <c r="C18" s="58" t="s">
        <v>471</v>
      </c>
      <c r="D18" s="58" t="s">
        <v>32</v>
      </c>
      <c r="E18" s="58" t="s">
        <v>1</v>
      </c>
      <c r="F18" s="58">
        <v>15</v>
      </c>
      <c r="G18" s="62" t="s">
        <v>14</v>
      </c>
      <c r="H18" s="64" t="s">
        <v>460</v>
      </c>
      <c r="I18" s="148">
        <v>3</v>
      </c>
      <c r="J18" s="58">
        <v>769</v>
      </c>
      <c r="K18" s="62" t="str">
        <f t="shared" si="0"/>
        <v>0009000207E2</v>
      </c>
      <c r="L18" s="140">
        <v>3</v>
      </c>
      <c r="M18" s="58">
        <v>1793</v>
      </c>
      <c r="N18" s="62" t="str">
        <f t="shared" si="1"/>
        <v>0009000207F3</v>
      </c>
      <c r="O18" s="65" t="s">
        <v>460</v>
      </c>
      <c r="P18" s="148">
        <v>3</v>
      </c>
      <c r="Q18" s="58">
        <v>769</v>
      </c>
      <c r="R18" s="62" t="str">
        <f t="shared" si="2"/>
        <v>0009000207E2</v>
      </c>
      <c r="S18" s="140">
        <v>3</v>
      </c>
      <c r="T18" s="58">
        <v>1793</v>
      </c>
      <c r="U18" s="62" t="str">
        <f t="shared" si="3"/>
        <v>0009000207F3</v>
      </c>
      <c r="V18" s="93" t="s">
        <v>587</v>
      </c>
      <c r="W18" s="123" t="s">
        <v>155</v>
      </c>
      <c r="X18" s="70" t="s">
        <v>156</v>
      </c>
      <c r="Y18" s="70" t="s">
        <v>23</v>
      </c>
      <c r="Z18" s="70" t="s">
        <v>25</v>
      </c>
      <c r="AA18" s="73" t="s">
        <v>623</v>
      </c>
      <c r="AB18" s="72" t="s">
        <v>14</v>
      </c>
      <c r="AC18" s="72" t="s">
        <v>14</v>
      </c>
      <c r="AD18" s="72" t="str">
        <f t="shared" si="5"/>
        <v/>
      </c>
      <c r="AE18" s="93" t="s">
        <v>153</v>
      </c>
      <c r="AF18" s="24">
        <v>0</v>
      </c>
      <c r="AG18" s="183"/>
      <c r="AH18" s="184"/>
      <c r="AI18" s="185"/>
    </row>
    <row r="19" spans="1:35" x14ac:dyDescent="0.2">
      <c r="A19" s="7">
        <f t="shared" si="4"/>
        <v>17</v>
      </c>
      <c r="B19" s="58">
        <v>19</v>
      </c>
      <c r="C19" s="58" t="s">
        <v>471</v>
      </c>
      <c r="D19" s="58" t="s">
        <v>36</v>
      </c>
      <c r="E19" s="58" t="s">
        <v>1</v>
      </c>
      <c r="F19" s="58">
        <v>16</v>
      </c>
      <c r="G19" s="62" t="s">
        <v>14</v>
      </c>
      <c r="H19" s="64" t="s">
        <v>460</v>
      </c>
      <c r="I19" s="148">
        <v>3</v>
      </c>
      <c r="J19" s="58">
        <v>769</v>
      </c>
      <c r="K19" s="62" t="str">
        <f t="shared" si="0"/>
        <v>0009000207E2</v>
      </c>
      <c r="L19" s="140">
        <v>3</v>
      </c>
      <c r="M19" s="58">
        <v>1793</v>
      </c>
      <c r="N19" s="62" t="str">
        <f t="shared" si="1"/>
        <v>0009000207F3</v>
      </c>
      <c r="O19" s="65" t="s">
        <v>460</v>
      </c>
      <c r="P19" s="148">
        <v>3</v>
      </c>
      <c r="Q19" s="58">
        <v>769</v>
      </c>
      <c r="R19" s="62" t="str">
        <f t="shared" si="2"/>
        <v>0009000207E2</v>
      </c>
      <c r="S19" s="140">
        <v>3</v>
      </c>
      <c r="T19" s="58">
        <v>1793</v>
      </c>
      <c r="U19" s="62" t="str">
        <f t="shared" si="3"/>
        <v>0009000207F3</v>
      </c>
      <c r="V19" s="24" t="s">
        <v>587</v>
      </c>
      <c r="W19" s="123" t="s">
        <v>161</v>
      </c>
      <c r="X19" s="70" t="s">
        <v>162</v>
      </c>
      <c r="Y19" s="70" t="s">
        <v>23</v>
      </c>
      <c r="Z19" s="70" t="s">
        <v>25</v>
      </c>
      <c r="AA19" s="73" t="s">
        <v>623</v>
      </c>
      <c r="AB19" s="72" t="s">
        <v>14</v>
      </c>
      <c r="AC19" s="72" t="s">
        <v>14</v>
      </c>
      <c r="AD19" s="72" t="str">
        <f t="shared" si="5"/>
        <v/>
      </c>
      <c r="AE19" s="93" t="s">
        <v>160</v>
      </c>
      <c r="AF19" s="24">
        <v>0</v>
      </c>
      <c r="AG19" s="183"/>
      <c r="AH19" s="184"/>
      <c r="AI19" s="185"/>
    </row>
    <row r="20" spans="1:35" x14ac:dyDescent="0.2">
      <c r="A20" s="7">
        <f t="shared" si="4"/>
        <v>18</v>
      </c>
      <c r="B20" s="58">
        <v>22</v>
      </c>
      <c r="C20" s="58" t="s">
        <v>471</v>
      </c>
      <c r="D20" s="58" t="s">
        <v>34</v>
      </c>
      <c r="E20" s="58" t="s">
        <v>1</v>
      </c>
      <c r="F20" s="58">
        <v>14</v>
      </c>
      <c r="G20" s="62"/>
      <c r="H20" s="64" t="s">
        <v>460</v>
      </c>
      <c r="I20" s="148">
        <v>3</v>
      </c>
      <c r="J20" s="58">
        <v>769</v>
      </c>
      <c r="K20" s="62" t="str">
        <f t="shared" si="0"/>
        <v>0009000207E2</v>
      </c>
      <c r="L20" s="140">
        <v>3</v>
      </c>
      <c r="M20" s="58">
        <v>1793</v>
      </c>
      <c r="N20" s="62" t="str">
        <f t="shared" si="1"/>
        <v>0009000207F3</v>
      </c>
      <c r="O20" s="65" t="s">
        <v>460</v>
      </c>
      <c r="P20" s="148">
        <v>3</v>
      </c>
      <c r="Q20" s="58">
        <v>769</v>
      </c>
      <c r="R20" s="62" t="str">
        <f t="shared" si="2"/>
        <v>0009000207E2</v>
      </c>
      <c r="S20" s="140">
        <v>3</v>
      </c>
      <c r="T20" s="58">
        <v>1793</v>
      </c>
      <c r="U20" s="62" t="str">
        <f t="shared" si="3"/>
        <v>0009000207F3</v>
      </c>
      <c r="V20" s="24" t="s">
        <v>591</v>
      </c>
      <c r="W20" s="123" t="s">
        <v>164</v>
      </c>
      <c r="X20" s="70" t="s">
        <v>165</v>
      </c>
      <c r="Y20" s="70" t="s">
        <v>23</v>
      </c>
      <c r="Z20" s="70" t="s">
        <v>25</v>
      </c>
      <c r="AA20" s="73" t="s">
        <v>623</v>
      </c>
      <c r="AB20" s="72" t="s">
        <v>14</v>
      </c>
      <c r="AC20" s="72" t="s">
        <v>14</v>
      </c>
      <c r="AD20" s="72" t="str">
        <f t="shared" si="5"/>
        <v/>
      </c>
      <c r="AE20" s="93" t="s">
        <v>163</v>
      </c>
      <c r="AF20" s="24">
        <v>0</v>
      </c>
      <c r="AG20" s="183"/>
      <c r="AH20" s="184"/>
      <c r="AI20" s="185"/>
    </row>
    <row r="21" spans="1:35" x14ac:dyDescent="0.2">
      <c r="A21" s="7">
        <f t="shared" si="4"/>
        <v>19</v>
      </c>
      <c r="B21" s="58">
        <v>31</v>
      </c>
      <c r="C21" s="58" t="s">
        <v>515</v>
      </c>
      <c r="D21" s="58" t="s">
        <v>637</v>
      </c>
      <c r="E21" s="58" t="s">
        <v>1</v>
      </c>
      <c r="F21" s="58">
        <v>83</v>
      </c>
      <c r="G21" s="62" t="s">
        <v>14</v>
      </c>
      <c r="H21" s="64" t="s">
        <v>461</v>
      </c>
      <c r="I21" s="148">
        <v>61</v>
      </c>
      <c r="J21" s="58">
        <v>2</v>
      </c>
      <c r="K21" s="62" t="str">
        <f t="shared" si="0"/>
        <v>0009000207D1</v>
      </c>
      <c r="L21" s="140">
        <v>64</v>
      </c>
      <c r="M21" s="58">
        <v>2</v>
      </c>
      <c r="N21" s="62" t="str">
        <f t="shared" si="1"/>
        <v>0009000207D1</v>
      </c>
      <c r="O21" s="65" t="s">
        <v>461</v>
      </c>
      <c r="P21" s="148">
        <v>66</v>
      </c>
      <c r="Q21" s="58">
        <v>2</v>
      </c>
      <c r="R21" s="62" t="str">
        <f t="shared" si="2"/>
        <v>0009000207D1</v>
      </c>
      <c r="S21" s="140">
        <v>70</v>
      </c>
      <c r="T21" s="58">
        <v>2</v>
      </c>
      <c r="U21" s="62" t="str">
        <f t="shared" si="3"/>
        <v>0009000207D1</v>
      </c>
      <c r="V21" s="24" t="s">
        <v>129</v>
      </c>
      <c r="W21" s="122" t="s">
        <v>190</v>
      </c>
      <c r="X21" s="70" t="s">
        <v>621</v>
      </c>
      <c r="Y21" s="70" t="s">
        <v>23</v>
      </c>
      <c r="Z21" s="70" t="s">
        <v>25</v>
      </c>
      <c r="AA21" s="71" t="s">
        <v>623</v>
      </c>
      <c r="AB21" s="72" t="s">
        <v>14</v>
      </c>
      <c r="AC21" s="72" t="s">
        <v>14</v>
      </c>
      <c r="AD21" s="72" t="str">
        <f t="shared" si="5"/>
        <v/>
      </c>
      <c r="AE21" s="93" t="s">
        <v>189</v>
      </c>
      <c r="AF21" s="24">
        <v>0</v>
      </c>
      <c r="AG21" s="183"/>
      <c r="AH21" s="184"/>
      <c r="AI21" s="185"/>
    </row>
    <row r="22" spans="1:35" x14ac:dyDescent="0.2">
      <c r="A22" s="7">
        <f t="shared" si="4"/>
        <v>20</v>
      </c>
      <c r="B22" s="58">
        <v>21</v>
      </c>
      <c r="C22" s="58" t="s">
        <v>474</v>
      </c>
      <c r="D22" s="58" t="s">
        <v>37</v>
      </c>
      <c r="E22" s="58" t="s">
        <v>1</v>
      </c>
      <c r="F22" s="58">
        <v>28</v>
      </c>
      <c r="G22" s="62"/>
      <c r="H22" s="64" t="s">
        <v>461</v>
      </c>
      <c r="I22" s="148">
        <v>8</v>
      </c>
      <c r="J22" s="58">
        <v>770</v>
      </c>
      <c r="K22" s="62" t="str">
        <f t="shared" si="0"/>
        <v>0009000207E3</v>
      </c>
      <c r="L22" s="140">
        <v>8</v>
      </c>
      <c r="M22" s="58">
        <v>770</v>
      </c>
      <c r="N22" s="62" t="str">
        <f t="shared" si="1"/>
        <v>0009000207E3</v>
      </c>
      <c r="O22" s="65" t="s">
        <v>461</v>
      </c>
      <c r="P22" s="148">
        <v>8</v>
      </c>
      <c r="Q22" s="58">
        <v>8962</v>
      </c>
      <c r="R22" s="62" t="str">
        <f t="shared" si="2"/>
        <v>000900020BBB</v>
      </c>
      <c r="S22" s="140">
        <v>8</v>
      </c>
      <c r="T22" s="58">
        <v>8962</v>
      </c>
      <c r="U22" s="62" t="str">
        <f t="shared" si="3"/>
        <v>000900020BBB</v>
      </c>
      <c r="V22" s="24" t="s">
        <v>587</v>
      </c>
      <c r="W22" s="122" t="s">
        <v>167</v>
      </c>
      <c r="X22" s="70" t="s">
        <v>168</v>
      </c>
      <c r="Y22" s="70" t="s">
        <v>23</v>
      </c>
      <c r="Z22" s="70" t="s">
        <v>25</v>
      </c>
      <c r="AA22" s="71" t="s">
        <v>623</v>
      </c>
      <c r="AB22" s="72" t="s">
        <v>14</v>
      </c>
      <c r="AC22" s="72" t="s">
        <v>14</v>
      </c>
      <c r="AD22" s="72" t="str">
        <f t="shared" si="5"/>
        <v/>
      </c>
      <c r="AE22" s="24" t="s">
        <v>166</v>
      </c>
      <c r="AF22" s="24">
        <v>0</v>
      </c>
      <c r="AG22" s="183"/>
      <c r="AH22" s="184"/>
      <c r="AI22" s="185"/>
    </row>
    <row r="23" spans="1:35" x14ac:dyDescent="0.2">
      <c r="A23" s="7">
        <f t="shared" si="4"/>
        <v>21</v>
      </c>
      <c r="B23" s="58">
        <v>26</v>
      </c>
      <c r="C23" s="58" t="s">
        <v>474</v>
      </c>
      <c r="D23" s="58" t="s">
        <v>72</v>
      </c>
      <c r="E23" s="58" t="s">
        <v>1</v>
      </c>
      <c r="F23" s="58">
        <v>100</v>
      </c>
      <c r="G23" s="62"/>
      <c r="H23" s="64" t="s">
        <v>461</v>
      </c>
      <c r="I23" s="148">
        <v>8</v>
      </c>
      <c r="J23" s="58">
        <v>770</v>
      </c>
      <c r="K23" s="62" t="str">
        <f t="shared" si="0"/>
        <v>0009000207E3</v>
      </c>
      <c r="L23" s="140">
        <v>8</v>
      </c>
      <c r="M23" s="58">
        <v>770</v>
      </c>
      <c r="N23" s="62" t="str">
        <f t="shared" si="1"/>
        <v>0009000207E3</v>
      </c>
      <c r="O23" s="65" t="s">
        <v>461</v>
      </c>
      <c r="P23" s="148">
        <v>9</v>
      </c>
      <c r="Q23" s="58">
        <v>770</v>
      </c>
      <c r="R23" s="62" t="str">
        <f t="shared" si="2"/>
        <v>0009000207E3</v>
      </c>
      <c r="S23" s="140">
        <v>9</v>
      </c>
      <c r="T23" s="58">
        <v>770</v>
      </c>
      <c r="U23" s="62" t="str">
        <f t="shared" si="3"/>
        <v>0009000207E3</v>
      </c>
      <c r="V23" s="24" t="s">
        <v>595</v>
      </c>
      <c r="W23" s="122" t="s">
        <v>173</v>
      </c>
      <c r="X23" s="70" t="s">
        <v>174</v>
      </c>
      <c r="Y23" s="70" t="s">
        <v>607</v>
      </c>
      <c r="Z23" s="70" t="s">
        <v>25</v>
      </c>
      <c r="AA23" s="71" t="s">
        <v>623</v>
      </c>
      <c r="AB23" s="72" t="s">
        <v>14</v>
      </c>
      <c r="AC23" s="72" t="s">
        <v>14</v>
      </c>
      <c r="AD23" s="72" t="str">
        <f t="shared" si="5"/>
        <v/>
      </c>
      <c r="AE23" s="24" t="s">
        <v>172</v>
      </c>
      <c r="AF23" s="24">
        <v>0</v>
      </c>
      <c r="AG23" s="183"/>
      <c r="AH23" s="184"/>
      <c r="AI23" s="185"/>
    </row>
    <row r="24" spans="1:35" x14ac:dyDescent="0.2">
      <c r="A24" s="7">
        <f t="shared" si="4"/>
        <v>22</v>
      </c>
      <c r="B24" s="58">
        <v>27</v>
      </c>
      <c r="C24" s="58" t="s">
        <v>474</v>
      </c>
      <c r="D24" s="58" t="s">
        <v>73</v>
      </c>
      <c r="E24" s="58" t="s">
        <v>1</v>
      </c>
      <c r="F24" s="58">
        <v>120</v>
      </c>
      <c r="G24" s="62"/>
      <c r="H24" s="64" t="s">
        <v>461</v>
      </c>
      <c r="I24" s="148">
        <v>8</v>
      </c>
      <c r="J24" s="58">
        <v>770</v>
      </c>
      <c r="K24" s="62" t="str">
        <f t="shared" si="0"/>
        <v>0009000207E3</v>
      </c>
      <c r="L24" s="140">
        <v>8</v>
      </c>
      <c r="M24" s="58">
        <v>770</v>
      </c>
      <c r="N24" s="62" t="str">
        <f t="shared" si="1"/>
        <v>0009000207E3</v>
      </c>
      <c r="O24" s="65" t="s">
        <v>461</v>
      </c>
      <c r="P24" s="148">
        <v>9</v>
      </c>
      <c r="Q24" s="58">
        <v>770</v>
      </c>
      <c r="R24" s="62" t="str">
        <f t="shared" si="2"/>
        <v>0009000207E3</v>
      </c>
      <c r="S24" s="140">
        <v>9</v>
      </c>
      <c r="T24" s="58">
        <v>770</v>
      </c>
      <c r="U24" s="62" t="str">
        <f t="shared" si="3"/>
        <v>0009000207E3</v>
      </c>
      <c r="V24" s="24" t="s">
        <v>596</v>
      </c>
      <c r="W24" s="122" t="s">
        <v>176</v>
      </c>
      <c r="X24" s="70" t="s">
        <v>177</v>
      </c>
      <c r="Y24" s="70" t="s">
        <v>607</v>
      </c>
      <c r="Z24" s="70" t="s">
        <v>25</v>
      </c>
      <c r="AA24" s="71" t="s">
        <v>623</v>
      </c>
      <c r="AB24" s="72" t="s">
        <v>14</v>
      </c>
      <c r="AC24" s="72" t="s">
        <v>14</v>
      </c>
      <c r="AD24" s="72" t="str">
        <f t="shared" si="5"/>
        <v/>
      </c>
      <c r="AE24" s="24" t="s">
        <v>175</v>
      </c>
      <c r="AF24" s="24">
        <v>0</v>
      </c>
      <c r="AG24" s="183"/>
      <c r="AH24" s="184"/>
      <c r="AI24" s="185"/>
    </row>
    <row r="25" spans="1:35" x14ac:dyDescent="0.2">
      <c r="A25" s="7">
        <f t="shared" si="4"/>
        <v>23</v>
      </c>
      <c r="B25" s="58">
        <v>25</v>
      </c>
      <c r="C25" s="58" t="s">
        <v>474</v>
      </c>
      <c r="D25" s="58" t="s">
        <v>40</v>
      </c>
      <c r="E25" s="58" t="s">
        <v>1</v>
      </c>
      <c r="F25" s="58">
        <v>105</v>
      </c>
      <c r="G25" s="62"/>
      <c r="H25" s="64" t="s">
        <v>461</v>
      </c>
      <c r="I25" s="148">
        <v>9</v>
      </c>
      <c r="J25" s="58">
        <v>258</v>
      </c>
      <c r="K25" s="62" t="str">
        <f t="shared" si="0"/>
        <v>0009000207E5</v>
      </c>
      <c r="L25" s="140">
        <v>9</v>
      </c>
      <c r="M25" s="58">
        <v>258</v>
      </c>
      <c r="N25" s="62" t="str">
        <f t="shared" si="1"/>
        <v>0009000207E5</v>
      </c>
      <c r="O25" s="65" t="s">
        <v>461</v>
      </c>
      <c r="P25" s="148">
        <v>10</v>
      </c>
      <c r="Q25" s="58">
        <v>258</v>
      </c>
      <c r="R25" s="62" t="str">
        <f t="shared" si="2"/>
        <v>0009000207E5</v>
      </c>
      <c r="S25" s="140">
        <v>10</v>
      </c>
      <c r="T25" s="58">
        <v>258</v>
      </c>
      <c r="U25" s="62" t="str">
        <f t="shared" si="3"/>
        <v>0009000207E5</v>
      </c>
      <c r="V25" s="24" t="s">
        <v>595</v>
      </c>
      <c r="W25" s="122" t="s">
        <v>179</v>
      </c>
      <c r="X25" s="70" t="s">
        <v>180</v>
      </c>
      <c r="Y25" s="70" t="s">
        <v>607</v>
      </c>
      <c r="Z25" s="70" t="s">
        <v>25</v>
      </c>
      <c r="AA25" s="71" t="s">
        <v>623</v>
      </c>
      <c r="AB25" s="72" t="s">
        <v>14</v>
      </c>
      <c r="AC25" s="72" t="s">
        <v>14</v>
      </c>
      <c r="AD25" s="72" t="str">
        <f t="shared" si="5"/>
        <v/>
      </c>
      <c r="AE25" s="24" t="s">
        <v>178</v>
      </c>
      <c r="AF25" s="24">
        <v>0</v>
      </c>
      <c r="AG25" s="183"/>
      <c r="AH25" s="184"/>
      <c r="AI25" s="185"/>
    </row>
    <row r="26" spans="1:35" x14ac:dyDescent="0.2">
      <c r="A26" s="7">
        <f t="shared" si="4"/>
        <v>24</v>
      </c>
      <c r="B26" s="58">
        <v>28</v>
      </c>
      <c r="C26" s="58" t="s">
        <v>474</v>
      </c>
      <c r="D26" s="58" t="s">
        <v>74</v>
      </c>
      <c r="E26" s="58" t="s">
        <v>1</v>
      </c>
      <c r="F26" s="58">
        <v>101</v>
      </c>
      <c r="G26" s="62" t="s">
        <v>14</v>
      </c>
      <c r="H26" s="64" t="s">
        <v>461</v>
      </c>
      <c r="I26" s="148">
        <v>8</v>
      </c>
      <c r="J26" s="58">
        <v>770</v>
      </c>
      <c r="K26" s="62" t="str">
        <f t="shared" si="0"/>
        <v>0009000207E3</v>
      </c>
      <c r="L26" s="140">
        <v>8</v>
      </c>
      <c r="M26" s="58">
        <v>770</v>
      </c>
      <c r="N26" s="62" t="str">
        <f t="shared" si="1"/>
        <v>0009000207E3</v>
      </c>
      <c r="O26" s="65" t="s">
        <v>461</v>
      </c>
      <c r="P26" s="148">
        <v>9</v>
      </c>
      <c r="Q26" s="58">
        <v>770</v>
      </c>
      <c r="R26" s="62" t="str">
        <f t="shared" si="2"/>
        <v>0009000207E3</v>
      </c>
      <c r="S26" s="140">
        <v>9</v>
      </c>
      <c r="T26" s="58">
        <v>770</v>
      </c>
      <c r="U26" s="62" t="str">
        <f t="shared" si="3"/>
        <v>0009000207E3</v>
      </c>
      <c r="V26" s="24" t="s">
        <v>595</v>
      </c>
      <c r="W26" s="122" t="s">
        <v>182</v>
      </c>
      <c r="X26" s="70" t="s">
        <v>183</v>
      </c>
      <c r="Y26" s="70" t="s">
        <v>23</v>
      </c>
      <c r="Z26" s="70" t="s">
        <v>25</v>
      </c>
      <c r="AA26" s="71" t="s">
        <v>623</v>
      </c>
      <c r="AB26" s="72" t="s">
        <v>14</v>
      </c>
      <c r="AC26" s="72" t="s">
        <v>14</v>
      </c>
      <c r="AD26" s="72" t="str">
        <f t="shared" si="5"/>
        <v/>
      </c>
      <c r="AE26" s="24" t="s">
        <v>181</v>
      </c>
      <c r="AF26" s="24">
        <v>0</v>
      </c>
      <c r="AG26" s="183"/>
      <c r="AH26" s="184"/>
      <c r="AI26" s="185"/>
    </row>
    <row r="27" spans="1:35" x14ac:dyDescent="0.2">
      <c r="A27" s="7">
        <f t="shared" si="4"/>
        <v>25</v>
      </c>
      <c r="B27" s="58">
        <v>29</v>
      </c>
      <c r="C27" s="58" t="s">
        <v>474</v>
      </c>
      <c r="D27" s="58" t="s">
        <v>44</v>
      </c>
      <c r="E27" s="58" t="s">
        <v>1</v>
      </c>
      <c r="F27" s="58">
        <v>303</v>
      </c>
      <c r="G27" s="62" t="s">
        <v>14</v>
      </c>
      <c r="H27" s="64" t="s">
        <v>461</v>
      </c>
      <c r="I27" s="148">
        <v>10</v>
      </c>
      <c r="J27" s="58">
        <v>2</v>
      </c>
      <c r="K27" s="62" t="str">
        <f t="shared" si="0"/>
        <v>0009000207D1</v>
      </c>
      <c r="L27" s="140">
        <v>10</v>
      </c>
      <c r="M27" s="58">
        <v>2</v>
      </c>
      <c r="N27" s="62" t="str">
        <f t="shared" si="1"/>
        <v>0009000207D1</v>
      </c>
      <c r="O27" s="65" t="s">
        <v>461</v>
      </c>
      <c r="P27" s="148">
        <v>11</v>
      </c>
      <c r="Q27" s="58">
        <v>2</v>
      </c>
      <c r="R27" s="62" t="str">
        <f t="shared" si="2"/>
        <v>0009000207D1</v>
      </c>
      <c r="S27" s="140">
        <v>11</v>
      </c>
      <c r="T27" s="58">
        <v>2</v>
      </c>
      <c r="U27" s="62" t="str">
        <f t="shared" si="3"/>
        <v>0009000207D1</v>
      </c>
      <c r="V27" s="24" t="s">
        <v>203</v>
      </c>
      <c r="W27" s="122" t="s">
        <v>185</v>
      </c>
      <c r="X27" s="70" t="s">
        <v>186</v>
      </c>
      <c r="Y27" s="70" t="s">
        <v>23</v>
      </c>
      <c r="Z27" s="70" t="s">
        <v>25</v>
      </c>
      <c r="AA27" s="71" t="s">
        <v>623</v>
      </c>
      <c r="AB27" s="72" t="s">
        <v>14</v>
      </c>
      <c r="AC27" s="72" t="s">
        <v>14</v>
      </c>
      <c r="AD27" s="72" t="str">
        <f t="shared" si="5"/>
        <v/>
      </c>
      <c r="AE27" s="24" t="s">
        <v>184</v>
      </c>
      <c r="AF27" s="24">
        <v>0</v>
      </c>
      <c r="AG27" s="183"/>
      <c r="AH27" s="184"/>
      <c r="AI27" s="185"/>
    </row>
    <row r="28" spans="1:35" x14ac:dyDescent="0.2">
      <c r="A28" s="7">
        <f t="shared" si="4"/>
        <v>26</v>
      </c>
      <c r="B28" s="58">
        <v>30</v>
      </c>
      <c r="C28" s="58" t="s">
        <v>474</v>
      </c>
      <c r="D28" s="58" t="s">
        <v>41</v>
      </c>
      <c r="E28" s="58" t="s">
        <v>1</v>
      </c>
      <c r="F28" s="58">
        <v>114</v>
      </c>
      <c r="G28" s="62" t="s">
        <v>14</v>
      </c>
      <c r="H28" s="64" t="s">
        <v>461</v>
      </c>
      <c r="I28" s="148">
        <v>10</v>
      </c>
      <c r="J28" s="58">
        <v>2</v>
      </c>
      <c r="K28" s="62" t="str">
        <f t="shared" si="0"/>
        <v>0009000207D1</v>
      </c>
      <c r="L28" s="140">
        <v>10</v>
      </c>
      <c r="M28" s="58">
        <v>2</v>
      </c>
      <c r="N28" s="62" t="str">
        <f t="shared" si="1"/>
        <v>0009000207D1</v>
      </c>
      <c r="O28" s="65" t="s">
        <v>461</v>
      </c>
      <c r="P28" s="148">
        <v>11</v>
      </c>
      <c r="Q28" s="58">
        <v>2</v>
      </c>
      <c r="R28" s="62" t="str">
        <f t="shared" si="2"/>
        <v>0009000207D1</v>
      </c>
      <c r="S28" s="140">
        <v>11</v>
      </c>
      <c r="T28" s="58">
        <v>2</v>
      </c>
      <c r="U28" s="62" t="str">
        <f t="shared" si="3"/>
        <v>0009000207D1</v>
      </c>
      <c r="V28" s="24" t="s">
        <v>142</v>
      </c>
      <c r="W28" s="122" t="s">
        <v>188</v>
      </c>
      <c r="X28" s="70" t="s">
        <v>186</v>
      </c>
      <c r="Y28" s="70" t="s">
        <v>23</v>
      </c>
      <c r="Z28" s="70" t="s">
        <v>25</v>
      </c>
      <c r="AA28" s="71" t="s">
        <v>623</v>
      </c>
      <c r="AB28" s="72" t="s">
        <v>14</v>
      </c>
      <c r="AC28" s="72" t="s">
        <v>14</v>
      </c>
      <c r="AD28" s="72" t="str">
        <f t="shared" si="5"/>
        <v/>
      </c>
      <c r="AE28" s="24" t="s">
        <v>187</v>
      </c>
      <c r="AF28" s="24">
        <v>0</v>
      </c>
      <c r="AG28" s="183"/>
      <c r="AH28" s="184"/>
      <c r="AI28" s="185"/>
    </row>
    <row r="29" spans="1:35" x14ac:dyDescent="0.2">
      <c r="A29" s="7">
        <f t="shared" si="4"/>
        <v>27</v>
      </c>
      <c r="B29" s="58">
        <v>23</v>
      </c>
      <c r="C29" s="58" t="s">
        <v>471</v>
      </c>
      <c r="D29" s="58" t="s">
        <v>38</v>
      </c>
      <c r="E29" s="58" t="s">
        <v>1</v>
      </c>
      <c r="F29" s="58">
        <v>17</v>
      </c>
      <c r="G29" s="62" t="s">
        <v>14</v>
      </c>
      <c r="H29" s="64" t="s">
        <v>460</v>
      </c>
      <c r="I29" s="148">
        <v>3</v>
      </c>
      <c r="J29" s="58">
        <v>769</v>
      </c>
      <c r="K29" s="62" t="str">
        <f t="shared" si="0"/>
        <v>0009000207E2</v>
      </c>
      <c r="L29" s="140">
        <v>3</v>
      </c>
      <c r="M29" s="58">
        <v>1793</v>
      </c>
      <c r="N29" s="62" t="str">
        <f t="shared" si="1"/>
        <v>0009000207F3</v>
      </c>
      <c r="O29" s="65" t="s">
        <v>460</v>
      </c>
      <c r="P29" s="148">
        <v>3</v>
      </c>
      <c r="Q29" s="58">
        <v>769</v>
      </c>
      <c r="R29" s="62" t="str">
        <f t="shared" si="2"/>
        <v>0009000207E2</v>
      </c>
      <c r="S29" s="140">
        <v>3</v>
      </c>
      <c r="T29" s="58">
        <v>1793</v>
      </c>
      <c r="U29" s="62" t="str">
        <f t="shared" si="3"/>
        <v>0009000207F3</v>
      </c>
      <c r="V29" s="24" t="s">
        <v>589</v>
      </c>
      <c r="W29" s="122" t="s">
        <v>170</v>
      </c>
      <c r="X29" s="70" t="s">
        <v>171</v>
      </c>
      <c r="Y29" s="70" t="s">
        <v>23</v>
      </c>
      <c r="Z29" s="70" t="s">
        <v>25</v>
      </c>
      <c r="AA29" s="71" t="s">
        <v>623</v>
      </c>
      <c r="AB29" s="72" t="s">
        <v>14</v>
      </c>
      <c r="AC29" s="72" t="s">
        <v>14</v>
      </c>
      <c r="AD29" s="72" t="str">
        <f t="shared" si="5"/>
        <v/>
      </c>
      <c r="AE29" s="24" t="s">
        <v>169</v>
      </c>
      <c r="AF29" s="24">
        <v>0</v>
      </c>
      <c r="AG29" s="183"/>
      <c r="AH29" s="184"/>
      <c r="AI29" s="185"/>
    </row>
    <row r="30" spans="1:35" x14ac:dyDescent="0.2">
      <c r="A30" s="7">
        <f t="shared" si="4"/>
        <v>28</v>
      </c>
      <c r="B30" s="58">
        <v>156</v>
      </c>
      <c r="C30" s="58" t="s">
        <v>475</v>
      </c>
      <c r="D30" s="58" t="s">
        <v>549</v>
      </c>
      <c r="E30" s="58" t="s">
        <v>1</v>
      </c>
      <c r="F30" s="58">
        <v>24</v>
      </c>
      <c r="G30" s="62"/>
      <c r="H30" s="64" t="s">
        <v>461</v>
      </c>
      <c r="I30" s="148">
        <v>11</v>
      </c>
      <c r="J30" s="58">
        <v>770</v>
      </c>
      <c r="K30" s="62" t="str">
        <f t="shared" si="0"/>
        <v>0009000207E3</v>
      </c>
      <c r="L30" s="140">
        <v>11</v>
      </c>
      <c r="M30" s="58">
        <v>770</v>
      </c>
      <c r="N30" s="62" t="str">
        <f t="shared" si="1"/>
        <v>0009000207E3</v>
      </c>
      <c r="O30" s="65" t="s">
        <v>461</v>
      </c>
      <c r="P30" s="148">
        <v>12</v>
      </c>
      <c r="Q30" s="58">
        <v>8962</v>
      </c>
      <c r="R30" s="62" t="str">
        <f t="shared" si="2"/>
        <v>000900020BBB</v>
      </c>
      <c r="S30" s="140">
        <v>12</v>
      </c>
      <c r="T30" s="58">
        <v>8962</v>
      </c>
      <c r="U30" s="62" t="str">
        <f t="shared" si="3"/>
        <v>000900020BBB</v>
      </c>
      <c r="V30" s="24" t="s">
        <v>588</v>
      </c>
      <c r="W30" s="122" t="s">
        <v>287</v>
      </c>
      <c r="X30" s="70" t="s">
        <v>288</v>
      </c>
      <c r="Y30" s="70" t="s">
        <v>23</v>
      </c>
      <c r="Z30" s="70" t="s">
        <v>25</v>
      </c>
      <c r="AA30" s="71" t="s">
        <v>623</v>
      </c>
      <c r="AB30" s="72" t="s">
        <v>14</v>
      </c>
      <c r="AC30" s="72" t="s">
        <v>14</v>
      </c>
      <c r="AD30" s="72" t="str">
        <f t="shared" si="5"/>
        <v/>
      </c>
      <c r="AE30" s="24" t="s">
        <v>286</v>
      </c>
      <c r="AF30" s="24">
        <v>0</v>
      </c>
      <c r="AG30" s="183"/>
      <c r="AH30" s="184"/>
      <c r="AI30" s="185"/>
    </row>
    <row r="31" spans="1:35" x14ac:dyDescent="0.2">
      <c r="A31" s="7">
        <f t="shared" si="4"/>
        <v>29</v>
      </c>
      <c r="B31" s="58">
        <v>38</v>
      </c>
      <c r="C31" s="58" t="s">
        <v>475</v>
      </c>
      <c r="D31" s="58" t="s">
        <v>65</v>
      </c>
      <c r="E31" s="58" t="s">
        <v>1</v>
      </c>
      <c r="F31" s="58">
        <v>60</v>
      </c>
      <c r="G31" s="62" t="s">
        <v>14</v>
      </c>
      <c r="H31" s="64" t="s">
        <v>461</v>
      </c>
      <c r="I31" s="148">
        <v>12</v>
      </c>
      <c r="J31" s="58">
        <v>258</v>
      </c>
      <c r="K31" s="62" t="str">
        <f t="shared" si="0"/>
        <v>0009000207E5</v>
      </c>
      <c r="L31" s="140">
        <v>12</v>
      </c>
      <c r="M31" s="58">
        <v>258</v>
      </c>
      <c r="N31" s="62" t="str">
        <f t="shared" si="1"/>
        <v>0009000207E5</v>
      </c>
      <c r="O31" s="65" t="s">
        <v>461</v>
      </c>
      <c r="P31" s="148">
        <v>13</v>
      </c>
      <c r="Q31" s="58">
        <v>258</v>
      </c>
      <c r="R31" s="62" t="str">
        <f t="shared" si="2"/>
        <v>0009000207E5</v>
      </c>
      <c r="S31" s="140">
        <v>13</v>
      </c>
      <c r="T31" s="58">
        <v>258</v>
      </c>
      <c r="U31" s="62" t="str">
        <f t="shared" si="3"/>
        <v>0009000207E5</v>
      </c>
      <c r="V31" s="24" t="s">
        <v>593</v>
      </c>
      <c r="W31" s="122" t="s">
        <v>195</v>
      </c>
      <c r="X31" s="70" t="s">
        <v>196</v>
      </c>
      <c r="Y31" s="70" t="s">
        <v>23</v>
      </c>
      <c r="Z31" s="70" t="s">
        <v>25</v>
      </c>
      <c r="AA31" s="71" t="s">
        <v>623</v>
      </c>
      <c r="AB31" s="72" t="s">
        <v>14</v>
      </c>
      <c r="AC31" s="72" t="s">
        <v>14</v>
      </c>
      <c r="AD31" s="72" t="str">
        <f t="shared" si="5"/>
        <v/>
      </c>
      <c r="AE31" s="24" t="s">
        <v>194</v>
      </c>
      <c r="AF31" s="24">
        <v>0</v>
      </c>
      <c r="AG31" s="183"/>
      <c r="AH31" s="184"/>
      <c r="AI31" s="185"/>
    </row>
    <row r="32" spans="1:35" x14ac:dyDescent="0.2">
      <c r="A32" s="7">
        <f t="shared" si="4"/>
        <v>30</v>
      </c>
      <c r="B32" s="58">
        <v>36</v>
      </c>
      <c r="C32" s="58" t="s">
        <v>475</v>
      </c>
      <c r="D32" s="58" t="s">
        <v>197</v>
      </c>
      <c r="E32" s="58" t="s">
        <v>1</v>
      </c>
      <c r="F32" s="58">
        <v>63</v>
      </c>
      <c r="G32" s="62" t="s">
        <v>14</v>
      </c>
      <c r="H32" s="64" t="s">
        <v>461</v>
      </c>
      <c r="I32" s="148">
        <v>13</v>
      </c>
      <c r="J32" s="58">
        <v>2</v>
      </c>
      <c r="K32" s="62" t="str">
        <f t="shared" si="0"/>
        <v>0009000207D1</v>
      </c>
      <c r="L32" s="140">
        <v>13</v>
      </c>
      <c r="M32" s="58">
        <v>2</v>
      </c>
      <c r="N32" s="62" t="str">
        <f t="shared" si="1"/>
        <v>0009000207D1</v>
      </c>
      <c r="O32" s="65" t="s">
        <v>461</v>
      </c>
      <c r="P32" s="148">
        <v>14</v>
      </c>
      <c r="Q32" s="58">
        <v>2</v>
      </c>
      <c r="R32" s="62" t="str">
        <f t="shared" si="2"/>
        <v>0009000207D1</v>
      </c>
      <c r="S32" s="140">
        <v>14</v>
      </c>
      <c r="T32" s="58">
        <v>2</v>
      </c>
      <c r="U32" s="62" t="str">
        <f t="shared" si="3"/>
        <v>0009000207D1</v>
      </c>
      <c r="V32" s="24" t="s">
        <v>594</v>
      </c>
      <c r="W32" s="122" t="s">
        <v>199</v>
      </c>
      <c r="X32" s="70" t="s">
        <v>200</v>
      </c>
      <c r="Y32" s="70" t="s">
        <v>607</v>
      </c>
      <c r="Z32" s="70" t="s">
        <v>25</v>
      </c>
      <c r="AA32" s="71" t="s">
        <v>623</v>
      </c>
      <c r="AB32" s="72" t="s">
        <v>14</v>
      </c>
      <c r="AC32" s="72" t="s">
        <v>14</v>
      </c>
      <c r="AD32" s="72" t="str">
        <f t="shared" si="5"/>
        <v/>
      </c>
      <c r="AE32" s="24" t="s">
        <v>198</v>
      </c>
      <c r="AF32" s="24">
        <v>0</v>
      </c>
      <c r="AG32" s="183"/>
      <c r="AH32" s="184"/>
      <c r="AI32" s="185"/>
    </row>
    <row r="33" spans="1:35" x14ac:dyDescent="0.2">
      <c r="A33" s="7">
        <f t="shared" si="4"/>
        <v>31</v>
      </c>
      <c r="B33" s="58">
        <v>37</v>
      </c>
      <c r="C33" s="58" t="s">
        <v>475</v>
      </c>
      <c r="D33" s="58" t="s">
        <v>96</v>
      </c>
      <c r="E33" s="58" t="s">
        <v>1</v>
      </c>
      <c r="F33" s="58">
        <v>61</v>
      </c>
      <c r="G33" s="62" t="s">
        <v>14</v>
      </c>
      <c r="H33" s="64" t="s">
        <v>461</v>
      </c>
      <c r="I33" s="148">
        <v>13</v>
      </c>
      <c r="J33" s="58">
        <v>2</v>
      </c>
      <c r="K33" s="62" t="str">
        <f t="shared" si="0"/>
        <v>0009000207D1</v>
      </c>
      <c r="L33" s="140">
        <v>13</v>
      </c>
      <c r="M33" s="58">
        <v>2</v>
      </c>
      <c r="N33" s="62" t="str">
        <f t="shared" si="1"/>
        <v>0009000207D1</v>
      </c>
      <c r="O33" s="65" t="s">
        <v>461</v>
      </c>
      <c r="P33" s="148">
        <v>14</v>
      </c>
      <c r="Q33" s="58">
        <v>2</v>
      </c>
      <c r="R33" s="62" t="str">
        <f t="shared" si="2"/>
        <v>0009000207D1</v>
      </c>
      <c r="S33" s="140">
        <v>14</v>
      </c>
      <c r="T33" s="58">
        <v>2</v>
      </c>
      <c r="U33" s="62" t="str">
        <f t="shared" si="3"/>
        <v>0009000207D1</v>
      </c>
      <c r="V33" s="24" t="s">
        <v>593</v>
      </c>
      <c r="W33" s="122" t="s">
        <v>202</v>
      </c>
      <c r="X33" s="70" t="s">
        <v>200</v>
      </c>
      <c r="Y33" s="70" t="s">
        <v>23</v>
      </c>
      <c r="Z33" s="70" t="s">
        <v>25</v>
      </c>
      <c r="AA33" s="71" t="s">
        <v>623</v>
      </c>
      <c r="AB33" s="72" t="s">
        <v>14</v>
      </c>
      <c r="AC33" s="72" t="s">
        <v>14</v>
      </c>
      <c r="AD33" s="72" t="str">
        <f t="shared" si="5"/>
        <v/>
      </c>
      <c r="AE33" s="24" t="s">
        <v>201</v>
      </c>
      <c r="AF33" s="24">
        <v>0</v>
      </c>
      <c r="AG33" s="183"/>
      <c r="AH33" s="184"/>
      <c r="AI33" s="185"/>
    </row>
    <row r="34" spans="1:35" x14ac:dyDescent="0.2">
      <c r="A34" s="7">
        <f t="shared" si="4"/>
        <v>32</v>
      </c>
      <c r="B34" s="58">
        <v>314</v>
      </c>
      <c r="C34" s="58" t="s">
        <v>475</v>
      </c>
      <c r="D34" s="58" t="s">
        <v>686</v>
      </c>
      <c r="E34" s="58" t="s">
        <v>1</v>
      </c>
      <c r="F34" s="58">
        <v>26</v>
      </c>
      <c r="G34" s="62"/>
      <c r="H34" s="64" t="s">
        <v>461</v>
      </c>
      <c r="I34" s="148">
        <v>11</v>
      </c>
      <c r="J34" s="58">
        <v>770</v>
      </c>
      <c r="K34" s="62" t="str">
        <f t="shared" ref="K34:K65" si="6">IFERROR(VLOOKUP(J34,TAccess,10,FALSE),"-")</f>
        <v>0009000207E3</v>
      </c>
      <c r="L34" s="140">
        <v>11</v>
      </c>
      <c r="M34" s="58">
        <v>770</v>
      </c>
      <c r="N34" s="62" t="str">
        <f t="shared" ref="N34:N65" si="7">IFERROR(VLOOKUP(M34,TAccess,10,FALSE),"-")</f>
        <v>0009000207E3</v>
      </c>
      <c r="O34" s="65" t="s">
        <v>461</v>
      </c>
      <c r="P34" s="148">
        <v>15</v>
      </c>
      <c r="Q34" s="58">
        <v>770</v>
      </c>
      <c r="R34" s="62" t="str">
        <f t="shared" ref="R34:R65" si="8">IFERROR(VLOOKUP(Q34,TAccess,10,FALSE),"-")</f>
        <v>0009000207E3</v>
      </c>
      <c r="S34" s="140">
        <v>15</v>
      </c>
      <c r="T34" s="58">
        <v>770</v>
      </c>
      <c r="U34" s="62" t="str">
        <f t="shared" ref="U34:U65" si="9">IFERROR(VLOOKUP(T34,TAccess,10,FALSE),"-")</f>
        <v>0009000207E3</v>
      </c>
      <c r="V34" s="93" t="s">
        <v>588</v>
      </c>
      <c r="W34" s="123" t="s">
        <v>692</v>
      </c>
      <c r="X34" s="70" t="s">
        <v>689</v>
      </c>
      <c r="Y34" s="70" t="s">
        <v>23</v>
      </c>
      <c r="Z34" s="70" t="s">
        <v>25</v>
      </c>
      <c r="AA34" s="73" t="s">
        <v>623</v>
      </c>
      <c r="AB34" s="70" t="s">
        <v>14</v>
      </c>
      <c r="AC34" s="70" t="s">
        <v>14</v>
      </c>
      <c r="AD34" s="70" t="str">
        <f t="shared" si="5"/>
        <v/>
      </c>
      <c r="AE34" s="93" t="s">
        <v>688</v>
      </c>
      <c r="AF34" s="24">
        <v>0</v>
      </c>
      <c r="AG34" s="183"/>
      <c r="AH34" s="184"/>
      <c r="AI34" s="185"/>
    </row>
    <row r="35" spans="1:35" x14ac:dyDescent="0.2">
      <c r="A35" s="7">
        <f t="shared" si="4"/>
        <v>33</v>
      </c>
      <c r="B35" s="58">
        <v>17</v>
      </c>
      <c r="C35" s="58" t="s">
        <v>475</v>
      </c>
      <c r="D35" s="58" t="s">
        <v>33</v>
      </c>
      <c r="E35" s="58" t="s">
        <v>1</v>
      </c>
      <c r="F35" s="58">
        <v>25</v>
      </c>
      <c r="G35" s="62"/>
      <c r="H35" s="64" t="s">
        <v>461</v>
      </c>
      <c r="I35" s="148">
        <v>11</v>
      </c>
      <c r="J35" s="58">
        <v>770</v>
      </c>
      <c r="K35" s="62" t="str">
        <f t="shared" si="6"/>
        <v>0009000207E3</v>
      </c>
      <c r="L35" s="140">
        <v>11</v>
      </c>
      <c r="M35" s="58">
        <v>770</v>
      </c>
      <c r="N35" s="62" t="str">
        <f t="shared" si="7"/>
        <v>0009000207E3</v>
      </c>
      <c r="O35" s="65" t="s">
        <v>461</v>
      </c>
      <c r="P35" s="148">
        <v>12</v>
      </c>
      <c r="Q35" s="58">
        <v>8962</v>
      </c>
      <c r="R35" s="62" t="str">
        <f t="shared" si="8"/>
        <v>000900020BBB</v>
      </c>
      <c r="S35" s="140">
        <v>12</v>
      </c>
      <c r="T35" s="58">
        <v>8962</v>
      </c>
      <c r="U35" s="62" t="str">
        <f t="shared" si="9"/>
        <v>000900020BBB</v>
      </c>
      <c r="V35" s="24" t="s">
        <v>587</v>
      </c>
      <c r="W35" s="122" t="s">
        <v>158</v>
      </c>
      <c r="X35" s="70" t="s">
        <v>159</v>
      </c>
      <c r="Y35" s="70" t="s">
        <v>23</v>
      </c>
      <c r="Z35" s="70" t="s">
        <v>25</v>
      </c>
      <c r="AA35" s="71" t="s">
        <v>623</v>
      </c>
      <c r="AB35" s="72" t="s">
        <v>14</v>
      </c>
      <c r="AC35" s="72" t="s">
        <v>14</v>
      </c>
      <c r="AD35" s="72" t="str">
        <f t="shared" si="5"/>
        <v/>
      </c>
      <c r="AE35" s="24" t="s">
        <v>157</v>
      </c>
      <c r="AF35" s="24">
        <v>0</v>
      </c>
      <c r="AG35" s="183"/>
      <c r="AH35" s="184"/>
      <c r="AI35" s="185"/>
    </row>
    <row r="36" spans="1:35" x14ac:dyDescent="0.2">
      <c r="A36" s="7">
        <f t="shared" si="4"/>
        <v>34</v>
      </c>
      <c r="B36" s="58">
        <v>32</v>
      </c>
      <c r="C36" s="58" t="s">
        <v>475</v>
      </c>
      <c r="D36" s="58" t="s">
        <v>49</v>
      </c>
      <c r="E36" s="58" t="s">
        <v>1</v>
      </c>
      <c r="F36" s="58">
        <v>82</v>
      </c>
      <c r="G36" s="62"/>
      <c r="H36" s="64" t="s">
        <v>461</v>
      </c>
      <c r="I36" s="148">
        <v>13</v>
      </c>
      <c r="J36" s="58">
        <v>2</v>
      </c>
      <c r="K36" s="62" t="str">
        <f t="shared" si="6"/>
        <v>0009000207D1</v>
      </c>
      <c r="L36" s="140">
        <v>13</v>
      </c>
      <c r="M36" s="58">
        <v>2</v>
      </c>
      <c r="N36" s="62" t="str">
        <f t="shared" si="7"/>
        <v>0009000207D1</v>
      </c>
      <c r="O36" s="65" t="s">
        <v>461</v>
      </c>
      <c r="P36" s="148">
        <v>14</v>
      </c>
      <c r="Q36" s="58">
        <v>2</v>
      </c>
      <c r="R36" s="62" t="str">
        <f t="shared" si="8"/>
        <v>0009000207D1</v>
      </c>
      <c r="S36" s="140">
        <v>14</v>
      </c>
      <c r="T36" s="58">
        <v>2</v>
      </c>
      <c r="U36" s="62" t="str">
        <f t="shared" si="9"/>
        <v>0009000207D1</v>
      </c>
      <c r="V36" s="24" t="s">
        <v>129</v>
      </c>
      <c r="W36" s="122" t="s">
        <v>205</v>
      </c>
      <c r="X36" s="70" t="s">
        <v>206</v>
      </c>
      <c r="Y36" s="70" t="s">
        <v>607</v>
      </c>
      <c r="Z36" s="70" t="s">
        <v>25</v>
      </c>
      <c r="AA36" s="71" t="s">
        <v>623</v>
      </c>
      <c r="AB36" s="72" t="s">
        <v>14</v>
      </c>
      <c r="AC36" s="72" t="s">
        <v>14</v>
      </c>
      <c r="AD36" s="72" t="str">
        <f t="shared" si="5"/>
        <v/>
      </c>
      <c r="AE36" s="24" t="s">
        <v>204</v>
      </c>
      <c r="AF36" s="24">
        <v>0</v>
      </c>
      <c r="AG36" s="183"/>
      <c r="AH36" s="184"/>
      <c r="AI36" s="185"/>
    </row>
    <row r="37" spans="1:35" x14ac:dyDescent="0.2">
      <c r="A37" s="7">
        <f t="shared" si="4"/>
        <v>35</v>
      </c>
      <c r="B37" s="58">
        <v>34</v>
      </c>
      <c r="C37" s="58" t="s">
        <v>475</v>
      </c>
      <c r="D37" s="58" t="s">
        <v>67</v>
      </c>
      <c r="E37" s="58" t="s">
        <v>1</v>
      </c>
      <c r="F37" s="58">
        <v>84</v>
      </c>
      <c r="G37" s="62" t="s">
        <v>14</v>
      </c>
      <c r="H37" s="64" t="s">
        <v>461</v>
      </c>
      <c r="I37" s="148">
        <v>13</v>
      </c>
      <c r="J37" s="58">
        <v>2</v>
      </c>
      <c r="K37" s="62" t="str">
        <f t="shared" si="6"/>
        <v>0009000207D1</v>
      </c>
      <c r="L37" s="140">
        <v>13</v>
      </c>
      <c r="M37" s="58">
        <v>2</v>
      </c>
      <c r="N37" s="62" t="str">
        <f t="shared" si="7"/>
        <v>0009000207D1</v>
      </c>
      <c r="O37" s="65" t="s">
        <v>461</v>
      </c>
      <c r="P37" s="148">
        <v>14</v>
      </c>
      <c r="Q37" s="58">
        <v>2</v>
      </c>
      <c r="R37" s="62" t="str">
        <f t="shared" si="8"/>
        <v>0009000207D1</v>
      </c>
      <c r="S37" s="140">
        <v>14</v>
      </c>
      <c r="T37" s="58">
        <v>2</v>
      </c>
      <c r="U37" s="62" t="str">
        <f t="shared" si="9"/>
        <v>0009000207D1</v>
      </c>
      <c r="V37" s="24" t="s">
        <v>129</v>
      </c>
      <c r="W37" s="122" t="s">
        <v>208</v>
      </c>
      <c r="X37" s="70" t="s">
        <v>209</v>
      </c>
      <c r="Y37" s="70" t="s">
        <v>23</v>
      </c>
      <c r="Z37" s="70" t="s">
        <v>25</v>
      </c>
      <c r="AA37" s="71" t="s">
        <v>623</v>
      </c>
      <c r="AB37" s="72" t="s">
        <v>14</v>
      </c>
      <c r="AC37" s="72" t="s">
        <v>14</v>
      </c>
      <c r="AD37" s="72" t="str">
        <f t="shared" si="5"/>
        <v/>
      </c>
      <c r="AE37" s="24" t="s">
        <v>207</v>
      </c>
      <c r="AF37" s="24">
        <v>0</v>
      </c>
      <c r="AG37" s="183"/>
      <c r="AH37" s="184"/>
      <c r="AI37" s="185"/>
    </row>
    <row r="38" spans="1:35" x14ac:dyDescent="0.2">
      <c r="A38" s="7">
        <f t="shared" si="4"/>
        <v>36</v>
      </c>
      <c r="B38" s="58">
        <v>56</v>
      </c>
      <c r="C38" s="58" t="s">
        <v>476</v>
      </c>
      <c r="D38" s="58" t="s">
        <v>641</v>
      </c>
      <c r="E38" s="58" t="s">
        <v>1</v>
      </c>
      <c r="F38" s="58">
        <v>135</v>
      </c>
      <c r="G38" s="62" t="s">
        <v>14</v>
      </c>
      <c r="H38" s="64" t="s">
        <v>461</v>
      </c>
      <c r="I38" s="148">
        <v>14</v>
      </c>
      <c r="J38" s="58">
        <v>2</v>
      </c>
      <c r="K38" s="62" t="str">
        <f t="shared" si="6"/>
        <v>0009000207D1</v>
      </c>
      <c r="L38" s="140">
        <v>14</v>
      </c>
      <c r="M38" s="58">
        <v>2</v>
      </c>
      <c r="N38" s="62" t="str">
        <f t="shared" si="7"/>
        <v>0009000207D1</v>
      </c>
      <c r="O38" s="65" t="s">
        <v>461</v>
      </c>
      <c r="P38" s="148">
        <v>16</v>
      </c>
      <c r="Q38" s="58">
        <v>2</v>
      </c>
      <c r="R38" s="62" t="str">
        <f t="shared" si="8"/>
        <v>0009000207D1</v>
      </c>
      <c r="S38" s="140">
        <v>16</v>
      </c>
      <c r="T38" s="58">
        <v>2</v>
      </c>
      <c r="U38" s="62" t="str">
        <f t="shared" si="9"/>
        <v>0009000207D1</v>
      </c>
      <c r="V38" s="24" t="s">
        <v>591</v>
      </c>
      <c r="W38" s="122" t="s">
        <v>211</v>
      </c>
      <c r="X38" s="70" t="s">
        <v>186</v>
      </c>
      <c r="Y38" s="70" t="s">
        <v>23</v>
      </c>
      <c r="Z38" s="70" t="s">
        <v>25</v>
      </c>
      <c r="AA38" s="71" t="s">
        <v>623</v>
      </c>
      <c r="AB38" s="72" t="s">
        <v>14</v>
      </c>
      <c r="AC38" s="72" t="s">
        <v>14</v>
      </c>
      <c r="AD38" s="72" t="str">
        <f t="shared" si="5"/>
        <v/>
      </c>
      <c r="AE38" s="24" t="s">
        <v>210</v>
      </c>
      <c r="AF38" s="24">
        <v>0</v>
      </c>
      <c r="AG38" s="183"/>
      <c r="AH38" s="184"/>
      <c r="AI38" s="185"/>
    </row>
    <row r="39" spans="1:35" x14ac:dyDescent="0.2">
      <c r="A39" s="7">
        <f t="shared" si="4"/>
        <v>37</v>
      </c>
      <c r="B39" s="58">
        <v>55</v>
      </c>
      <c r="C39" s="58" t="s">
        <v>476</v>
      </c>
      <c r="D39" s="58" t="s">
        <v>42</v>
      </c>
      <c r="E39" s="58" t="s">
        <v>1</v>
      </c>
      <c r="F39" s="58">
        <v>130</v>
      </c>
      <c r="G39" s="62" t="s">
        <v>14</v>
      </c>
      <c r="H39" s="64" t="s">
        <v>461</v>
      </c>
      <c r="I39" s="148">
        <v>14</v>
      </c>
      <c r="J39" s="58">
        <v>2</v>
      </c>
      <c r="K39" s="62" t="str">
        <f t="shared" si="6"/>
        <v>0009000207D1</v>
      </c>
      <c r="L39" s="140">
        <v>14</v>
      </c>
      <c r="M39" s="58">
        <v>2</v>
      </c>
      <c r="N39" s="62" t="str">
        <f t="shared" si="7"/>
        <v>0009000207D1</v>
      </c>
      <c r="O39" s="65" t="s">
        <v>461</v>
      </c>
      <c r="P39" s="148">
        <v>16</v>
      </c>
      <c r="Q39" s="58">
        <v>2</v>
      </c>
      <c r="R39" s="62" t="str">
        <f t="shared" si="8"/>
        <v>0009000207D1</v>
      </c>
      <c r="S39" s="140">
        <v>16</v>
      </c>
      <c r="T39" s="58">
        <v>2</v>
      </c>
      <c r="U39" s="62" t="str">
        <f t="shared" si="9"/>
        <v>0009000207D1</v>
      </c>
      <c r="V39" s="24" t="s">
        <v>591</v>
      </c>
      <c r="W39" s="122" t="s">
        <v>213</v>
      </c>
      <c r="X39" s="70" t="s">
        <v>186</v>
      </c>
      <c r="Y39" s="70" t="s">
        <v>23</v>
      </c>
      <c r="Z39" s="70" t="s">
        <v>25</v>
      </c>
      <c r="AA39" s="71" t="s">
        <v>623</v>
      </c>
      <c r="AB39" s="72" t="s">
        <v>14</v>
      </c>
      <c r="AC39" s="72" t="s">
        <v>14</v>
      </c>
      <c r="AD39" s="72" t="str">
        <f t="shared" si="5"/>
        <v/>
      </c>
      <c r="AE39" s="24" t="s">
        <v>212</v>
      </c>
      <c r="AF39" s="24">
        <v>0</v>
      </c>
      <c r="AG39" s="183"/>
      <c r="AH39" s="184"/>
      <c r="AI39" s="185"/>
    </row>
    <row r="40" spans="1:35" x14ac:dyDescent="0.2">
      <c r="A40" s="7">
        <f t="shared" si="4"/>
        <v>38</v>
      </c>
      <c r="B40" s="58">
        <v>39</v>
      </c>
      <c r="C40" s="58" t="s">
        <v>476</v>
      </c>
      <c r="D40" s="58" t="s">
        <v>636</v>
      </c>
      <c r="E40" s="58" t="s">
        <v>1</v>
      </c>
      <c r="F40" s="58">
        <v>74</v>
      </c>
      <c r="G40" s="62" t="s">
        <v>14</v>
      </c>
      <c r="H40" s="64" t="s">
        <v>461</v>
      </c>
      <c r="I40" s="148">
        <v>14</v>
      </c>
      <c r="J40" s="58">
        <v>2</v>
      </c>
      <c r="K40" s="62" t="str">
        <f t="shared" si="6"/>
        <v>0009000207D1</v>
      </c>
      <c r="L40" s="140">
        <v>14</v>
      </c>
      <c r="M40" s="58">
        <v>2</v>
      </c>
      <c r="N40" s="62" t="str">
        <f t="shared" si="7"/>
        <v>0009000207D1</v>
      </c>
      <c r="O40" s="65" t="s">
        <v>461</v>
      </c>
      <c r="P40" s="148">
        <v>16</v>
      </c>
      <c r="Q40" s="58">
        <v>2</v>
      </c>
      <c r="R40" s="62" t="str">
        <f t="shared" si="8"/>
        <v>0009000207D1</v>
      </c>
      <c r="S40" s="140">
        <v>16</v>
      </c>
      <c r="T40" s="58">
        <v>2</v>
      </c>
      <c r="U40" s="62" t="str">
        <f t="shared" si="9"/>
        <v>0009000207D1</v>
      </c>
      <c r="V40" s="24" t="s">
        <v>154</v>
      </c>
      <c r="W40" s="122" t="s">
        <v>215</v>
      </c>
      <c r="X40" s="70" t="s">
        <v>216</v>
      </c>
      <c r="Y40" s="70" t="s">
        <v>23</v>
      </c>
      <c r="Z40" s="70" t="s">
        <v>25</v>
      </c>
      <c r="AA40" s="71" t="s">
        <v>623</v>
      </c>
      <c r="AB40" s="72" t="s">
        <v>14</v>
      </c>
      <c r="AC40" s="72" t="s">
        <v>14</v>
      </c>
      <c r="AD40" s="72" t="str">
        <f t="shared" si="5"/>
        <v/>
      </c>
      <c r="AE40" s="24" t="s">
        <v>214</v>
      </c>
      <c r="AF40" s="24">
        <v>0</v>
      </c>
      <c r="AG40" s="183"/>
      <c r="AH40" s="184"/>
      <c r="AI40" s="185"/>
    </row>
    <row r="41" spans="1:35" x14ac:dyDescent="0.2">
      <c r="A41" s="7">
        <f t="shared" si="4"/>
        <v>39</v>
      </c>
      <c r="B41" s="58">
        <v>45</v>
      </c>
      <c r="C41" s="58" t="s">
        <v>476</v>
      </c>
      <c r="D41" s="58" t="s">
        <v>217</v>
      </c>
      <c r="E41" s="58" t="s">
        <v>1</v>
      </c>
      <c r="F41" s="58">
        <v>71</v>
      </c>
      <c r="G41" s="62" t="s">
        <v>14</v>
      </c>
      <c r="H41" s="64" t="s">
        <v>461</v>
      </c>
      <c r="I41" s="148">
        <v>14</v>
      </c>
      <c r="J41" s="58">
        <v>2</v>
      </c>
      <c r="K41" s="62" t="str">
        <f t="shared" si="6"/>
        <v>0009000207D1</v>
      </c>
      <c r="L41" s="140">
        <v>14</v>
      </c>
      <c r="M41" s="58">
        <v>2</v>
      </c>
      <c r="N41" s="62" t="str">
        <f t="shared" si="7"/>
        <v>0009000207D1</v>
      </c>
      <c r="O41" s="65" t="s">
        <v>461</v>
      </c>
      <c r="P41" s="148">
        <v>16</v>
      </c>
      <c r="Q41" s="58">
        <v>2</v>
      </c>
      <c r="R41" s="62" t="str">
        <f t="shared" si="8"/>
        <v>0009000207D1</v>
      </c>
      <c r="S41" s="140">
        <v>16</v>
      </c>
      <c r="T41" s="58">
        <v>2</v>
      </c>
      <c r="U41" s="62" t="str">
        <f t="shared" si="9"/>
        <v>0009000207D1</v>
      </c>
      <c r="V41" s="24" t="s">
        <v>154</v>
      </c>
      <c r="W41" s="122" t="s">
        <v>219</v>
      </c>
      <c r="X41" s="70" t="s">
        <v>220</v>
      </c>
      <c r="Y41" s="70" t="s">
        <v>607</v>
      </c>
      <c r="Z41" s="70" t="s">
        <v>25</v>
      </c>
      <c r="AA41" s="71" t="s">
        <v>623</v>
      </c>
      <c r="AB41" s="72" t="s">
        <v>14</v>
      </c>
      <c r="AC41" s="72" t="s">
        <v>14</v>
      </c>
      <c r="AD41" s="72" t="str">
        <f t="shared" si="5"/>
        <v/>
      </c>
      <c r="AE41" s="24" t="s">
        <v>218</v>
      </c>
      <c r="AF41" s="24">
        <v>0</v>
      </c>
      <c r="AG41" s="183"/>
      <c r="AH41" s="184"/>
      <c r="AI41" s="185"/>
    </row>
    <row r="42" spans="1:35" x14ac:dyDescent="0.2">
      <c r="A42" s="7">
        <f t="shared" si="4"/>
        <v>40</v>
      </c>
      <c r="B42" s="58">
        <v>51</v>
      </c>
      <c r="C42" s="58" t="s">
        <v>476</v>
      </c>
      <c r="D42" s="58" t="s">
        <v>681</v>
      </c>
      <c r="E42" s="58" t="s">
        <v>1</v>
      </c>
      <c r="F42" s="58">
        <v>300</v>
      </c>
      <c r="G42" s="62"/>
      <c r="H42" s="64" t="s">
        <v>461</v>
      </c>
      <c r="I42" s="148">
        <v>14</v>
      </c>
      <c r="J42" s="58">
        <v>2</v>
      </c>
      <c r="K42" s="62" t="str">
        <f t="shared" si="6"/>
        <v>0009000207D1</v>
      </c>
      <c r="L42" s="140">
        <v>14</v>
      </c>
      <c r="M42" s="58">
        <v>2</v>
      </c>
      <c r="N42" s="62" t="str">
        <f t="shared" si="7"/>
        <v>0009000207D1</v>
      </c>
      <c r="O42" s="65" t="s">
        <v>461</v>
      </c>
      <c r="P42" s="148">
        <v>16</v>
      </c>
      <c r="Q42" s="58">
        <v>2</v>
      </c>
      <c r="R42" s="62" t="str">
        <f t="shared" si="8"/>
        <v>0009000207D1</v>
      </c>
      <c r="S42" s="140">
        <v>16</v>
      </c>
      <c r="T42" s="58">
        <v>2</v>
      </c>
      <c r="U42" s="62" t="str">
        <f t="shared" si="9"/>
        <v>0009000207D1</v>
      </c>
      <c r="V42" s="24" t="s">
        <v>203</v>
      </c>
      <c r="W42" s="122" t="s">
        <v>222</v>
      </c>
      <c r="X42" s="70" t="s">
        <v>223</v>
      </c>
      <c r="Y42" s="70" t="s">
        <v>607</v>
      </c>
      <c r="Z42" s="70" t="s">
        <v>25</v>
      </c>
      <c r="AA42" s="71" t="s">
        <v>623</v>
      </c>
      <c r="AB42" s="72" t="s">
        <v>14</v>
      </c>
      <c r="AC42" s="72" t="s">
        <v>14</v>
      </c>
      <c r="AD42" s="72" t="str">
        <f t="shared" si="5"/>
        <v/>
      </c>
      <c r="AE42" s="24" t="s">
        <v>221</v>
      </c>
      <c r="AF42" s="24">
        <v>0</v>
      </c>
      <c r="AG42" s="183"/>
      <c r="AH42" s="184"/>
      <c r="AI42" s="185"/>
    </row>
    <row r="43" spans="1:35" x14ac:dyDescent="0.2">
      <c r="A43" s="7">
        <f t="shared" si="4"/>
        <v>41</v>
      </c>
      <c r="B43" s="58">
        <v>53</v>
      </c>
      <c r="C43" s="58" t="s">
        <v>476</v>
      </c>
      <c r="D43" s="58" t="s">
        <v>666</v>
      </c>
      <c r="E43" s="58" t="s">
        <v>1</v>
      </c>
      <c r="F43" s="58">
        <v>306</v>
      </c>
      <c r="G43" s="62" t="s">
        <v>14</v>
      </c>
      <c r="H43" s="64" t="s">
        <v>461</v>
      </c>
      <c r="I43" s="148">
        <v>14</v>
      </c>
      <c r="J43" s="58">
        <v>2</v>
      </c>
      <c r="K43" s="62" t="str">
        <f t="shared" si="6"/>
        <v>0009000207D1</v>
      </c>
      <c r="L43" s="140">
        <v>14</v>
      </c>
      <c r="M43" s="58">
        <v>2</v>
      </c>
      <c r="N43" s="62" t="str">
        <f t="shared" si="7"/>
        <v>0009000207D1</v>
      </c>
      <c r="O43" s="65" t="s">
        <v>461</v>
      </c>
      <c r="P43" s="148">
        <v>16</v>
      </c>
      <c r="Q43" s="58">
        <v>2</v>
      </c>
      <c r="R43" s="62" t="str">
        <f t="shared" si="8"/>
        <v>0009000207D1</v>
      </c>
      <c r="S43" s="140">
        <v>16</v>
      </c>
      <c r="T43" s="58">
        <v>2</v>
      </c>
      <c r="U43" s="62" t="str">
        <f t="shared" si="9"/>
        <v>0009000207D1</v>
      </c>
      <c r="V43" s="24" t="s">
        <v>203</v>
      </c>
      <c r="W43" s="122" t="s">
        <v>225</v>
      </c>
      <c r="X43" s="70" t="s">
        <v>226</v>
      </c>
      <c r="Y43" s="70" t="s">
        <v>23</v>
      </c>
      <c r="Z43" s="70" t="s">
        <v>25</v>
      </c>
      <c r="AA43" s="71" t="s">
        <v>623</v>
      </c>
      <c r="AB43" s="72" t="s">
        <v>14</v>
      </c>
      <c r="AC43" s="72" t="s">
        <v>14</v>
      </c>
      <c r="AD43" s="72" t="str">
        <f t="shared" si="5"/>
        <v/>
      </c>
      <c r="AE43" s="24" t="s">
        <v>224</v>
      </c>
      <c r="AF43" s="24">
        <v>0</v>
      </c>
      <c r="AG43" s="183"/>
      <c r="AH43" s="184"/>
      <c r="AI43" s="185"/>
    </row>
    <row r="44" spans="1:35" x14ac:dyDescent="0.2">
      <c r="A44" s="7">
        <f t="shared" si="4"/>
        <v>42</v>
      </c>
      <c r="B44" s="58">
        <v>49</v>
      </c>
      <c r="C44" s="58" t="s">
        <v>476</v>
      </c>
      <c r="D44" s="58" t="s">
        <v>227</v>
      </c>
      <c r="E44" s="58" t="s">
        <v>1</v>
      </c>
      <c r="F44" s="58">
        <v>500</v>
      </c>
      <c r="G44" s="62" t="s">
        <v>14</v>
      </c>
      <c r="H44" s="64" t="s">
        <v>461</v>
      </c>
      <c r="I44" s="148">
        <v>15</v>
      </c>
      <c r="J44" s="58">
        <v>770</v>
      </c>
      <c r="K44" s="62" t="str">
        <f t="shared" si="6"/>
        <v>0009000207E3</v>
      </c>
      <c r="L44" s="140">
        <v>15</v>
      </c>
      <c r="M44" s="58">
        <v>770</v>
      </c>
      <c r="N44" s="62" t="str">
        <f t="shared" si="7"/>
        <v>0009000207E3</v>
      </c>
      <c r="O44" s="65" t="s">
        <v>461</v>
      </c>
      <c r="P44" s="148">
        <v>17</v>
      </c>
      <c r="Q44" s="58">
        <v>8962</v>
      </c>
      <c r="R44" s="62" t="str">
        <f t="shared" si="8"/>
        <v>000900020BBB</v>
      </c>
      <c r="S44" s="140">
        <v>17</v>
      </c>
      <c r="T44" s="58">
        <v>8962</v>
      </c>
      <c r="U44" s="62" t="str">
        <f t="shared" si="9"/>
        <v>000900020BBB</v>
      </c>
      <c r="V44" s="93" t="s">
        <v>229</v>
      </c>
      <c r="W44" s="123" t="s">
        <v>230</v>
      </c>
      <c r="X44" s="70" t="s">
        <v>231</v>
      </c>
      <c r="Y44" s="70" t="s">
        <v>23</v>
      </c>
      <c r="Z44" s="70" t="s">
        <v>25</v>
      </c>
      <c r="AA44" s="73" t="s">
        <v>623</v>
      </c>
      <c r="AB44" s="70" t="s">
        <v>14</v>
      </c>
      <c r="AC44" s="70" t="s">
        <v>14</v>
      </c>
      <c r="AD44" s="70" t="str">
        <f t="shared" si="5"/>
        <v/>
      </c>
      <c r="AE44" s="93" t="s">
        <v>228</v>
      </c>
      <c r="AF44" s="93">
        <v>0</v>
      </c>
      <c r="AG44" s="183"/>
      <c r="AH44" s="184"/>
      <c r="AI44" s="185"/>
    </row>
    <row r="45" spans="1:35" x14ac:dyDescent="0.2">
      <c r="A45" s="7">
        <f t="shared" si="4"/>
        <v>43</v>
      </c>
      <c r="B45" s="58">
        <v>101</v>
      </c>
      <c r="C45" s="58" t="s">
        <v>476</v>
      </c>
      <c r="D45" s="58" t="s">
        <v>702</v>
      </c>
      <c r="E45" s="58" t="s">
        <v>1</v>
      </c>
      <c r="F45" s="58">
        <v>504</v>
      </c>
      <c r="G45" s="62" t="s">
        <v>14</v>
      </c>
      <c r="H45" s="64" t="s">
        <v>461</v>
      </c>
      <c r="I45" s="148">
        <v>14</v>
      </c>
      <c r="J45" s="58">
        <v>2</v>
      </c>
      <c r="K45" s="62" t="str">
        <f t="shared" si="6"/>
        <v>0009000207D1</v>
      </c>
      <c r="L45" s="140">
        <v>14</v>
      </c>
      <c r="M45" s="58">
        <v>2</v>
      </c>
      <c r="N45" s="62" t="str">
        <f t="shared" si="7"/>
        <v>0009000207D1</v>
      </c>
      <c r="O45" s="65" t="s">
        <v>461</v>
      </c>
      <c r="P45" s="148">
        <v>16</v>
      </c>
      <c r="Q45" s="58">
        <v>2</v>
      </c>
      <c r="R45" s="62" t="str">
        <f t="shared" si="8"/>
        <v>0009000207D1</v>
      </c>
      <c r="S45" s="140">
        <v>16</v>
      </c>
      <c r="T45" s="58">
        <v>2</v>
      </c>
      <c r="U45" s="8" t="str">
        <f t="shared" si="9"/>
        <v>0009000207D1</v>
      </c>
      <c r="V45" s="93" t="s">
        <v>229</v>
      </c>
      <c r="W45" s="123" t="s">
        <v>703</v>
      </c>
      <c r="X45" s="70" t="s">
        <v>704</v>
      </c>
      <c r="Y45" s="70" t="s">
        <v>23</v>
      </c>
      <c r="Z45" s="70" t="s">
        <v>25</v>
      </c>
      <c r="AA45" s="73" t="s">
        <v>623</v>
      </c>
      <c r="AB45" s="70" t="s">
        <v>14</v>
      </c>
      <c r="AC45" s="70" t="s">
        <v>14</v>
      </c>
      <c r="AD45" s="70" t="str">
        <f t="shared" si="5"/>
        <v/>
      </c>
      <c r="AE45" s="93" t="s">
        <v>705</v>
      </c>
      <c r="AF45" s="93">
        <v>0</v>
      </c>
      <c r="AG45" s="183"/>
      <c r="AH45" s="184"/>
      <c r="AI45" s="185"/>
    </row>
    <row r="46" spans="1:35" x14ac:dyDescent="0.2">
      <c r="A46" s="7">
        <f t="shared" si="4"/>
        <v>44</v>
      </c>
      <c r="B46" s="58">
        <v>197</v>
      </c>
      <c r="C46" s="58" t="s">
        <v>478</v>
      </c>
      <c r="D46" s="58" t="s">
        <v>863</v>
      </c>
      <c r="E46" s="58" t="s">
        <v>71</v>
      </c>
      <c r="F46" s="58">
        <v>916</v>
      </c>
      <c r="G46" s="62"/>
      <c r="H46" s="64" t="s">
        <v>461</v>
      </c>
      <c r="I46" s="148">
        <v>16</v>
      </c>
      <c r="J46" s="58">
        <v>770</v>
      </c>
      <c r="K46" s="62" t="str">
        <f t="shared" si="6"/>
        <v>0009000207E3</v>
      </c>
      <c r="L46" s="140">
        <v>16</v>
      </c>
      <c r="M46" s="58">
        <v>770</v>
      </c>
      <c r="N46" s="62" t="str">
        <f t="shared" si="7"/>
        <v>0009000207E3</v>
      </c>
      <c r="O46" s="65" t="s">
        <v>461</v>
      </c>
      <c r="P46" s="148">
        <v>18</v>
      </c>
      <c r="Q46" s="58">
        <v>770</v>
      </c>
      <c r="R46" s="62" t="str">
        <f t="shared" si="8"/>
        <v>0009000207E3</v>
      </c>
      <c r="S46" s="140">
        <v>18</v>
      </c>
      <c r="T46" s="58">
        <v>770</v>
      </c>
      <c r="U46" s="8" t="str">
        <f t="shared" si="9"/>
        <v>0009000207E3</v>
      </c>
      <c r="V46" s="93" t="s">
        <v>597</v>
      </c>
      <c r="W46" s="123" t="s">
        <v>864</v>
      </c>
      <c r="X46" s="70" t="s">
        <v>872</v>
      </c>
      <c r="Y46" s="70" t="s">
        <v>23</v>
      </c>
      <c r="Z46" s="70" t="s">
        <v>25</v>
      </c>
      <c r="AA46" s="73" t="s">
        <v>623</v>
      </c>
      <c r="AB46" s="70" t="s">
        <v>14</v>
      </c>
      <c r="AC46" s="70" t="s">
        <v>14</v>
      </c>
      <c r="AD46" s="70" t="str">
        <f t="shared" si="5"/>
        <v>Да</v>
      </c>
      <c r="AE46" s="93" t="s">
        <v>871</v>
      </c>
      <c r="AF46" s="93">
        <v>0</v>
      </c>
      <c r="AG46" s="183"/>
      <c r="AH46" s="184"/>
      <c r="AI46" s="185"/>
    </row>
    <row r="47" spans="1:35" x14ac:dyDescent="0.2">
      <c r="A47" s="7">
        <f t="shared" si="4"/>
        <v>45</v>
      </c>
      <c r="B47" s="58">
        <v>333</v>
      </c>
      <c r="C47" s="58" t="s">
        <v>478</v>
      </c>
      <c r="D47" s="58" t="s">
        <v>882</v>
      </c>
      <c r="E47" s="58" t="s">
        <v>1</v>
      </c>
      <c r="F47" s="58">
        <v>202</v>
      </c>
      <c r="G47" s="62" t="s">
        <v>14</v>
      </c>
      <c r="H47" s="64" t="s">
        <v>461</v>
      </c>
      <c r="I47" s="148">
        <v>17</v>
      </c>
      <c r="J47" s="58">
        <v>2</v>
      </c>
      <c r="K47" s="62" t="str">
        <f t="shared" si="6"/>
        <v>0009000207D1</v>
      </c>
      <c r="L47" s="140">
        <v>17</v>
      </c>
      <c r="M47" s="58">
        <v>2</v>
      </c>
      <c r="N47" s="62" t="str">
        <f t="shared" si="7"/>
        <v>0009000207D1</v>
      </c>
      <c r="O47" s="65" t="s">
        <v>461</v>
      </c>
      <c r="P47" s="148">
        <v>19</v>
      </c>
      <c r="Q47" s="58">
        <v>2</v>
      </c>
      <c r="R47" s="62" t="str">
        <f t="shared" si="8"/>
        <v>0009000207D1</v>
      </c>
      <c r="S47" s="140">
        <v>19</v>
      </c>
      <c r="T47" s="58">
        <v>2</v>
      </c>
      <c r="U47" s="8" t="str">
        <f t="shared" si="9"/>
        <v>0009000207D1</v>
      </c>
      <c r="V47" s="93" t="s">
        <v>154</v>
      </c>
      <c r="W47" s="123" t="s">
        <v>883</v>
      </c>
      <c r="X47" s="70" t="s">
        <v>885</v>
      </c>
      <c r="Y47" s="70" t="s">
        <v>23</v>
      </c>
      <c r="Z47" s="70" t="s">
        <v>25</v>
      </c>
      <c r="AA47" s="73"/>
      <c r="AB47" s="70" t="s">
        <v>14</v>
      </c>
      <c r="AC47" s="70" t="s">
        <v>14</v>
      </c>
      <c r="AD47" s="70" t="str">
        <f t="shared" si="5"/>
        <v/>
      </c>
      <c r="AE47" s="224" t="s">
        <v>884</v>
      </c>
      <c r="AF47" s="93">
        <v>0</v>
      </c>
      <c r="AG47" s="183"/>
      <c r="AH47" s="184"/>
      <c r="AI47" s="185"/>
    </row>
    <row r="48" spans="1:35" x14ac:dyDescent="0.2">
      <c r="A48" s="7">
        <f t="shared" si="4"/>
        <v>46</v>
      </c>
      <c r="B48" s="58">
        <v>70</v>
      </c>
      <c r="C48" s="58" t="s">
        <v>478</v>
      </c>
      <c r="D48" s="58" t="s">
        <v>52</v>
      </c>
      <c r="E48" s="58" t="s">
        <v>1</v>
      </c>
      <c r="F48" s="58">
        <v>29</v>
      </c>
      <c r="G48" s="62" t="s">
        <v>14</v>
      </c>
      <c r="H48" s="64" t="s">
        <v>461</v>
      </c>
      <c r="I48" s="148">
        <v>16</v>
      </c>
      <c r="J48" s="58">
        <v>770</v>
      </c>
      <c r="K48" s="62" t="str">
        <f t="shared" si="6"/>
        <v>0009000207E3</v>
      </c>
      <c r="L48" s="140">
        <v>16</v>
      </c>
      <c r="M48" s="58">
        <v>770</v>
      </c>
      <c r="N48" s="62" t="str">
        <f t="shared" si="7"/>
        <v>0009000207E3</v>
      </c>
      <c r="O48" s="65" t="s">
        <v>461</v>
      </c>
      <c r="P48" s="148">
        <v>20</v>
      </c>
      <c r="Q48" s="58">
        <v>8962</v>
      </c>
      <c r="R48" s="62" t="str">
        <f t="shared" si="8"/>
        <v>000900020BBB</v>
      </c>
      <c r="S48" s="140">
        <v>20</v>
      </c>
      <c r="T48" s="58">
        <v>8962</v>
      </c>
      <c r="U48" s="8" t="str">
        <f t="shared" si="9"/>
        <v>000900020BBB</v>
      </c>
      <c r="V48" s="93" t="s">
        <v>592</v>
      </c>
      <c r="W48" s="123" t="s">
        <v>239</v>
      </c>
      <c r="X48" s="70" t="s">
        <v>240</v>
      </c>
      <c r="Y48" s="70" t="s">
        <v>23</v>
      </c>
      <c r="Z48" s="70" t="s">
        <v>25</v>
      </c>
      <c r="AA48" s="73" t="s">
        <v>623</v>
      </c>
      <c r="AB48" s="70" t="s">
        <v>14</v>
      </c>
      <c r="AC48" s="70" t="s">
        <v>14</v>
      </c>
      <c r="AD48" s="70" t="str">
        <f t="shared" si="5"/>
        <v/>
      </c>
      <c r="AE48" s="93" t="s">
        <v>238</v>
      </c>
      <c r="AF48" s="93">
        <v>0</v>
      </c>
      <c r="AG48" s="183"/>
      <c r="AH48" s="184"/>
      <c r="AI48" s="185"/>
    </row>
    <row r="49" spans="1:35" x14ac:dyDescent="0.2">
      <c r="A49" s="7">
        <f t="shared" si="4"/>
        <v>47</v>
      </c>
      <c r="B49" s="6">
        <v>212</v>
      </c>
      <c r="C49" s="58" t="s">
        <v>478</v>
      </c>
      <c r="D49" s="58" t="s">
        <v>75</v>
      </c>
      <c r="E49" s="58" t="s">
        <v>1</v>
      </c>
      <c r="F49" s="58">
        <v>115</v>
      </c>
      <c r="G49" s="62" t="s">
        <v>14</v>
      </c>
      <c r="H49" s="64" t="s">
        <v>461</v>
      </c>
      <c r="I49" s="148">
        <v>17</v>
      </c>
      <c r="J49" s="58">
        <v>2</v>
      </c>
      <c r="K49" s="62" t="str">
        <f t="shared" si="6"/>
        <v>0009000207D1</v>
      </c>
      <c r="L49" s="140">
        <v>17</v>
      </c>
      <c r="M49" s="58">
        <v>2</v>
      </c>
      <c r="N49" s="62" t="str">
        <f t="shared" si="7"/>
        <v>0009000207D1</v>
      </c>
      <c r="O49" s="65" t="s">
        <v>461</v>
      </c>
      <c r="P49" s="148">
        <v>19</v>
      </c>
      <c r="Q49" s="58">
        <v>2</v>
      </c>
      <c r="R49" s="62" t="str">
        <f t="shared" si="8"/>
        <v>0009000207D1</v>
      </c>
      <c r="S49" s="140">
        <v>19</v>
      </c>
      <c r="T49" s="58">
        <v>2</v>
      </c>
      <c r="U49" s="8" t="str">
        <f t="shared" si="9"/>
        <v>0009000207D1</v>
      </c>
      <c r="V49" s="93" t="s">
        <v>142</v>
      </c>
      <c r="W49" s="123" t="s">
        <v>242</v>
      </c>
      <c r="X49" s="70" t="s">
        <v>243</v>
      </c>
      <c r="Y49" s="70" t="s">
        <v>23</v>
      </c>
      <c r="Z49" s="70" t="s">
        <v>25</v>
      </c>
      <c r="AA49" s="73" t="s">
        <v>623</v>
      </c>
      <c r="AB49" s="70" t="s">
        <v>14</v>
      </c>
      <c r="AC49" s="70" t="s">
        <v>14</v>
      </c>
      <c r="AD49" s="70" t="str">
        <f t="shared" si="5"/>
        <v/>
      </c>
      <c r="AE49" s="93" t="s">
        <v>241</v>
      </c>
      <c r="AF49" s="93">
        <v>0</v>
      </c>
      <c r="AG49" s="183"/>
      <c r="AH49" s="184"/>
      <c r="AI49" s="185"/>
    </row>
    <row r="50" spans="1:35" x14ac:dyDescent="0.2">
      <c r="A50" s="7">
        <f t="shared" si="4"/>
        <v>48</v>
      </c>
      <c r="B50" s="6">
        <v>58</v>
      </c>
      <c r="C50" s="58" t="s">
        <v>478</v>
      </c>
      <c r="D50" s="58" t="s">
        <v>47</v>
      </c>
      <c r="E50" s="58" t="s">
        <v>1</v>
      </c>
      <c r="F50" s="58">
        <v>121</v>
      </c>
      <c r="G50" s="62" t="s">
        <v>14</v>
      </c>
      <c r="H50" s="64" t="s">
        <v>461</v>
      </c>
      <c r="I50" s="148">
        <v>17</v>
      </c>
      <c r="J50" s="58">
        <v>2</v>
      </c>
      <c r="K50" s="62" t="str">
        <f t="shared" si="6"/>
        <v>0009000207D1</v>
      </c>
      <c r="L50" s="140">
        <v>17</v>
      </c>
      <c r="M50" s="58">
        <v>2</v>
      </c>
      <c r="N50" s="62" t="str">
        <f t="shared" si="7"/>
        <v>0009000207D1</v>
      </c>
      <c r="O50" s="65" t="s">
        <v>461</v>
      </c>
      <c r="P50" s="148">
        <v>19</v>
      </c>
      <c r="Q50" s="58">
        <v>2</v>
      </c>
      <c r="R50" s="62" t="str">
        <f t="shared" si="8"/>
        <v>0009000207D1</v>
      </c>
      <c r="S50" s="140">
        <v>19</v>
      </c>
      <c r="T50" s="58">
        <v>2</v>
      </c>
      <c r="U50" s="8" t="str">
        <f t="shared" si="9"/>
        <v>0009000207D1</v>
      </c>
      <c r="V50" s="93" t="s">
        <v>596</v>
      </c>
      <c r="W50" s="123" t="s">
        <v>245</v>
      </c>
      <c r="X50" s="70" t="s">
        <v>186</v>
      </c>
      <c r="Y50" s="70" t="s">
        <v>23</v>
      </c>
      <c r="Z50" s="70" t="s">
        <v>25</v>
      </c>
      <c r="AA50" s="73" t="s">
        <v>623</v>
      </c>
      <c r="AB50" s="70" t="s">
        <v>14</v>
      </c>
      <c r="AC50" s="70" t="s">
        <v>14</v>
      </c>
      <c r="AD50" s="70" t="str">
        <f t="shared" si="5"/>
        <v/>
      </c>
      <c r="AE50" s="93" t="s">
        <v>244</v>
      </c>
      <c r="AF50" s="93">
        <v>0</v>
      </c>
      <c r="AG50" s="183"/>
      <c r="AH50" s="184"/>
      <c r="AI50" s="185"/>
    </row>
    <row r="51" spans="1:35" x14ac:dyDescent="0.2">
      <c r="A51" s="7">
        <f t="shared" si="4"/>
        <v>49</v>
      </c>
      <c r="B51" s="6">
        <v>59</v>
      </c>
      <c r="C51" s="58" t="s">
        <v>478</v>
      </c>
      <c r="D51" s="58" t="s">
        <v>46</v>
      </c>
      <c r="E51" s="58" t="s">
        <v>1</v>
      </c>
      <c r="F51" s="58">
        <v>117</v>
      </c>
      <c r="G51" s="62" t="s">
        <v>14</v>
      </c>
      <c r="H51" s="64" t="s">
        <v>461</v>
      </c>
      <c r="I51" s="148">
        <v>17</v>
      </c>
      <c r="J51" s="58">
        <v>2</v>
      </c>
      <c r="K51" s="62" t="str">
        <f t="shared" si="6"/>
        <v>0009000207D1</v>
      </c>
      <c r="L51" s="140">
        <v>17</v>
      </c>
      <c r="M51" s="58">
        <v>2</v>
      </c>
      <c r="N51" s="62" t="str">
        <f t="shared" si="7"/>
        <v>0009000207D1</v>
      </c>
      <c r="O51" s="65" t="s">
        <v>461</v>
      </c>
      <c r="P51" s="148">
        <v>19</v>
      </c>
      <c r="Q51" s="58">
        <v>2</v>
      </c>
      <c r="R51" s="62" t="str">
        <f t="shared" si="8"/>
        <v>0009000207D1</v>
      </c>
      <c r="S51" s="140">
        <v>19</v>
      </c>
      <c r="T51" s="58">
        <v>2</v>
      </c>
      <c r="U51" s="8" t="str">
        <f t="shared" si="9"/>
        <v>0009000207D1</v>
      </c>
      <c r="V51" s="93" t="s">
        <v>142</v>
      </c>
      <c r="W51" s="123" t="s">
        <v>247</v>
      </c>
      <c r="X51" s="70" t="s">
        <v>186</v>
      </c>
      <c r="Y51" s="70" t="s">
        <v>23</v>
      </c>
      <c r="Z51" s="70" t="s">
        <v>25</v>
      </c>
      <c r="AA51" s="73" t="s">
        <v>623</v>
      </c>
      <c r="AB51" s="70" t="s">
        <v>14</v>
      </c>
      <c r="AC51" s="70" t="s">
        <v>14</v>
      </c>
      <c r="AD51" s="70" t="str">
        <f t="shared" si="5"/>
        <v/>
      </c>
      <c r="AE51" s="93" t="s">
        <v>246</v>
      </c>
      <c r="AF51" s="93">
        <v>0</v>
      </c>
      <c r="AG51" s="183"/>
      <c r="AH51" s="184"/>
      <c r="AI51" s="185"/>
    </row>
    <row r="52" spans="1:35" x14ac:dyDescent="0.2">
      <c r="A52" s="7">
        <f t="shared" si="4"/>
        <v>50</v>
      </c>
      <c r="B52" s="6">
        <v>60</v>
      </c>
      <c r="C52" s="58" t="s">
        <v>478</v>
      </c>
      <c r="D52" s="58" t="s">
        <v>45</v>
      </c>
      <c r="E52" s="58" t="s">
        <v>1</v>
      </c>
      <c r="F52" s="58">
        <v>110</v>
      </c>
      <c r="G52" s="62" t="s">
        <v>14</v>
      </c>
      <c r="H52" s="64" t="s">
        <v>461</v>
      </c>
      <c r="I52" s="148">
        <v>17</v>
      </c>
      <c r="J52" s="58">
        <v>2</v>
      </c>
      <c r="K52" s="62" t="str">
        <f t="shared" si="6"/>
        <v>0009000207D1</v>
      </c>
      <c r="L52" s="140">
        <v>17</v>
      </c>
      <c r="M52" s="58">
        <v>2</v>
      </c>
      <c r="N52" s="62" t="str">
        <f t="shared" si="7"/>
        <v>0009000207D1</v>
      </c>
      <c r="O52" s="65" t="s">
        <v>461</v>
      </c>
      <c r="P52" s="148">
        <v>19</v>
      </c>
      <c r="Q52" s="58">
        <v>2</v>
      </c>
      <c r="R52" s="62" t="str">
        <f t="shared" si="8"/>
        <v>0009000207D1</v>
      </c>
      <c r="S52" s="140">
        <v>19</v>
      </c>
      <c r="T52" s="58">
        <v>2</v>
      </c>
      <c r="U52" s="8" t="str">
        <f t="shared" si="9"/>
        <v>0009000207D1</v>
      </c>
      <c r="V52" s="93" t="s">
        <v>142</v>
      </c>
      <c r="W52" s="123" t="s">
        <v>249</v>
      </c>
      <c r="X52" s="70" t="s">
        <v>186</v>
      </c>
      <c r="Y52" s="70" t="s">
        <v>23</v>
      </c>
      <c r="Z52" s="70" t="s">
        <v>25</v>
      </c>
      <c r="AA52" s="73" t="s">
        <v>623</v>
      </c>
      <c r="AB52" s="70" t="s">
        <v>14</v>
      </c>
      <c r="AC52" s="70" t="s">
        <v>14</v>
      </c>
      <c r="AD52" s="70" t="str">
        <f t="shared" si="5"/>
        <v/>
      </c>
      <c r="AE52" s="93" t="s">
        <v>248</v>
      </c>
      <c r="AF52" s="93">
        <v>0</v>
      </c>
      <c r="AG52" s="183"/>
      <c r="AH52" s="184"/>
      <c r="AI52" s="185"/>
    </row>
    <row r="53" spans="1:35" x14ac:dyDescent="0.2">
      <c r="A53" s="7">
        <f t="shared" si="4"/>
        <v>51</v>
      </c>
      <c r="B53" s="6">
        <v>68</v>
      </c>
      <c r="C53" s="58" t="s">
        <v>493</v>
      </c>
      <c r="D53" s="58" t="s">
        <v>48</v>
      </c>
      <c r="E53" s="58" t="s">
        <v>1</v>
      </c>
      <c r="F53" s="58">
        <v>116</v>
      </c>
      <c r="G53" s="62" t="s">
        <v>14</v>
      </c>
      <c r="H53" s="64" t="s">
        <v>461</v>
      </c>
      <c r="I53" s="148">
        <v>30</v>
      </c>
      <c r="J53" s="58">
        <v>770</v>
      </c>
      <c r="K53" s="62" t="str">
        <f t="shared" si="6"/>
        <v>0009000207E3</v>
      </c>
      <c r="L53" s="140">
        <v>33</v>
      </c>
      <c r="M53" s="58">
        <v>770</v>
      </c>
      <c r="N53" s="62" t="str">
        <f t="shared" si="7"/>
        <v>0009000207E3</v>
      </c>
      <c r="O53" s="65" t="s">
        <v>461</v>
      </c>
      <c r="P53" s="148">
        <v>35</v>
      </c>
      <c r="Q53" s="58">
        <v>770</v>
      </c>
      <c r="R53" s="62" t="str">
        <f t="shared" si="8"/>
        <v>0009000207E3</v>
      </c>
      <c r="S53" s="140">
        <v>39</v>
      </c>
      <c r="T53" s="58">
        <v>770</v>
      </c>
      <c r="U53" s="8" t="str">
        <f t="shared" si="9"/>
        <v>0009000207E3</v>
      </c>
      <c r="V53" s="24" t="s">
        <v>142</v>
      </c>
      <c r="W53" s="122" t="s">
        <v>254</v>
      </c>
      <c r="X53" s="70" t="s">
        <v>255</v>
      </c>
      <c r="Y53" s="70" t="s">
        <v>23</v>
      </c>
      <c r="Z53" s="70" t="s">
        <v>25</v>
      </c>
      <c r="AA53" s="71" t="s">
        <v>623</v>
      </c>
      <c r="AB53" s="72" t="s">
        <v>14</v>
      </c>
      <c r="AC53" s="72" t="s">
        <v>14</v>
      </c>
      <c r="AD53" s="72" t="str">
        <f t="shared" si="5"/>
        <v/>
      </c>
      <c r="AE53" s="24" t="s">
        <v>253</v>
      </c>
      <c r="AF53" s="24">
        <v>0</v>
      </c>
      <c r="AG53" s="183"/>
      <c r="AH53" s="184"/>
      <c r="AI53" s="185"/>
    </row>
    <row r="54" spans="1:35" x14ac:dyDescent="0.2">
      <c r="A54" s="7">
        <f t="shared" si="4"/>
        <v>52</v>
      </c>
      <c r="B54" s="6">
        <v>179</v>
      </c>
      <c r="C54" s="58" t="s">
        <v>481</v>
      </c>
      <c r="D54" s="58" t="s">
        <v>551</v>
      </c>
      <c r="E54" s="58" t="s">
        <v>1</v>
      </c>
      <c r="F54" s="58">
        <v>31</v>
      </c>
      <c r="G54" s="62"/>
      <c r="H54" s="64" t="s">
        <v>461</v>
      </c>
      <c r="I54" s="148">
        <v>19</v>
      </c>
      <c r="J54" s="58">
        <v>2</v>
      </c>
      <c r="K54" s="62" t="str">
        <f t="shared" si="6"/>
        <v>0009000207D1</v>
      </c>
      <c r="L54" s="140">
        <v>19</v>
      </c>
      <c r="M54" s="58">
        <v>2</v>
      </c>
      <c r="N54" s="62" t="str">
        <f t="shared" si="7"/>
        <v>0009000207D1</v>
      </c>
      <c r="O54" s="65" t="s">
        <v>461</v>
      </c>
      <c r="P54" s="148">
        <v>22</v>
      </c>
      <c r="Q54" s="58">
        <v>2</v>
      </c>
      <c r="R54" s="62" t="str">
        <f t="shared" si="8"/>
        <v>0009000207D1</v>
      </c>
      <c r="S54" s="140">
        <v>22</v>
      </c>
      <c r="T54" s="58">
        <v>2</v>
      </c>
      <c r="U54" s="8" t="str">
        <f t="shared" si="9"/>
        <v>0009000207D1</v>
      </c>
      <c r="V54" s="24" t="s">
        <v>589</v>
      </c>
      <c r="W54" s="122" t="s">
        <v>444</v>
      </c>
      <c r="X54" s="70" t="s">
        <v>492</v>
      </c>
      <c r="Y54" s="70" t="s">
        <v>23</v>
      </c>
      <c r="Z54" s="70" t="s">
        <v>25</v>
      </c>
      <c r="AA54" s="71" t="s">
        <v>623</v>
      </c>
      <c r="AB54" s="72" t="s">
        <v>14</v>
      </c>
      <c r="AC54" s="72" t="s">
        <v>14</v>
      </c>
      <c r="AD54" s="72" t="str">
        <f t="shared" si="5"/>
        <v/>
      </c>
      <c r="AE54" s="24" t="s">
        <v>599</v>
      </c>
      <c r="AF54" s="24">
        <v>0</v>
      </c>
      <c r="AG54" s="183"/>
      <c r="AH54" s="184"/>
      <c r="AI54" s="185"/>
    </row>
    <row r="55" spans="1:35" x14ac:dyDescent="0.2">
      <c r="A55" s="7">
        <f t="shared" si="4"/>
        <v>53</v>
      </c>
      <c r="B55" s="6">
        <v>64</v>
      </c>
      <c r="C55" s="58" t="s">
        <v>481</v>
      </c>
      <c r="D55" s="58" t="s">
        <v>64</v>
      </c>
      <c r="E55" s="58" t="s">
        <v>1</v>
      </c>
      <c r="F55" s="58">
        <v>35</v>
      </c>
      <c r="G55" s="62"/>
      <c r="H55" s="64" t="s">
        <v>461</v>
      </c>
      <c r="I55" s="148">
        <v>18</v>
      </c>
      <c r="J55" s="58">
        <v>770</v>
      </c>
      <c r="K55" s="62" t="str">
        <f t="shared" si="6"/>
        <v>0009000207E3</v>
      </c>
      <c r="L55" s="140">
        <v>20</v>
      </c>
      <c r="M55" s="58">
        <v>1794</v>
      </c>
      <c r="N55" s="62" t="str">
        <f t="shared" si="7"/>
        <v>0009000207F4</v>
      </c>
      <c r="O55" s="65" t="s">
        <v>461</v>
      </c>
      <c r="P55" s="148">
        <v>23</v>
      </c>
      <c r="Q55" s="58">
        <v>8962</v>
      </c>
      <c r="R55" s="62" t="str">
        <f t="shared" si="8"/>
        <v>000900020BBB</v>
      </c>
      <c r="S55" s="140">
        <v>23</v>
      </c>
      <c r="T55" s="58">
        <v>9986</v>
      </c>
      <c r="U55" s="8" t="str">
        <f t="shared" si="9"/>
        <v>000900020BBA</v>
      </c>
      <c r="V55" s="24" t="s">
        <v>589</v>
      </c>
      <c r="W55" s="122" t="s">
        <v>266</v>
      </c>
      <c r="X55" s="70" t="s">
        <v>267</v>
      </c>
      <c r="Y55" s="70" t="s">
        <v>23</v>
      </c>
      <c r="Z55" s="70" t="s">
        <v>25</v>
      </c>
      <c r="AA55" s="71" t="s">
        <v>623</v>
      </c>
      <c r="AB55" s="72" t="s">
        <v>14</v>
      </c>
      <c r="AC55" s="72" t="s">
        <v>14</v>
      </c>
      <c r="AD55" s="72" t="str">
        <f t="shared" si="5"/>
        <v/>
      </c>
      <c r="AE55" s="24" t="s">
        <v>265</v>
      </c>
      <c r="AF55" s="24">
        <v>0</v>
      </c>
      <c r="AG55" s="183"/>
      <c r="AH55" s="184"/>
      <c r="AI55" s="185"/>
    </row>
    <row r="56" spans="1:35" x14ac:dyDescent="0.2">
      <c r="A56" s="7">
        <f t="shared" si="4"/>
        <v>54</v>
      </c>
      <c r="B56" s="6">
        <v>157</v>
      </c>
      <c r="C56" s="58" t="s">
        <v>481</v>
      </c>
      <c r="D56" s="58" t="s">
        <v>552</v>
      </c>
      <c r="E56" s="58" t="s">
        <v>1</v>
      </c>
      <c r="F56" s="58">
        <v>37</v>
      </c>
      <c r="G56" s="62" t="s">
        <v>14</v>
      </c>
      <c r="H56" s="64" t="s">
        <v>461</v>
      </c>
      <c r="I56" s="148">
        <v>18</v>
      </c>
      <c r="J56" s="58">
        <v>770</v>
      </c>
      <c r="K56" s="62" t="str">
        <f t="shared" si="6"/>
        <v>0009000207E3</v>
      </c>
      <c r="L56" s="140">
        <v>18</v>
      </c>
      <c r="M56" s="58">
        <v>770</v>
      </c>
      <c r="N56" s="62" t="str">
        <f t="shared" si="7"/>
        <v>0009000207E3</v>
      </c>
      <c r="O56" s="65" t="s">
        <v>461</v>
      </c>
      <c r="P56" s="148">
        <v>21</v>
      </c>
      <c r="Q56" s="58">
        <v>770</v>
      </c>
      <c r="R56" s="62" t="str">
        <f t="shared" si="8"/>
        <v>0009000207E3</v>
      </c>
      <c r="S56" s="140">
        <v>21</v>
      </c>
      <c r="T56" s="58">
        <v>770</v>
      </c>
      <c r="U56" s="8" t="str">
        <f t="shared" si="9"/>
        <v>0009000207E3</v>
      </c>
      <c r="V56" s="24" t="s">
        <v>589</v>
      </c>
      <c r="W56" s="122" t="s">
        <v>236</v>
      </c>
      <c r="X56" s="70" t="s">
        <v>237</v>
      </c>
      <c r="Y56" s="70" t="s">
        <v>23</v>
      </c>
      <c r="Z56" s="70" t="s">
        <v>25</v>
      </c>
      <c r="AA56" s="71" t="s">
        <v>623</v>
      </c>
      <c r="AB56" s="72" t="s">
        <v>14</v>
      </c>
      <c r="AC56" s="72" t="s">
        <v>14</v>
      </c>
      <c r="AD56" s="72" t="str">
        <f t="shared" si="5"/>
        <v/>
      </c>
      <c r="AE56" s="24" t="s">
        <v>235</v>
      </c>
      <c r="AF56" s="24">
        <v>0</v>
      </c>
      <c r="AG56" s="183"/>
      <c r="AH56" s="184"/>
      <c r="AI56" s="185"/>
    </row>
    <row r="57" spans="1:35" x14ac:dyDescent="0.2">
      <c r="A57" s="7">
        <f t="shared" si="4"/>
        <v>55</v>
      </c>
      <c r="B57" s="6">
        <v>72</v>
      </c>
      <c r="C57" s="58" t="s">
        <v>471</v>
      </c>
      <c r="D57" s="58" t="s">
        <v>76</v>
      </c>
      <c r="E57" s="58" t="s">
        <v>1</v>
      </c>
      <c r="F57" s="58">
        <v>18</v>
      </c>
      <c r="G57" s="62"/>
      <c r="H57" s="64" t="s">
        <v>460</v>
      </c>
      <c r="I57" s="148">
        <v>3</v>
      </c>
      <c r="J57" s="58">
        <v>769</v>
      </c>
      <c r="K57" s="62" t="str">
        <f t="shared" si="6"/>
        <v>0009000207E2</v>
      </c>
      <c r="L57" s="140">
        <v>3</v>
      </c>
      <c r="M57" s="58">
        <v>1793</v>
      </c>
      <c r="N57" s="62" t="str">
        <f t="shared" si="7"/>
        <v>0009000207F3</v>
      </c>
      <c r="O57" s="65" t="s">
        <v>460</v>
      </c>
      <c r="P57" s="148">
        <v>3</v>
      </c>
      <c r="Q57" s="58">
        <v>769</v>
      </c>
      <c r="R57" s="62" t="str">
        <f t="shared" si="8"/>
        <v>0009000207E2</v>
      </c>
      <c r="S57" s="140">
        <v>3</v>
      </c>
      <c r="T57" s="58">
        <v>1793</v>
      </c>
      <c r="U57" s="8" t="str">
        <f t="shared" si="9"/>
        <v>0009000207F3</v>
      </c>
      <c r="V57" s="24" t="s">
        <v>589</v>
      </c>
      <c r="W57" s="122" t="s">
        <v>263</v>
      </c>
      <c r="X57" s="70" t="s">
        <v>264</v>
      </c>
      <c r="Y57" s="70" t="s">
        <v>23</v>
      </c>
      <c r="Z57" s="70" t="s">
        <v>25</v>
      </c>
      <c r="AA57" s="71" t="s">
        <v>623</v>
      </c>
      <c r="AB57" s="72" t="s">
        <v>14</v>
      </c>
      <c r="AC57" s="72" t="s">
        <v>14</v>
      </c>
      <c r="AD57" s="72" t="str">
        <f t="shared" si="5"/>
        <v/>
      </c>
      <c r="AE57" s="24" t="s">
        <v>442</v>
      </c>
      <c r="AF57" s="24">
        <v>0</v>
      </c>
      <c r="AG57" s="183"/>
      <c r="AH57" s="184"/>
      <c r="AI57" s="185"/>
    </row>
    <row r="58" spans="1:35" x14ac:dyDescent="0.2">
      <c r="A58" s="7">
        <f t="shared" si="4"/>
        <v>56</v>
      </c>
      <c r="B58" s="6">
        <v>177</v>
      </c>
      <c r="C58" s="58" t="s">
        <v>481</v>
      </c>
      <c r="D58" s="58" t="s">
        <v>69</v>
      </c>
      <c r="E58" s="58" t="s">
        <v>1</v>
      </c>
      <c r="F58" s="58">
        <v>36</v>
      </c>
      <c r="G58" s="62" t="s">
        <v>14</v>
      </c>
      <c r="H58" s="64" t="s">
        <v>461</v>
      </c>
      <c r="I58" s="148">
        <v>18</v>
      </c>
      <c r="J58" s="58">
        <v>770</v>
      </c>
      <c r="K58" s="62" t="str">
        <f t="shared" si="6"/>
        <v>0009000207E3</v>
      </c>
      <c r="L58" s="140">
        <v>20</v>
      </c>
      <c r="M58" s="58">
        <v>1794</v>
      </c>
      <c r="N58" s="62" t="str">
        <f t="shared" si="7"/>
        <v>0009000207F4</v>
      </c>
      <c r="O58" s="65" t="s">
        <v>461</v>
      </c>
      <c r="P58" s="148">
        <v>21</v>
      </c>
      <c r="Q58" s="58">
        <v>770</v>
      </c>
      <c r="R58" s="62" t="str">
        <f t="shared" si="8"/>
        <v>0009000207E3</v>
      </c>
      <c r="S58" s="140">
        <v>25</v>
      </c>
      <c r="T58" s="58">
        <v>1794</v>
      </c>
      <c r="U58" s="8" t="str">
        <f t="shared" si="9"/>
        <v>0009000207F4</v>
      </c>
      <c r="V58" s="24" t="s">
        <v>589</v>
      </c>
      <c r="W58" s="122" t="s">
        <v>305</v>
      </c>
      <c r="X58" s="70" t="s">
        <v>264</v>
      </c>
      <c r="Y58" s="70" t="s">
        <v>23</v>
      </c>
      <c r="Z58" s="70" t="s">
        <v>25</v>
      </c>
      <c r="AA58" s="71" t="s">
        <v>623</v>
      </c>
      <c r="AB58" s="72" t="s">
        <v>14</v>
      </c>
      <c r="AC58" s="72" t="s">
        <v>14</v>
      </c>
      <c r="AD58" s="72" t="str">
        <f t="shared" si="5"/>
        <v/>
      </c>
      <c r="AE58" s="24" t="s">
        <v>304</v>
      </c>
      <c r="AF58" s="24">
        <v>0</v>
      </c>
      <c r="AG58" s="183"/>
      <c r="AH58" s="184"/>
      <c r="AI58" s="185"/>
    </row>
    <row r="59" spans="1:35" x14ac:dyDescent="0.2">
      <c r="A59" s="76">
        <f t="shared" si="4"/>
        <v>57</v>
      </c>
      <c r="B59" s="77">
        <v>73</v>
      </c>
      <c r="C59" s="58" t="s">
        <v>472</v>
      </c>
      <c r="D59" s="77" t="s">
        <v>482</v>
      </c>
      <c r="E59" s="77" t="s">
        <v>1</v>
      </c>
      <c r="F59" s="77">
        <v>32</v>
      </c>
      <c r="G59" s="78"/>
      <c r="H59" s="79" t="s">
        <v>461</v>
      </c>
      <c r="I59" s="149">
        <v>5</v>
      </c>
      <c r="J59" s="77">
        <v>770</v>
      </c>
      <c r="K59" s="78" t="str">
        <f t="shared" si="6"/>
        <v>0009000207E3</v>
      </c>
      <c r="L59" s="141">
        <v>5</v>
      </c>
      <c r="M59" s="77">
        <v>770</v>
      </c>
      <c r="N59" s="78" t="str">
        <f t="shared" si="7"/>
        <v>0009000207E3</v>
      </c>
      <c r="O59" s="80" t="s">
        <v>461</v>
      </c>
      <c r="P59" s="149">
        <v>5</v>
      </c>
      <c r="Q59" s="77">
        <v>770</v>
      </c>
      <c r="R59" s="78" t="str">
        <f t="shared" si="8"/>
        <v>0009000207E3</v>
      </c>
      <c r="S59" s="141">
        <v>5</v>
      </c>
      <c r="T59" s="77">
        <v>770</v>
      </c>
      <c r="U59" s="78" t="str">
        <f t="shared" si="9"/>
        <v>0009000207E3</v>
      </c>
      <c r="V59" s="94" t="s">
        <v>590</v>
      </c>
      <c r="W59" s="124" t="s">
        <v>492</v>
      </c>
      <c r="X59" s="81" t="s">
        <v>492</v>
      </c>
      <c r="Y59" s="81" t="s">
        <v>23</v>
      </c>
      <c r="Z59" s="81" t="s">
        <v>449</v>
      </c>
      <c r="AA59" s="82" t="s">
        <v>623</v>
      </c>
      <c r="AB59" s="81" t="s">
        <v>14</v>
      </c>
      <c r="AC59" s="81" t="s">
        <v>14</v>
      </c>
      <c r="AD59" s="81" t="str">
        <f t="shared" si="5"/>
        <v/>
      </c>
      <c r="AE59" s="94" t="s">
        <v>492</v>
      </c>
      <c r="AF59" s="24">
        <v>0</v>
      </c>
      <c r="AG59" s="186"/>
      <c r="AH59" s="187"/>
      <c r="AI59" s="188"/>
    </row>
    <row r="60" spans="1:35" x14ac:dyDescent="0.2">
      <c r="A60" s="76">
        <f t="shared" si="4"/>
        <v>58</v>
      </c>
      <c r="B60" s="77">
        <v>74</v>
      </c>
      <c r="C60" s="58" t="s">
        <v>472</v>
      </c>
      <c r="D60" s="77" t="s">
        <v>483</v>
      </c>
      <c r="E60" s="77" t="s">
        <v>1</v>
      </c>
      <c r="F60" s="77">
        <v>33</v>
      </c>
      <c r="G60" s="78"/>
      <c r="H60" s="79" t="s">
        <v>461</v>
      </c>
      <c r="I60" s="149">
        <v>5</v>
      </c>
      <c r="J60" s="77">
        <v>770</v>
      </c>
      <c r="K60" s="78" t="str">
        <f t="shared" si="6"/>
        <v>0009000207E3</v>
      </c>
      <c r="L60" s="141">
        <v>5</v>
      </c>
      <c r="M60" s="77">
        <v>770</v>
      </c>
      <c r="N60" s="78" t="str">
        <f t="shared" si="7"/>
        <v>0009000207E3</v>
      </c>
      <c r="O60" s="80" t="s">
        <v>461</v>
      </c>
      <c r="P60" s="149">
        <v>5</v>
      </c>
      <c r="Q60" s="77">
        <v>770</v>
      </c>
      <c r="R60" s="78" t="str">
        <f t="shared" si="8"/>
        <v>0009000207E3</v>
      </c>
      <c r="S60" s="141">
        <v>5</v>
      </c>
      <c r="T60" s="77">
        <v>770</v>
      </c>
      <c r="U60" s="78" t="str">
        <f t="shared" si="9"/>
        <v>0009000207E3</v>
      </c>
      <c r="V60" s="94" t="s">
        <v>590</v>
      </c>
      <c r="W60" s="124" t="s">
        <v>492</v>
      </c>
      <c r="X60" s="81" t="s">
        <v>492</v>
      </c>
      <c r="Y60" s="81" t="s">
        <v>23</v>
      </c>
      <c r="Z60" s="81" t="s">
        <v>25</v>
      </c>
      <c r="AA60" s="82" t="s">
        <v>623</v>
      </c>
      <c r="AB60" s="81" t="s">
        <v>14</v>
      </c>
      <c r="AC60" s="81" t="s">
        <v>14</v>
      </c>
      <c r="AD60" s="81" t="str">
        <f t="shared" si="5"/>
        <v/>
      </c>
      <c r="AE60" s="94" t="s">
        <v>492</v>
      </c>
      <c r="AF60" s="24">
        <v>0</v>
      </c>
      <c r="AG60" s="186"/>
      <c r="AH60" s="187"/>
      <c r="AI60" s="188"/>
    </row>
    <row r="61" spans="1:35" s="256" customFormat="1" x14ac:dyDescent="0.2">
      <c r="A61" s="255">
        <f t="shared" si="4"/>
        <v>59</v>
      </c>
      <c r="B61" s="58">
        <v>183</v>
      </c>
      <c r="C61" s="58" t="s">
        <v>506</v>
      </c>
      <c r="D61" s="58" t="s">
        <v>878</v>
      </c>
      <c r="E61" s="58" t="s">
        <v>1</v>
      </c>
      <c r="F61" s="58">
        <v>131</v>
      </c>
      <c r="G61" s="62"/>
      <c r="H61" s="64" t="s">
        <v>461</v>
      </c>
      <c r="I61" s="148">
        <v>50</v>
      </c>
      <c r="J61" s="58">
        <v>2</v>
      </c>
      <c r="K61" s="62" t="str">
        <f t="shared" ref="K61" si="10">IFERROR(VLOOKUP(J61,TAccess,10,FALSE),"-")</f>
        <v>0009000207D1</v>
      </c>
      <c r="L61" s="140">
        <v>53</v>
      </c>
      <c r="M61" s="58">
        <v>2</v>
      </c>
      <c r="N61" s="62" t="str">
        <f t="shared" ref="N61" si="11">IFERROR(VLOOKUP(M61,TAccess,10,FALSE),"-")</f>
        <v>0009000207D1</v>
      </c>
      <c r="O61" s="65" t="s">
        <v>461</v>
      </c>
      <c r="P61" s="148">
        <v>55</v>
      </c>
      <c r="Q61" s="58">
        <v>2</v>
      </c>
      <c r="R61" s="62" t="str">
        <f t="shared" ref="R61" si="12">IFERROR(VLOOKUP(Q61,TAccess,10,FALSE),"-")</f>
        <v>0009000207D1</v>
      </c>
      <c r="S61" s="140">
        <v>59</v>
      </c>
      <c r="T61" s="58">
        <v>2</v>
      </c>
      <c r="U61" s="62" t="str">
        <f t="shared" ref="U61" si="13">IFERROR(VLOOKUP(T61,TAccess,10,FALSE),"-")</f>
        <v>0009000207D1</v>
      </c>
      <c r="V61" s="93" t="s">
        <v>591</v>
      </c>
      <c r="W61" s="123" t="s">
        <v>879</v>
      </c>
      <c r="X61" s="70" t="s">
        <v>881</v>
      </c>
      <c r="Y61" s="70" t="s">
        <v>23</v>
      </c>
      <c r="Z61" s="70" t="s">
        <v>25</v>
      </c>
      <c r="AA61" s="73"/>
      <c r="AB61" s="70" t="s">
        <v>14</v>
      </c>
      <c r="AC61" s="70" t="s">
        <v>14</v>
      </c>
      <c r="AD61" s="70" t="str">
        <f t="shared" si="5"/>
        <v/>
      </c>
      <c r="AE61" s="93" t="s">
        <v>880</v>
      </c>
      <c r="AF61" s="93">
        <v>0</v>
      </c>
      <c r="AG61" s="211"/>
      <c r="AH61" s="207"/>
      <c r="AI61" s="212"/>
    </row>
    <row r="62" spans="1:35" x14ac:dyDescent="0.2">
      <c r="A62" s="7">
        <f t="shared" si="4"/>
        <v>60</v>
      </c>
      <c r="B62" s="6">
        <v>57</v>
      </c>
      <c r="C62" s="58" t="s">
        <v>472</v>
      </c>
      <c r="D62" s="58" t="s">
        <v>668</v>
      </c>
      <c r="E62" s="58" t="s">
        <v>1</v>
      </c>
      <c r="F62" s="58">
        <v>133</v>
      </c>
      <c r="G62" s="62" t="s">
        <v>14</v>
      </c>
      <c r="H62" s="64" t="s">
        <v>461</v>
      </c>
      <c r="I62" s="148">
        <v>6</v>
      </c>
      <c r="J62" s="58">
        <v>258</v>
      </c>
      <c r="K62" s="62" t="str">
        <f t="shared" si="6"/>
        <v>0009000207E5</v>
      </c>
      <c r="L62" s="140">
        <v>6</v>
      </c>
      <c r="M62" s="58">
        <v>258</v>
      </c>
      <c r="N62" s="62" t="str">
        <f t="shared" si="7"/>
        <v>0009000207E5</v>
      </c>
      <c r="O62" s="65" t="s">
        <v>461</v>
      </c>
      <c r="P62" s="148">
        <v>6</v>
      </c>
      <c r="Q62" s="58">
        <v>258</v>
      </c>
      <c r="R62" s="62" t="str">
        <f t="shared" si="8"/>
        <v>0009000207E5</v>
      </c>
      <c r="S62" s="140">
        <v>6</v>
      </c>
      <c r="T62" s="58">
        <v>258</v>
      </c>
      <c r="U62" s="8" t="str">
        <f t="shared" si="9"/>
        <v>0009000207E5</v>
      </c>
      <c r="V62" s="24" t="s">
        <v>591</v>
      </c>
      <c r="W62" s="122" t="s">
        <v>333</v>
      </c>
      <c r="X62" s="70" t="s">
        <v>334</v>
      </c>
      <c r="Y62" s="70" t="s">
        <v>23</v>
      </c>
      <c r="Z62" s="70" t="s">
        <v>25</v>
      </c>
      <c r="AA62" s="71" t="s">
        <v>623</v>
      </c>
      <c r="AB62" s="72" t="s">
        <v>14</v>
      </c>
      <c r="AC62" s="72" t="s">
        <v>14</v>
      </c>
      <c r="AD62" s="72" t="str">
        <f t="shared" si="5"/>
        <v/>
      </c>
      <c r="AE62" s="24" t="s">
        <v>332</v>
      </c>
      <c r="AF62" s="24">
        <v>0</v>
      </c>
      <c r="AG62" s="183"/>
      <c r="AH62" s="184"/>
      <c r="AI62" s="185"/>
    </row>
    <row r="63" spans="1:35" x14ac:dyDescent="0.2">
      <c r="A63" s="7">
        <f t="shared" si="4"/>
        <v>61</v>
      </c>
      <c r="B63" s="6">
        <v>78</v>
      </c>
      <c r="C63" s="58" t="s">
        <v>472</v>
      </c>
      <c r="D63" s="58" t="s">
        <v>553</v>
      </c>
      <c r="E63" s="58" t="s">
        <v>1</v>
      </c>
      <c r="F63" s="58">
        <v>67</v>
      </c>
      <c r="G63" s="62" t="s">
        <v>14</v>
      </c>
      <c r="H63" s="64" t="s">
        <v>461</v>
      </c>
      <c r="I63" s="148">
        <v>7</v>
      </c>
      <c r="J63" s="58">
        <v>2</v>
      </c>
      <c r="K63" s="62" t="str">
        <f t="shared" si="6"/>
        <v>0009000207D1</v>
      </c>
      <c r="L63" s="140">
        <v>7</v>
      </c>
      <c r="M63" s="58">
        <v>2</v>
      </c>
      <c r="N63" s="62" t="str">
        <f t="shared" si="7"/>
        <v>0009000207D1</v>
      </c>
      <c r="O63" s="65" t="s">
        <v>461</v>
      </c>
      <c r="P63" s="148">
        <v>7</v>
      </c>
      <c r="Q63" s="58">
        <v>2</v>
      </c>
      <c r="R63" s="62" t="str">
        <f t="shared" si="8"/>
        <v>0009000207D1</v>
      </c>
      <c r="S63" s="140">
        <v>7</v>
      </c>
      <c r="T63" s="58">
        <v>2</v>
      </c>
      <c r="U63" s="8" t="str">
        <f t="shared" si="9"/>
        <v>0009000207D1</v>
      </c>
      <c r="V63" s="24" t="s">
        <v>594</v>
      </c>
      <c r="W63" s="122" t="s">
        <v>261</v>
      </c>
      <c r="X63" s="70" t="s">
        <v>262</v>
      </c>
      <c r="Y63" s="70" t="s">
        <v>23</v>
      </c>
      <c r="Z63" s="70" t="s">
        <v>25</v>
      </c>
      <c r="AA63" s="71" t="s">
        <v>623</v>
      </c>
      <c r="AB63" s="72" t="s">
        <v>14</v>
      </c>
      <c r="AC63" s="72" t="s">
        <v>14</v>
      </c>
      <c r="AD63" s="72" t="str">
        <f t="shared" si="5"/>
        <v/>
      </c>
      <c r="AE63" s="24" t="s">
        <v>260</v>
      </c>
      <c r="AF63" s="24">
        <v>0</v>
      </c>
      <c r="AG63" s="183"/>
      <c r="AH63" s="184"/>
      <c r="AI63" s="185"/>
    </row>
    <row r="64" spans="1:35" x14ac:dyDescent="0.2">
      <c r="A64" s="7">
        <f t="shared" si="4"/>
        <v>62</v>
      </c>
      <c r="B64" s="6">
        <v>227</v>
      </c>
      <c r="C64" s="58" t="s">
        <v>472</v>
      </c>
      <c r="D64" s="58" t="s">
        <v>624</v>
      </c>
      <c r="E64" s="58" t="s">
        <v>71</v>
      </c>
      <c r="F64" s="58">
        <v>614</v>
      </c>
      <c r="G64" s="62"/>
      <c r="H64" s="64" t="s">
        <v>461</v>
      </c>
      <c r="I64" s="148">
        <v>5</v>
      </c>
      <c r="J64" s="58">
        <v>770</v>
      </c>
      <c r="K64" s="62" t="str">
        <f t="shared" si="6"/>
        <v>0009000207E3</v>
      </c>
      <c r="L64" s="140">
        <v>5</v>
      </c>
      <c r="M64" s="58">
        <v>770</v>
      </c>
      <c r="N64" s="62" t="str">
        <f t="shared" si="7"/>
        <v>0009000207E3</v>
      </c>
      <c r="O64" s="65" t="s">
        <v>461</v>
      </c>
      <c r="P64" s="148">
        <v>5</v>
      </c>
      <c r="Q64" s="58">
        <v>770</v>
      </c>
      <c r="R64" s="62" t="str">
        <f t="shared" si="8"/>
        <v>0009000207E3</v>
      </c>
      <c r="S64" s="140">
        <v>5</v>
      </c>
      <c r="T64" s="58">
        <v>770</v>
      </c>
      <c r="U64" s="8" t="str">
        <f t="shared" si="9"/>
        <v>0009000207E3</v>
      </c>
      <c r="V64" s="24" t="s">
        <v>142</v>
      </c>
      <c r="W64" s="123" t="s">
        <v>658</v>
      </c>
      <c r="X64" s="70" t="s">
        <v>303</v>
      </c>
      <c r="Y64" s="70" t="s">
        <v>607</v>
      </c>
      <c r="Z64" s="70" t="s">
        <v>25</v>
      </c>
      <c r="AA64" s="71" t="s">
        <v>623</v>
      </c>
      <c r="AB64" s="72" t="s">
        <v>14</v>
      </c>
      <c r="AC64" s="72" t="s">
        <v>14</v>
      </c>
      <c r="AD64" s="72" t="str">
        <f t="shared" si="5"/>
        <v/>
      </c>
      <c r="AE64" s="24" t="s">
        <v>302</v>
      </c>
      <c r="AF64" s="24">
        <v>0</v>
      </c>
      <c r="AG64" s="183"/>
      <c r="AH64" s="184"/>
      <c r="AI64" s="185"/>
    </row>
    <row r="65" spans="1:35" x14ac:dyDescent="0.2">
      <c r="A65" s="7">
        <f t="shared" si="4"/>
        <v>63</v>
      </c>
      <c r="B65" s="6">
        <v>139</v>
      </c>
      <c r="C65" s="6" t="s">
        <v>486</v>
      </c>
      <c r="D65" s="58" t="s">
        <v>53</v>
      </c>
      <c r="E65" s="58" t="s">
        <v>71</v>
      </c>
      <c r="F65" s="58">
        <v>600</v>
      </c>
      <c r="G65" s="62"/>
      <c r="H65" s="64" t="s">
        <v>461</v>
      </c>
      <c r="I65" s="148">
        <v>20</v>
      </c>
      <c r="J65" s="58">
        <v>770</v>
      </c>
      <c r="K65" s="62" t="str">
        <f t="shared" si="6"/>
        <v>0009000207E3</v>
      </c>
      <c r="L65" s="140">
        <v>21</v>
      </c>
      <c r="M65" s="58">
        <v>1794</v>
      </c>
      <c r="N65" s="62" t="str">
        <f t="shared" si="7"/>
        <v>0009000207F4</v>
      </c>
      <c r="O65" s="65" t="s">
        <v>461</v>
      </c>
      <c r="P65" s="148">
        <v>24</v>
      </c>
      <c r="Q65" s="58">
        <v>770</v>
      </c>
      <c r="R65" s="62" t="str">
        <f t="shared" si="8"/>
        <v>0009000207E3</v>
      </c>
      <c r="S65" s="140">
        <v>26</v>
      </c>
      <c r="T65" s="58">
        <v>1794</v>
      </c>
      <c r="U65" s="8" t="str">
        <f t="shared" si="9"/>
        <v>0009000207F4</v>
      </c>
      <c r="V65" s="24" t="s">
        <v>586</v>
      </c>
      <c r="W65" s="122" t="s">
        <v>274</v>
      </c>
      <c r="X65" s="70" t="s">
        <v>275</v>
      </c>
      <c r="Y65" s="70" t="s">
        <v>23</v>
      </c>
      <c r="Z65" s="70" t="s">
        <v>25</v>
      </c>
      <c r="AA65" s="71" t="s">
        <v>623</v>
      </c>
      <c r="AB65" s="72" t="s">
        <v>14</v>
      </c>
      <c r="AC65" s="72" t="s">
        <v>14</v>
      </c>
      <c r="AD65" s="72" t="str">
        <f t="shared" si="5"/>
        <v/>
      </c>
      <c r="AE65" s="24" t="s">
        <v>111</v>
      </c>
      <c r="AF65" s="24">
        <v>0</v>
      </c>
      <c r="AG65" s="183"/>
      <c r="AH65" s="184" t="s">
        <v>791</v>
      </c>
      <c r="AI65" s="185"/>
    </row>
    <row r="66" spans="1:35" x14ac:dyDescent="0.2">
      <c r="A66" s="7">
        <f t="shared" si="4"/>
        <v>64</v>
      </c>
      <c r="B66" s="6">
        <v>308</v>
      </c>
      <c r="C66" s="6" t="s">
        <v>486</v>
      </c>
      <c r="D66" s="58" t="s">
        <v>669</v>
      </c>
      <c r="E66" s="58" t="s">
        <v>1</v>
      </c>
      <c r="F66" s="58">
        <v>66</v>
      </c>
      <c r="G66" s="62"/>
      <c r="H66" s="64" t="s">
        <v>461</v>
      </c>
      <c r="I66" s="148">
        <v>21</v>
      </c>
      <c r="J66" s="58">
        <v>2</v>
      </c>
      <c r="K66" s="62" t="str">
        <f t="shared" ref="K66:K93" si="14">IFERROR(VLOOKUP(J66,TAccess,10,FALSE),"-")</f>
        <v>0009000207D1</v>
      </c>
      <c r="L66" s="140">
        <v>22</v>
      </c>
      <c r="M66" s="58">
        <v>2</v>
      </c>
      <c r="N66" s="62" t="str">
        <f t="shared" ref="N66:N93" si="15">IFERROR(VLOOKUP(M66,TAccess,10,FALSE),"-")</f>
        <v>0009000207D1</v>
      </c>
      <c r="O66" s="65" t="s">
        <v>461</v>
      </c>
      <c r="P66" s="148">
        <v>25</v>
      </c>
      <c r="Q66" s="58">
        <v>2</v>
      </c>
      <c r="R66" s="62" t="str">
        <f t="shared" ref="R66:R93" si="16">IFERROR(VLOOKUP(Q66,TAccess,10,FALSE),"-")</f>
        <v>0009000207D1</v>
      </c>
      <c r="S66" s="140">
        <v>27</v>
      </c>
      <c r="T66" s="58">
        <v>2</v>
      </c>
      <c r="U66" s="8" t="str">
        <f t="shared" ref="U66:U93" si="17">IFERROR(VLOOKUP(T66,TAccess,10,FALSE),"-")</f>
        <v>0009000207D1</v>
      </c>
      <c r="V66" s="24" t="s">
        <v>594</v>
      </c>
      <c r="W66" s="122" t="s">
        <v>600</v>
      </c>
      <c r="X66" s="70" t="s">
        <v>601</v>
      </c>
      <c r="Y66" s="70" t="s">
        <v>23</v>
      </c>
      <c r="Z66" s="70" t="s">
        <v>25</v>
      </c>
      <c r="AA66" s="71"/>
      <c r="AB66" s="72" t="s">
        <v>14</v>
      </c>
      <c r="AC66" s="72" t="s">
        <v>14</v>
      </c>
      <c r="AD66" s="72" t="str">
        <f t="shared" si="5"/>
        <v/>
      </c>
      <c r="AE66" s="24" t="s">
        <v>602</v>
      </c>
      <c r="AF66" s="24">
        <v>0</v>
      </c>
      <c r="AG66" s="183"/>
      <c r="AH66" s="184"/>
      <c r="AI66" s="185"/>
    </row>
    <row r="67" spans="1:35" x14ac:dyDescent="0.2">
      <c r="A67" s="7">
        <f t="shared" ref="A67:A123" si="18">ROW(A67)-2</f>
        <v>65</v>
      </c>
      <c r="B67" s="6">
        <v>98</v>
      </c>
      <c r="C67" s="6" t="s">
        <v>486</v>
      </c>
      <c r="D67" s="58" t="s">
        <v>97</v>
      </c>
      <c r="E67" s="58" t="s">
        <v>1</v>
      </c>
      <c r="F67" s="58">
        <v>65</v>
      </c>
      <c r="G67" s="62" t="s">
        <v>14</v>
      </c>
      <c r="H67" s="64" t="s">
        <v>461</v>
      </c>
      <c r="I67" s="148">
        <v>21</v>
      </c>
      <c r="J67" s="58">
        <v>2</v>
      </c>
      <c r="K67" s="62" t="str">
        <f t="shared" si="14"/>
        <v>0009000207D1</v>
      </c>
      <c r="L67" s="140">
        <v>22</v>
      </c>
      <c r="M67" s="58">
        <v>2</v>
      </c>
      <c r="N67" s="62" t="str">
        <f t="shared" si="15"/>
        <v>0009000207D1</v>
      </c>
      <c r="O67" s="65" t="s">
        <v>461</v>
      </c>
      <c r="P67" s="148">
        <v>25</v>
      </c>
      <c r="Q67" s="58">
        <v>2</v>
      </c>
      <c r="R67" s="62" t="str">
        <f t="shared" si="16"/>
        <v>0009000207D1</v>
      </c>
      <c r="S67" s="140">
        <v>27</v>
      </c>
      <c r="T67" s="58">
        <v>2</v>
      </c>
      <c r="U67" s="8" t="str">
        <f t="shared" si="17"/>
        <v>0009000207D1</v>
      </c>
      <c r="V67" s="24" t="s">
        <v>594</v>
      </c>
      <c r="W67" s="122" t="s">
        <v>278</v>
      </c>
      <c r="X67" s="70" t="s">
        <v>279</v>
      </c>
      <c r="Y67" s="70" t="s">
        <v>607</v>
      </c>
      <c r="Z67" s="70" t="s">
        <v>25</v>
      </c>
      <c r="AA67" s="71" t="s">
        <v>623</v>
      </c>
      <c r="AB67" s="72" t="s">
        <v>14</v>
      </c>
      <c r="AC67" s="72" t="s">
        <v>14</v>
      </c>
      <c r="AD67" s="72" t="str">
        <f t="shared" ref="AD67:AD123" si="19">IF(AND($F67&gt;=900,$F67&lt;=925),"Да","")</f>
        <v/>
      </c>
      <c r="AE67" s="24" t="s">
        <v>277</v>
      </c>
      <c r="AF67" s="24">
        <v>0</v>
      </c>
      <c r="AG67" s="183"/>
      <c r="AH67" s="184"/>
      <c r="AI67" s="185"/>
    </row>
    <row r="68" spans="1:35" x14ac:dyDescent="0.2">
      <c r="A68" s="7">
        <f t="shared" si="18"/>
        <v>66</v>
      </c>
      <c r="B68" s="6">
        <v>62</v>
      </c>
      <c r="C68" s="6" t="s">
        <v>486</v>
      </c>
      <c r="D68" s="58" t="s">
        <v>639</v>
      </c>
      <c r="E68" s="58" t="s">
        <v>1</v>
      </c>
      <c r="F68" s="58">
        <v>106</v>
      </c>
      <c r="G68" s="62"/>
      <c r="H68" s="64" t="s">
        <v>461</v>
      </c>
      <c r="I68" s="148">
        <v>20</v>
      </c>
      <c r="J68" s="58">
        <v>770</v>
      </c>
      <c r="K68" s="62" t="str">
        <f t="shared" si="14"/>
        <v>0009000207E3</v>
      </c>
      <c r="L68" s="140">
        <v>23</v>
      </c>
      <c r="M68" s="58">
        <v>770</v>
      </c>
      <c r="N68" s="62" t="str">
        <f t="shared" si="15"/>
        <v>0009000207E3</v>
      </c>
      <c r="O68" s="65" t="s">
        <v>461</v>
      </c>
      <c r="P68" s="148">
        <v>24</v>
      </c>
      <c r="Q68" s="58">
        <v>770</v>
      </c>
      <c r="R68" s="62" t="str">
        <f t="shared" si="16"/>
        <v>0009000207E3</v>
      </c>
      <c r="S68" s="140">
        <v>28</v>
      </c>
      <c r="T68" s="58">
        <v>770</v>
      </c>
      <c r="U68" s="8" t="str">
        <f t="shared" si="17"/>
        <v>0009000207E3</v>
      </c>
      <c r="V68" s="24" t="s">
        <v>595</v>
      </c>
      <c r="W68" s="122" t="s">
        <v>233</v>
      </c>
      <c r="X68" s="70" t="s">
        <v>234</v>
      </c>
      <c r="Y68" s="70" t="s">
        <v>607</v>
      </c>
      <c r="Z68" s="70" t="s">
        <v>25</v>
      </c>
      <c r="AA68" s="71" t="s">
        <v>623</v>
      </c>
      <c r="AB68" s="72" t="s">
        <v>14</v>
      </c>
      <c r="AC68" s="72" t="s">
        <v>14</v>
      </c>
      <c r="AD68" s="72" t="str">
        <f t="shared" si="19"/>
        <v/>
      </c>
      <c r="AE68" s="24" t="s">
        <v>232</v>
      </c>
      <c r="AF68" s="24">
        <v>0</v>
      </c>
      <c r="AG68" s="183"/>
      <c r="AH68" s="184"/>
      <c r="AI68" s="185"/>
    </row>
    <row r="69" spans="1:35" x14ac:dyDescent="0.2">
      <c r="A69" s="7">
        <f t="shared" si="18"/>
        <v>67</v>
      </c>
      <c r="B69" s="58">
        <v>313</v>
      </c>
      <c r="C69" s="58" t="s">
        <v>467</v>
      </c>
      <c r="D69" s="58" t="s">
        <v>659</v>
      </c>
      <c r="E69" s="58" t="s">
        <v>1</v>
      </c>
      <c r="F69" s="58">
        <v>12</v>
      </c>
      <c r="G69" s="62"/>
      <c r="H69" s="64" t="s">
        <v>460</v>
      </c>
      <c r="I69" s="148">
        <v>2</v>
      </c>
      <c r="J69" s="58">
        <v>769</v>
      </c>
      <c r="K69" s="62" t="str">
        <f t="shared" si="14"/>
        <v>0009000207E2</v>
      </c>
      <c r="L69" s="140">
        <v>2</v>
      </c>
      <c r="M69" s="58">
        <v>1793</v>
      </c>
      <c r="N69" s="62" t="str">
        <f t="shared" si="15"/>
        <v>0009000207F3</v>
      </c>
      <c r="O69" s="65" t="s">
        <v>460</v>
      </c>
      <c r="P69" s="148">
        <v>2</v>
      </c>
      <c r="Q69" s="58">
        <v>769</v>
      </c>
      <c r="R69" s="62" t="str">
        <f t="shared" si="16"/>
        <v>0009000207E2</v>
      </c>
      <c r="S69" s="140">
        <v>2</v>
      </c>
      <c r="T69" s="58">
        <v>1793</v>
      </c>
      <c r="U69" s="8" t="str">
        <f t="shared" si="17"/>
        <v>0009000207F3</v>
      </c>
      <c r="V69" s="93" t="s">
        <v>586</v>
      </c>
      <c r="W69" s="123" t="s">
        <v>660</v>
      </c>
      <c r="X69" s="70" t="s">
        <v>662</v>
      </c>
      <c r="Y69" s="70" t="s">
        <v>23</v>
      </c>
      <c r="Z69" s="70" t="s">
        <v>25</v>
      </c>
      <c r="AA69" s="73" t="s">
        <v>623</v>
      </c>
      <c r="AB69" s="70" t="s">
        <v>14</v>
      </c>
      <c r="AC69" s="70" t="s">
        <v>14</v>
      </c>
      <c r="AD69" s="70" t="str">
        <f t="shared" si="19"/>
        <v/>
      </c>
      <c r="AE69" s="93" t="s">
        <v>661</v>
      </c>
      <c r="AF69" s="24">
        <v>0</v>
      </c>
      <c r="AG69" s="183"/>
      <c r="AH69" s="184"/>
      <c r="AI69" s="185"/>
    </row>
    <row r="70" spans="1:35" x14ac:dyDescent="0.2">
      <c r="A70" s="7">
        <f t="shared" si="18"/>
        <v>68</v>
      </c>
      <c r="B70" s="6">
        <v>24</v>
      </c>
      <c r="C70" s="58" t="s">
        <v>487</v>
      </c>
      <c r="D70" s="58" t="s">
        <v>78</v>
      </c>
      <c r="E70" s="58" t="s">
        <v>1</v>
      </c>
      <c r="F70" s="58">
        <v>22</v>
      </c>
      <c r="G70" s="62"/>
      <c r="H70" s="64" t="s">
        <v>461</v>
      </c>
      <c r="I70" s="148">
        <v>22</v>
      </c>
      <c r="J70" s="58">
        <v>770</v>
      </c>
      <c r="K70" s="62" t="str">
        <f t="shared" si="14"/>
        <v>0009000207E3</v>
      </c>
      <c r="L70" s="140">
        <v>24</v>
      </c>
      <c r="M70" s="58">
        <v>770</v>
      </c>
      <c r="N70" s="62" t="str">
        <f t="shared" si="15"/>
        <v>0009000207E3</v>
      </c>
      <c r="O70" s="65" t="s">
        <v>461</v>
      </c>
      <c r="P70" s="148">
        <v>26</v>
      </c>
      <c r="Q70" s="58">
        <v>8962</v>
      </c>
      <c r="R70" s="62" t="str">
        <f t="shared" si="16"/>
        <v>000900020BBB</v>
      </c>
      <c r="S70" s="140">
        <v>29</v>
      </c>
      <c r="T70" s="58">
        <v>8962</v>
      </c>
      <c r="U70" s="8" t="str">
        <f t="shared" si="17"/>
        <v>000900020BBB</v>
      </c>
      <c r="V70" s="24" t="s">
        <v>588</v>
      </c>
      <c r="W70" s="122" t="s">
        <v>143</v>
      </c>
      <c r="X70" s="70" t="s">
        <v>144</v>
      </c>
      <c r="Y70" s="70" t="s">
        <v>23</v>
      </c>
      <c r="Z70" s="70" t="s">
        <v>25</v>
      </c>
      <c r="AA70" s="71" t="s">
        <v>623</v>
      </c>
      <c r="AB70" s="72" t="s">
        <v>14</v>
      </c>
      <c r="AC70" s="72" t="s">
        <v>14</v>
      </c>
      <c r="AD70" s="72" t="str">
        <f t="shared" si="19"/>
        <v/>
      </c>
      <c r="AE70" s="24" t="s">
        <v>141</v>
      </c>
      <c r="AF70" s="24">
        <v>0</v>
      </c>
      <c r="AG70" s="183"/>
      <c r="AH70" s="184"/>
      <c r="AI70" s="185"/>
    </row>
    <row r="71" spans="1:35" x14ac:dyDescent="0.2">
      <c r="A71" s="7">
        <f t="shared" si="18"/>
        <v>69</v>
      </c>
      <c r="B71" s="6">
        <v>138</v>
      </c>
      <c r="C71" s="58" t="s">
        <v>487</v>
      </c>
      <c r="D71" s="58" t="s">
        <v>790</v>
      </c>
      <c r="E71" s="58" t="s">
        <v>71</v>
      </c>
      <c r="F71" s="58">
        <v>601</v>
      </c>
      <c r="G71" s="62"/>
      <c r="H71" s="64" t="s">
        <v>461</v>
      </c>
      <c r="I71" s="148">
        <v>22</v>
      </c>
      <c r="J71" s="58">
        <v>770</v>
      </c>
      <c r="K71" s="62" t="str">
        <f t="shared" si="14"/>
        <v>0009000207E3</v>
      </c>
      <c r="L71" s="140">
        <v>25</v>
      </c>
      <c r="M71" s="58">
        <v>1794</v>
      </c>
      <c r="N71" s="62" t="str">
        <f t="shared" si="15"/>
        <v>0009000207F4</v>
      </c>
      <c r="O71" s="65" t="s">
        <v>461</v>
      </c>
      <c r="P71" s="148">
        <v>27</v>
      </c>
      <c r="Q71" s="58">
        <v>770</v>
      </c>
      <c r="R71" s="62" t="str">
        <f t="shared" si="16"/>
        <v>0009000207E3</v>
      </c>
      <c r="S71" s="140">
        <v>30</v>
      </c>
      <c r="T71" s="58">
        <v>1794</v>
      </c>
      <c r="U71" s="8" t="str">
        <f t="shared" si="17"/>
        <v>0009000207F4</v>
      </c>
      <c r="V71" s="24" t="s">
        <v>586</v>
      </c>
      <c r="W71" s="122" t="s">
        <v>289</v>
      </c>
      <c r="X71" s="70" t="s">
        <v>290</v>
      </c>
      <c r="Y71" s="70" t="s">
        <v>23</v>
      </c>
      <c r="Z71" s="70" t="s">
        <v>25</v>
      </c>
      <c r="AA71" s="71" t="s">
        <v>623</v>
      </c>
      <c r="AB71" s="72" t="s">
        <v>14</v>
      </c>
      <c r="AC71" s="72" t="s">
        <v>14</v>
      </c>
      <c r="AD71" s="72" t="str">
        <f t="shared" si="19"/>
        <v/>
      </c>
      <c r="AE71" s="24" t="s">
        <v>114</v>
      </c>
      <c r="AF71" s="24">
        <v>0</v>
      </c>
      <c r="AG71" s="183"/>
      <c r="AH71" s="184"/>
      <c r="AI71" s="185"/>
    </row>
    <row r="72" spans="1:35" x14ac:dyDescent="0.2">
      <c r="A72" s="7">
        <f t="shared" si="18"/>
        <v>70</v>
      </c>
      <c r="B72" s="58">
        <v>315</v>
      </c>
      <c r="C72" s="58" t="s">
        <v>487</v>
      </c>
      <c r="D72" s="58" t="s">
        <v>687</v>
      </c>
      <c r="E72" s="58" t="s">
        <v>1</v>
      </c>
      <c r="F72" s="58">
        <v>206</v>
      </c>
      <c r="G72" s="62" t="s">
        <v>14</v>
      </c>
      <c r="H72" s="64" t="s">
        <v>461</v>
      </c>
      <c r="I72" s="148">
        <v>22</v>
      </c>
      <c r="J72" s="58">
        <v>770</v>
      </c>
      <c r="K72" s="62" t="str">
        <f t="shared" si="14"/>
        <v>0009000207E3</v>
      </c>
      <c r="L72" s="140">
        <v>24</v>
      </c>
      <c r="M72" s="58">
        <v>770</v>
      </c>
      <c r="N72" s="62" t="str">
        <f t="shared" si="15"/>
        <v>0009000207E3</v>
      </c>
      <c r="O72" s="65" t="s">
        <v>461</v>
      </c>
      <c r="P72" s="148">
        <v>27</v>
      </c>
      <c r="Q72" s="58">
        <v>770</v>
      </c>
      <c r="R72" s="62" t="str">
        <f t="shared" si="16"/>
        <v>0009000207E3</v>
      </c>
      <c r="S72" s="140">
        <v>32</v>
      </c>
      <c r="T72" s="58">
        <v>770</v>
      </c>
      <c r="U72" s="62" t="str">
        <f t="shared" si="17"/>
        <v>0009000207E3</v>
      </c>
      <c r="V72" s="93" t="s">
        <v>587</v>
      </c>
      <c r="W72" s="123" t="s">
        <v>691</v>
      </c>
      <c r="X72" s="70" t="s">
        <v>140</v>
      </c>
      <c r="Y72" s="70" t="s">
        <v>23</v>
      </c>
      <c r="Z72" s="70" t="s">
        <v>25</v>
      </c>
      <c r="AA72" s="73" t="s">
        <v>623</v>
      </c>
      <c r="AB72" s="70" t="s">
        <v>14</v>
      </c>
      <c r="AC72" s="70" t="s">
        <v>14</v>
      </c>
      <c r="AD72" s="70" t="str">
        <f t="shared" si="19"/>
        <v/>
      </c>
      <c r="AE72" s="93" t="s">
        <v>690</v>
      </c>
      <c r="AF72" s="24">
        <v>0</v>
      </c>
      <c r="AG72" s="183"/>
      <c r="AH72" s="184"/>
      <c r="AI72" s="185"/>
    </row>
    <row r="73" spans="1:35" x14ac:dyDescent="0.2">
      <c r="A73" s="7">
        <f t="shared" si="18"/>
        <v>71</v>
      </c>
      <c r="B73" s="6">
        <v>122</v>
      </c>
      <c r="C73" s="58" t="s">
        <v>487</v>
      </c>
      <c r="D73" s="58" t="s">
        <v>682</v>
      </c>
      <c r="E73" s="58" t="s">
        <v>71</v>
      </c>
      <c r="F73" s="58">
        <v>619</v>
      </c>
      <c r="G73" s="62"/>
      <c r="H73" s="64" t="s">
        <v>461</v>
      </c>
      <c r="I73" s="148">
        <v>23</v>
      </c>
      <c r="J73" s="58">
        <v>2</v>
      </c>
      <c r="K73" s="62" t="str">
        <f t="shared" si="14"/>
        <v>0009000207D1</v>
      </c>
      <c r="L73" s="140">
        <v>26</v>
      </c>
      <c r="M73" s="58">
        <v>2</v>
      </c>
      <c r="N73" s="62" t="str">
        <f t="shared" si="15"/>
        <v>0009000207D1</v>
      </c>
      <c r="O73" s="65" t="s">
        <v>461</v>
      </c>
      <c r="P73" s="148">
        <v>28</v>
      </c>
      <c r="Q73" s="58">
        <v>2</v>
      </c>
      <c r="R73" s="62" t="str">
        <f t="shared" si="16"/>
        <v>0009000207D1</v>
      </c>
      <c r="S73" s="140">
        <v>31</v>
      </c>
      <c r="T73" s="58">
        <v>2</v>
      </c>
      <c r="U73" s="8" t="str">
        <f t="shared" si="17"/>
        <v>0009000207D1</v>
      </c>
      <c r="V73" s="24" t="s">
        <v>203</v>
      </c>
      <c r="W73" s="122" t="s">
        <v>402</v>
      </c>
      <c r="X73" s="70" t="s">
        <v>313</v>
      </c>
      <c r="Y73" s="70" t="s">
        <v>360</v>
      </c>
      <c r="Z73" s="70" t="s">
        <v>25</v>
      </c>
      <c r="AA73" s="71" t="s">
        <v>623</v>
      </c>
      <c r="AB73" s="72" t="s">
        <v>14</v>
      </c>
      <c r="AC73" s="72" t="s">
        <v>14</v>
      </c>
      <c r="AD73" s="72" t="str">
        <f t="shared" si="19"/>
        <v/>
      </c>
      <c r="AE73" s="24" t="s">
        <v>221</v>
      </c>
      <c r="AF73" s="24">
        <v>0</v>
      </c>
      <c r="AG73" s="183"/>
      <c r="AH73" s="184"/>
      <c r="AI73" s="185"/>
    </row>
    <row r="74" spans="1:35" x14ac:dyDescent="0.2">
      <c r="A74" s="7">
        <f t="shared" si="18"/>
        <v>72</v>
      </c>
      <c r="B74" s="6">
        <v>131</v>
      </c>
      <c r="C74" s="58" t="s">
        <v>481</v>
      </c>
      <c r="D74" s="58" t="s">
        <v>54</v>
      </c>
      <c r="E74" s="58" t="s">
        <v>71</v>
      </c>
      <c r="F74" s="58">
        <v>607</v>
      </c>
      <c r="G74" s="62"/>
      <c r="H74" s="64" t="s">
        <v>461</v>
      </c>
      <c r="I74" s="148">
        <v>19</v>
      </c>
      <c r="J74" s="58">
        <v>2</v>
      </c>
      <c r="K74" s="62" t="str">
        <f t="shared" si="14"/>
        <v>0009000207D1</v>
      </c>
      <c r="L74" s="140">
        <v>19</v>
      </c>
      <c r="M74" s="58">
        <v>2</v>
      </c>
      <c r="N74" s="62" t="str">
        <f t="shared" si="15"/>
        <v>0009000207D1</v>
      </c>
      <c r="O74" s="65" t="s">
        <v>461</v>
      </c>
      <c r="P74" s="148">
        <v>22</v>
      </c>
      <c r="Q74" s="58">
        <v>2</v>
      </c>
      <c r="R74" s="62" t="str">
        <f t="shared" si="16"/>
        <v>0009000207D1</v>
      </c>
      <c r="S74" s="140">
        <v>22</v>
      </c>
      <c r="T74" s="58">
        <v>2</v>
      </c>
      <c r="U74" s="8" t="str">
        <f t="shared" si="17"/>
        <v>0009000207D1</v>
      </c>
      <c r="V74" s="24" t="s">
        <v>154</v>
      </c>
      <c r="W74" s="122" t="s">
        <v>300</v>
      </c>
      <c r="X74" s="70" t="s">
        <v>301</v>
      </c>
      <c r="Y74" s="70" t="s">
        <v>23</v>
      </c>
      <c r="Z74" s="70" t="s">
        <v>25</v>
      </c>
      <c r="AA74" s="71" t="s">
        <v>623</v>
      </c>
      <c r="AB74" s="72" t="s">
        <v>14</v>
      </c>
      <c r="AC74" s="72" t="s">
        <v>14</v>
      </c>
      <c r="AD74" s="72" t="str">
        <f t="shared" si="19"/>
        <v/>
      </c>
      <c r="AE74" s="24" t="s">
        <v>299</v>
      </c>
      <c r="AF74" s="24">
        <v>0</v>
      </c>
      <c r="AG74" s="183"/>
      <c r="AH74" s="184"/>
      <c r="AI74" s="185"/>
    </row>
    <row r="75" spans="1:35" x14ac:dyDescent="0.2">
      <c r="A75" s="7">
        <f t="shared" si="18"/>
        <v>73</v>
      </c>
      <c r="B75" s="6">
        <v>123</v>
      </c>
      <c r="C75" s="58" t="s">
        <v>491</v>
      </c>
      <c r="D75" s="58" t="s">
        <v>693</v>
      </c>
      <c r="E75" s="58" t="s">
        <v>71</v>
      </c>
      <c r="F75" s="58">
        <v>621</v>
      </c>
      <c r="G75" s="62"/>
      <c r="H75" s="64" t="s">
        <v>461</v>
      </c>
      <c r="I75" s="148">
        <v>28</v>
      </c>
      <c r="J75" s="58">
        <v>770</v>
      </c>
      <c r="K75" s="62" t="str">
        <f t="shared" si="14"/>
        <v>0009000207E3</v>
      </c>
      <c r="L75" s="140">
        <v>31</v>
      </c>
      <c r="M75" s="58">
        <v>1794</v>
      </c>
      <c r="N75" s="62" t="str">
        <f t="shared" si="15"/>
        <v>0009000207F4</v>
      </c>
      <c r="O75" s="65" t="s">
        <v>461</v>
      </c>
      <c r="P75" s="148">
        <v>33</v>
      </c>
      <c r="Q75" s="58">
        <v>770</v>
      </c>
      <c r="R75" s="62" t="str">
        <f t="shared" si="16"/>
        <v>0009000207E3</v>
      </c>
      <c r="S75" s="140">
        <v>37</v>
      </c>
      <c r="T75" s="58">
        <v>1794</v>
      </c>
      <c r="U75" s="8" t="str">
        <f t="shared" si="17"/>
        <v>0009000207F4</v>
      </c>
      <c r="V75" s="24" t="s">
        <v>203</v>
      </c>
      <c r="W75" s="123" t="s">
        <v>698</v>
      </c>
      <c r="X75" s="70" t="s">
        <v>675</v>
      </c>
      <c r="Y75" s="70" t="s">
        <v>23</v>
      </c>
      <c r="Z75" s="70" t="s">
        <v>25</v>
      </c>
      <c r="AA75" s="71" t="s">
        <v>623</v>
      </c>
      <c r="AB75" s="72" t="s">
        <v>14</v>
      </c>
      <c r="AC75" s="72" t="s">
        <v>14</v>
      </c>
      <c r="AD75" s="72" t="str">
        <f t="shared" si="19"/>
        <v/>
      </c>
      <c r="AE75" s="93" t="s">
        <v>700</v>
      </c>
      <c r="AF75" s="24">
        <v>0</v>
      </c>
      <c r="AG75" s="183"/>
      <c r="AH75" s="184"/>
      <c r="AI75" s="185"/>
    </row>
    <row r="76" spans="1:35" x14ac:dyDescent="0.2">
      <c r="A76" s="7">
        <f t="shared" si="18"/>
        <v>74</v>
      </c>
      <c r="B76" s="6">
        <v>113</v>
      </c>
      <c r="C76" s="58" t="s">
        <v>490</v>
      </c>
      <c r="D76" s="58" t="s">
        <v>50</v>
      </c>
      <c r="E76" s="58" t="s">
        <v>1</v>
      </c>
      <c r="F76" s="58">
        <v>85</v>
      </c>
      <c r="G76" s="62"/>
      <c r="H76" s="64" t="s">
        <v>461</v>
      </c>
      <c r="I76" s="148">
        <v>26</v>
      </c>
      <c r="J76" s="58">
        <v>2</v>
      </c>
      <c r="K76" s="62" t="str">
        <f t="shared" si="14"/>
        <v>0009000207D1</v>
      </c>
      <c r="L76" s="140">
        <v>29</v>
      </c>
      <c r="M76" s="58">
        <v>2</v>
      </c>
      <c r="N76" s="62" t="str">
        <f t="shared" si="15"/>
        <v>0009000207D1</v>
      </c>
      <c r="O76" s="65" t="s">
        <v>461</v>
      </c>
      <c r="P76" s="148">
        <v>31</v>
      </c>
      <c r="Q76" s="58">
        <v>2</v>
      </c>
      <c r="R76" s="62" t="str">
        <f t="shared" si="16"/>
        <v>0009000207D1</v>
      </c>
      <c r="S76" s="140">
        <v>35</v>
      </c>
      <c r="T76" s="58">
        <v>2</v>
      </c>
      <c r="U76" s="8" t="str">
        <f t="shared" si="17"/>
        <v>0009000207D1</v>
      </c>
      <c r="V76" s="93" t="s">
        <v>129</v>
      </c>
      <c r="W76" s="123" t="s">
        <v>292</v>
      </c>
      <c r="X76" s="70" t="s">
        <v>293</v>
      </c>
      <c r="Y76" s="70" t="s">
        <v>23</v>
      </c>
      <c r="Z76" s="70" t="s">
        <v>25</v>
      </c>
      <c r="AA76" s="73" t="s">
        <v>623</v>
      </c>
      <c r="AB76" s="70" t="s">
        <v>14</v>
      </c>
      <c r="AC76" s="70" t="s">
        <v>14</v>
      </c>
      <c r="AD76" s="70" t="str">
        <f t="shared" si="19"/>
        <v/>
      </c>
      <c r="AE76" s="93" t="s">
        <v>291</v>
      </c>
      <c r="AF76" s="24">
        <v>0</v>
      </c>
      <c r="AG76" s="183"/>
      <c r="AH76" s="184"/>
      <c r="AI76" s="185"/>
    </row>
    <row r="77" spans="1:35" x14ac:dyDescent="0.2">
      <c r="A77" s="7">
        <f t="shared" si="18"/>
        <v>75</v>
      </c>
      <c r="B77" s="58">
        <v>196</v>
      </c>
      <c r="C77" s="58" t="s">
        <v>490</v>
      </c>
      <c r="D77" s="58" t="s">
        <v>865</v>
      </c>
      <c r="E77" s="58" t="s">
        <v>1</v>
      </c>
      <c r="F77" s="58">
        <v>925</v>
      </c>
      <c r="G77" s="62"/>
      <c r="H77" s="64" t="s">
        <v>461</v>
      </c>
      <c r="I77" s="148">
        <v>25</v>
      </c>
      <c r="J77" s="58">
        <v>770</v>
      </c>
      <c r="K77" s="62" t="str">
        <f t="shared" si="14"/>
        <v>0009000207E3</v>
      </c>
      <c r="L77" s="140">
        <v>28</v>
      </c>
      <c r="M77" s="58">
        <v>770</v>
      </c>
      <c r="N77" s="62" t="str">
        <f t="shared" si="15"/>
        <v>0009000207E3</v>
      </c>
      <c r="O77" s="65" t="s">
        <v>461</v>
      </c>
      <c r="P77" s="148">
        <v>30</v>
      </c>
      <c r="Q77" s="58">
        <v>770</v>
      </c>
      <c r="R77" s="62" t="str">
        <f t="shared" si="16"/>
        <v>0009000207E3</v>
      </c>
      <c r="S77" s="140">
        <v>34</v>
      </c>
      <c r="T77" s="58">
        <v>770</v>
      </c>
      <c r="U77" s="8" t="str">
        <f t="shared" si="17"/>
        <v>0009000207E3</v>
      </c>
      <c r="V77" s="93" t="s">
        <v>597</v>
      </c>
      <c r="W77" s="123" t="s">
        <v>866</v>
      </c>
      <c r="X77" s="70" t="s">
        <v>872</v>
      </c>
      <c r="Y77" s="70" t="s">
        <v>23</v>
      </c>
      <c r="Z77" s="70" t="s">
        <v>25</v>
      </c>
      <c r="AA77" s="73" t="s">
        <v>623</v>
      </c>
      <c r="AB77" s="70" t="s">
        <v>14</v>
      </c>
      <c r="AC77" s="70" t="s">
        <v>14</v>
      </c>
      <c r="AD77" s="70" t="str">
        <f t="shared" si="19"/>
        <v>Да</v>
      </c>
      <c r="AE77" s="93" t="s">
        <v>871</v>
      </c>
      <c r="AF77" s="24">
        <v>0</v>
      </c>
      <c r="AG77" s="183"/>
      <c r="AH77" s="184"/>
      <c r="AI77" s="185"/>
    </row>
    <row r="78" spans="1:35" x14ac:dyDescent="0.2">
      <c r="A78" s="7">
        <f t="shared" si="18"/>
        <v>76</v>
      </c>
      <c r="B78" s="6">
        <v>40</v>
      </c>
      <c r="C78" s="58" t="s">
        <v>490</v>
      </c>
      <c r="D78" s="58" t="s">
        <v>43</v>
      </c>
      <c r="E78" s="58" t="s">
        <v>1</v>
      </c>
      <c r="F78" s="58">
        <v>204</v>
      </c>
      <c r="G78" s="62" t="s">
        <v>14</v>
      </c>
      <c r="H78" s="64" t="s">
        <v>461</v>
      </c>
      <c r="I78" s="148">
        <v>26</v>
      </c>
      <c r="J78" s="58">
        <v>2</v>
      </c>
      <c r="K78" s="62" t="str">
        <f t="shared" si="14"/>
        <v>0009000207D1</v>
      </c>
      <c r="L78" s="140">
        <v>29</v>
      </c>
      <c r="M78" s="58">
        <v>2</v>
      </c>
      <c r="N78" s="62" t="str">
        <f t="shared" si="15"/>
        <v>0009000207D1</v>
      </c>
      <c r="O78" s="65" t="s">
        <v>461</v>
      </c>
      <c r="P78" s="148">
        <v>31</v>
      </c>
      <c r="Q78" s="58">
        <v>2</v>
      </c>
      <c r="R78" s="62" t="str">
        <f t="shared" si="16"/>
        <v>0009000207D1</v>
      </c>
      <c r="S78" s="140">
        <v>35</v>
      </c>
      <c r="T78" s="58">
        <v>2</v>
      </c>
      <c r="U78" s="8" t="str">
        <f t="shared" si="17"/>
        <v>0009000207D1</v>
      </c>
      <c r="V78" s="93" t="s">
        <v>587</v>
      </c>
      <c r="W78" s="123" t="s">
        <v>192</v>
      </c>
      <c r="X78" s="70" t="s">
        <v>193</v>
      </c>
      <c r="Y78" s="70" t="s">
        <v>23</v>
      </c>
      <c r="Z78" s="70" t="s">
        <v>25</v>
      </c>
      <c r="AA78" s="73" t="s">
        <v>623</v>
      </c>
      <c r="AB78" s="70" t="s">
        <v>14</v>
      </c>
      <c r="AC78" s="70" t="s">
        <v>14</v>
      </c>
      <c r="AD78" s="70" t="str">
        <f t="shared" si="19"/>
        <v/>
      </c>
      <c r="AE78" s="93" t="s">
        <v>191</v>
      </c>
      <c r="AF78" s="24">
        <v>0</v>
      </c>
      <c r="AG78" s="183"/>
      <c r="AH78" s="184"/>
      <c r="AI78" s="185"/>
    </row>
    <row r="79" spans="1:35" x14ac:dyDescent="0.2">
      <c r="A79" s="7">
        <f t="shared" si="18"/>
        <v>77</v>
      </c>
      <c r="B79" s="6">
        <v>134</v>
      </c>
      <c r="C79" s="58" t="s">
        <v>490</v>
      </c>
      <c r="D79" s="58" t="s">
        <v>59</v>
      </c>
      <c r="E79" s="58" t="s">
        <v>71</v>
      </c>
      <c r="F79" s="58">
        <v>610</v>
      </c>
      <c r="G79" s="62"/>
      <c r="H79" s="64" t="s">
        <v>461</v>
      </c>
      <c r="I79" s="148">
        <v>26</v>
      </c>
      <c r="J79" s="58">
        <v>2</v>
      </c>
      <c r="K79" s="62" t="str">
        <f t="shared" si="14"/>
        <v>0009000207D1</v>
      </c>
      <c r="L79" s="140">
        <v>29</v>
      </c>
      <c r="M79" s="58">
        <v>2</v>
      </c>
      <c r="N79" s="62" t="str">
        <f t="shared" si="15"/>
        <v>0009000207D1</v>
      </c>
      <c r="O79" s="65" t="s">
        <v>461</v>
      </c>
      <c r="P79" s="148">
        <v>31</v>
      </c>
      <c r="Q79" s="58">
        <v>2</v>
      </c>
      <c r="R79" s="62" t="str">
        <f t="shared" si="16"/>
        <v>0009000207D1</v>
      </c>
      <c r="S79" s="140">
        <v>35</v>
      </c>
      <c r="T79" s="58">
        <v>2</v>
      </c>
      <c r="U79" s="8" t="str">
        <f t="shared" si="17"/>
        <v>0009000207D1</v>
      </c>
      <c r="V79" s="93" t="s">
        <v>595</v>
      </c>
      <c r="W79" s="123" t="s">
        <v>310</v>
      </c>
      <c r="X79" s="70" t="s">
        <v>311</v>
      </c>
      <c r="Y79" s="70" t="s">
        <v>607</v>
      </c>
      <c r="Z79" s="70" t="s">
        <v>25</v>
      </c>
      <c r="AA79" s="73" t="s">
        <v>623</v>
      </c>
      <c r="AB79" s="70" t="s">
        <v>14</v>
      </c>
      <c r="AC79" s="70" t="s">
        <v>14</v>
      </c>
      <c r="AD79" s="70" t="str">
        <f t="shared" si="19"/>
        <v/>
      </c>
      <c r="AE79" s="93" t="s">
        <v>309</v>
      </c>
      <c r="AF79" s="24">
        <v>0</v>
      </c>
      <c r="AG79" s="183"/>
      <c r="AH79" s="184"/>
      <c r="AI79" s="185"/>
    </row>
    <row r="80" spans="1:35" x14ac:dyDescent="0.2">
      <c r="A80" s="7">
        <f t="shared" si="18"/>
        <v>78</v>
      </c>
      <c r="B80" s="6">
        <v>304</v>
      </c>
      <c r="C80" s="58" t="s">
        <v>490</v>
      </c>
      <c r="D80" s="58" t="s">
        <v>554</v>
      </c>
      <c r="E80" s="58" t="s">
        <v>1</v>
      </c>
      <c r="F80" s="58">
        <v>134</v>
      </c>
      <c r="G80" s="62" t="s">
        <v>14</v>
      </c>
      <c r="H80" s="64" t="s">
        <v>461</v>
      </c>
      <c r="I80" s="148">
        <v>26</v>
      </c>
      <c r="J80" s="58">
        <v>2</v>
      </c>
      <c r="K80" s="62" t="str">
        <f t="shared" si="14"/>
        <v>0009000207D1</v>
      </c>
      <c r="L80" s="140">
        <v>29</v>
      </c>
      <c r="M80" s="58">
        <v>2</v>
      </c>
      <c r="N80" s="62" t="str">
        <f t="shared" si="15"/>
        <v>0009000207D1</v>
      </c>
      <c r="O80" s="65" t="s">
        <v>461</v>
      </c>
      <c r="P80" s="148">
        <v>31</v>
      </c>
      <c r="Q80" s="58">
        <v>2</v>
      </c>
      <c r="R80" s="62" t="str">
        <f t="shared" si="16"/>
        <v>0009000207D1</v>
      </c>
      <c r="S80" s="140">
        <v>35</v>
      </c>
      <c r="T80" s="58">
        <v>2</v>
      </c>
      <c r="U80" s="8" t="str">
        <f t="shared" si="17"/>
        <v>0009000207D1</v>
      </c>
      <c r="V80" s="93" t="s">
        <v>591</v>
      </c>
      <c r="W80" s="123" t="s">
        <v>603</v>
      </c>
      <c r="X80" s="70" t="s">
        <v>604</v>
      </c>
      <c r="Y80" s="70" t="s">
        <v>607</v>
      </c>
      <c r="Z80" s="70" t="s">
        <v>25</v>
      </c>
      <c r="AA80" s="73"/>
      <c r="AB80" s="70" t="s">
        <v>14</v>
      </c>
      <c r="AC80" s="70" t="s">
        <v>14</v>
      </c>
      <c r="AD80" s="70" t="str">
        <f t="shared" si="19"/>
        <v/>
      </c>
      <c r="AE80" s="93" t="s">
        <v>605</v>
      </c>
      <c r="AF80" s="24">
        <v>0</v>
      </c>
      <c r="AG80" s="183"/>
      <c r="AH80" s="184"/>
      <c r="AI80" s="185"/>
    </row>
    <row r="81" spans="1:35" x14ac:dyDescent="0.2">
      <c r="A81" s="7">
        <f t="shared" si="18"/>
        <v>79</v>
      </c>
      <c r="B81" s="6">
        <v>140</v>
      </c>
      <c r="C81" s="58" t="s">
        <v>490</v>
      </c>
      <c r="D81" s="58" t="s">
        <v>89</v>
      </c>
      <c r="E81" s="58" t="s">
        <v>1</v>
      </c>
      <c r="F81" s="58">
        <v>203</v>
      </c>
      <c r="G81" s="62" t="s">
        <v>14</v>
      </c>
      <c r="H81" s="64" t="s">
        <v>461</v>
      </c>
      <c r="I81" s="148">
        <v>26</v>
      </c>
      <c r="J81" s="58">
        <v>2</v>
      </c>
      <c r="K81" s="62" t="str">
        <f t="shared" si="14"/>
        <v>0009000207D1</v>
      </c>
      <c r="L81" s="140">
        <v>29</v>
      </c>
      <c r="M81" s="58">
        <v>2</v>
      </c>
      <c r="N81" s="62" t="str">
        <f t="shared" si="15"/>
        <v>0009000207D1</v>
      </c>
      <c r="O81" s="65" t="s">
        <v>461</v>
      </c>
      <c r="P81" s="148">
        <v>31</v>
      </c>
      <c r="Q81" s="58">
        <v>2</v>
      </c>
      <c r="R81" s="62" t="str">
        <f t="shared" si="16"/>
        <v>0009000207D1</v>
      </c>
      <c r="S81" s="140">
        <v>35</v>
      </c>
      <c r="T81" s="58">
        <v>2</v>
      </c>
      <c r="U81" s="8" t="str">
        <f t="shared" si="17"/>
        <v>0009000207D1</v>
      </c>
      <c r="V81" s="93" t="s">
        <v>587</v>
      </c>
      <c r="W81" s="123" t="s">
        <v>362</v>
      </c>
      <c r="X81" s="70" t="s">
        <v>363</v>
      </c>
      <c r="Y81" s="70" t="s">
        <v>23</v>
      </c>
      <c r="Z81" s="70" t="s">
        <v>25</v>
      </c>
      <c r="AA81" s="73" t="s">
        <v>623</v>
      </c>
      <c r="AB81" s="70" t="s">
        <v>14</v>
      </c>
      <c r="AC81" s="70" t="s">
        <v>14</v>
      </c>
      <c r="AD81" s="70" t="str">
        <f t="shared" si="19"/>
        <v/>
      </c>
      <c r="AE81" s="93" t="s">
        <v>361</v>
      </c>
      <c r="AF81" s="24">
        <v>0</v>
      </c>
      <c r="AG81" s="183"/>
      <c r="AH81" s="184"/>
      <c r="AI81" s="185"/>
    </row>
    <row r="82" spans="1:35" x14ac:dyDescent="0.2">
      <c r="A82" s="7">
        <f t="shared" si="18"/>
        <v>80</v>
      </c>
      <c r="B82" s="6">
        <v>111</v>
      </c>
      <c r="C82" s="58" t="s">
        <v>490</v>
      </c>
      <c r="D82" s="58" t="s">
        <v>81</v>
      </c>
      <c r="E82" s="58" t="s">
        <v>1</v>
      </c>
      <c r="F82" s="58">
        <v>301</v>
      </c>
      <c r="G82" s="62"/>
      <c r="H82" s="64" t="s">
        <v>461</v>
      </c>
      <c r="I82" s="148">
        <v>26</v>
      </c>
      <c r="J82" s="58">
        <v>2</v>
      </c>
      <c r="K82" s="62" t="str">
        <f t="shared" si="14"/>
        <v>0009000207D1</v>
      </c>
      <c r="L82" s="140">
        <v>29</v>
      </c>
      <c r="M82" s="58">
        <v>2</v>
      </c>
      <c r="N82" s="62" t="str">
        <f t="shared" si="15"/>
        <v>0009000207D1</v>
      </c>
      <c r="O82" s="65" t="s">
        <v>461</v>
      </c>
      <c r="P82" s="148">
        <v>31</v>
      </c>
      <c r="Q82" s="58">
        <v>2</v>
      </c>
      <c r="R82" s="62" t="str">
        <f t="shared" si="16"/>
        <v>0009000207D1</v>
      </c>
      <c r="S82" s="140">
        <v>35</v>
      </c>
      <c r="T82" s="58">
        <v>2</v>
      </c>
      <c r="U82" s="8" t="str">
        <f t="shared" si="17"/>
        <v>0009000207D1</v>
      </c>
      <c r="V82" s="93" t="s">
        <v>203</v>
      </c>
      <c r="W82" s="123" t="s">
        <v>312</v>
      </c>
      <c r="X82" s="70" t="s">
        <v>313</v>
      </c>
      <c r="Y82" s="70" t="s">
        <v>607</v>
      </c>
      <c r="Z82" s="70" t="s">
        <v>25</v>
      </c>
      <c r="AA82" s="73" t="s">
        <v>623</v>
      </c>
      <c r="AB82" s="70" t="s">
        <v>14</v>
      </c>
      <c r="AC82" s="70" t="s">
        <v>14</v>
      </c>
      <c r="AD82" s="70" t="str">
        <f t="shared" si="19"/>
        <v/>
      </c>
      <c r="AE82" s="93" t="s">
        <v>221</v>
      </c>
      <c r="AF82" s="24">
        <v>0</v>
      </c>
      <c r="AG82" s="183"/>
      <c r="AH82" s="184"/>
      <c r="AI82" s="185"/>
    </row>
    <row r="83" spans="1:35" x14ac:dyDescent="0.2">
      <c r="A83" s="7">
        <f t="shared" si="18"/>
        <v>81</v>
      </c>
      <c r="B83" s="6">
        <v>135</v>
      </c>
      <c r="C83" s="58" t="s">
        <v>491</v>
      </c>
      <c r="D83" s="58" t="s">
        <v>56</v>
      </c>
      <c r="E83" s="58" t="s">
        <v>71</v>
      </c>
      <c r="F83" s="58">
        <v>611</v>
      </c>
      <c r="G83" s="62"/>
      <c r="H83" s="64" t="s">
        <v>461</v>
      </c>
      <c r="I83" s="148">
        <v>27</v>
      </c>
      <c r="J83" s="58">
        <v>2</v>
      </c>
      <c r="K83" s="62" t="str">
        <f t="shared" si="14"/>
        <v>0009000207D1</v>
      </c>
      <c r="L83" s="140">
        <v>30</v>
      </c>
      <c r="M83" s="58">
        <v>2</v>
      </c>
      <c r="N83" s="62" t="str">
        <f t="shared" si="15"/>
        <v>0009000207D1</v>
      </c>
      <c r="O83" s="65" t="s">
        <v>461</v>
      </c>
      <c r="P83" s="148">
        <v>32</v>
      </c>
      <c r="Q83" s="58">
        <v>2</v>
      </c>
      <c r="R83" s="62" t="str">
        <f t="shared" si="16"/>
        <v>0009000207D1</v>
      </c>
      <c r="S83" s="140">
        <v>36</v>
      </c>
      <c r="T83" s="58">
        <v>2</v>
      </c>
      <c r="U83" s="8" t="str">
        <f t="shared" si="17"/>
        <v>0009000207D1</v>
      </c>
      <c r="V83" s="93" t="s">
        <v>595</v>
      </c>
      <c r="W83" s="123" t="s">
        <v>318</v>
      </c>
      <c r="X83" s="70" t="s">
        <v>319</v>
      </c>
      <c r="Y83" s="70" t="s">
        <v>23</v>
      </c>
      <c r="Z83" s="70" t="s">
        <v>25</v>
      </c>
      <c r="AA83" s="73" t="s">
        <v>623</v>
      </c>
      <c r="AB83" s="70" t="s">
        <v>14</v>
      </c>
      <c r="AC83" s="70" t="s">
        <v>14</v>
      </c>
      <c r="AD83" s="70" t="str">
        <f t="shared" si="19"/>
        <v/>
      </c>
      <c r="AE83" s="93" t="s">
        <v>317</v>
      </c>
      <c r="AF83" s="24">
        <v>0</v>
      </c>
      <c r="AG83" s="183"/>
      <c r="AH83" s="184"/>
      <c r="AI83" s="185"/>
    </row>
    <row r="84" spans="1:35" x14ac:dyDescent="0.2">
      <c r="A84" s="7">
        <f t="shared" si="18"/>
        <v>82</v>
      </c>
      <c r="B84" s="6">
        <v>145</v>
      </c>
      <c r="C84" s="58" t="s">
        <v>493</v>
      </c>
      <c r="D84" s="58" t="s">
        <v>35</v>
      </c>
      <c r="E84" s="58" t="s">
        <v>1</v>
      </c>
      <c r="F84" s="58">
        <v>75</v>
      </c>
      <c r="G84" s="62" t="s">
        <v>14</v>
      </c>
      <c r="H84" s="64" t="s">
        <v>461</v>
      </c>
      <c r="I84" s="148">
        <v>30</v>
      </c>
      <c r="J84" s="58">
        <v>770</v>
      </c>
      <c r="K84" s="62" t="str">
        <f t="shared" si="14"/>
        <v>0009000207E3</v>
      </c>
      <c r="L84" s="140">
        <v>33</v>
      </c>
      <c r="M84" s="58">
        <v>770</v>
      </c>
      <c r="N84" s="62" t="str">
        <f t="shared" si="15"/>
        <v>0009000207E3</v>
      </c>
      <c r="O84" s="65" t="s">
        <v>461</v>
      </c>
      <c r="P84" s="148">
        <v>35</v>
      </c>
      <c r="Q84" s="58">
        <v>770</v>
      </c>
      <c r="R84" s="62" t="str">
        <f t="shared" si="16"/>
        <v>0009000207E3</v>
      </c>
      <c r="S84" s="140">
        <v>39</v>
      </c>
      <c r="T84" s="58">
        <v>770</v>
      </c>
      <c r="U84" s="8" t="str">
        <f t="shared" si="17"/>
        <v>0009000207E3</v>
      </c>
      <c r="V84" s="93" t="s">
        <v>154</v>
      </c>
      <c r="W84" s="123" t="s">
        <v>315</v>
      </c>
      <c r="X84" s="70" t="s">
        <v>316</v>
      </c>
      <c r="Y84" s="70" t="s">
        <v>23</v>
      </c>
      <c r="Z84" s="70" t="s">
        <v>25</v>
      </c>
      <c r="AA84" s="73" t="s">
        <v>623</v>
      </c>
      <c r="AB84" s="70" t="s">
        <v>14</v>
      </c>
      <c r="AC84" s="70" t="s">
        <v>14</v>
      </c>
      <c r="AD84" s="70" t="str">
        <f t="shared" si="19"/>
        <v/>
      </c>
      <c r="AE84" s="93" t="s">
        <v>314</v>
      </c>
      <c r="AF84" s="24">
        <v>0</v>
      </c>
      <c r="AG84" s="183"/>
      <c r="AH84" s="184"/>
      <c r="AI84" s="185"/>
    </row>
    <row r="85" spans="1:35" x14ac:dyDescent="0.2">
      <c r="A85" s="7">
        <f t="shared" si="18"/>
        <v>83</v>
      </c>
      <c r="B85" s="6">
        <v>999</v>
      </c>
      <c r="C85" s="58" t="s">
        <v>491</v>
      </c>
      <c r="D85" s="58" t="s">
        <v>80</v>
      </c>
      <c r="E85" s="58" t="s">
        <v>1</v>
      </c>
      <c r="F85" s="58">
        <v>30</v>
      </c>
      <c r="G85" s="62"/>
      <c r="H85" s="64" t="s">
        <v>461</v>
      </c>
      <c r="I85" s="148" t="s">
        <v>492</v>
      </c>
      <c r="J85" s="58" t="s">
        <v>492</v>
      </c>
      <c r="K85" s="62" t="str">
        <f t="shared" si="14"/>
        <v>-</v>
      </c>
      <c r="L85" s="140" t="s">
        <v>492</v>
      </c>
      <c r="M85" s="58" t="s">
        <v>492</v>
      </c>
      <c r="N85" s="62" t="str">
        <f t="shared" si="15"/>
        <v>-</v>
      </c>
      <c r="O85" s="65" t="s">
        <v>461</v>
      </c>
      <c r="P85" s="148" t="s">
        <v>492</v>
      </c>
      <c r="Q85" s="58" t="s">
        <v>492</v>
      </c>
      <c r="R85" s="62" t="str">
        <f t="shared" si="16"/>
        <v>-</v>
      </c>
      <c r="S85" s="140" t="s">
        <v>492</v>
      </c>
      <c r="T85" s="58" t="s">
        <v>492</v>
      </c>
      <c r="U85" s="8" t="str">
        <f t="shared" si="17"/>
        <v>-</v>
      </c>
      <c r="V85" s="93" t="s">
        <v>589</v>
      </c>
      <c r="W85" s="123" t="s">
        <v>307</v>
      </c>
      <c r="X85" s="70" t="s">
        <v>308</v>
      </c>
      <c r="Y85" s="70" t="s">
        <v>23</v>
      </c>
      <c r="Z85" s="70" t="s">
        <v>25</v>
      </c>
      <c r="AA85" s="73" t="s">
        <v>623</v>
      </c>
      <c r="AB85" s="70" t="s">
        <v>14</v>
      </c>
      <c r="AC85" s="70" t="s">
        <v>14</v>
      </c>
      <c r="AD85" s="70" t="str">
        <f t="shared" si="19"/>
        <v/>
      </c>
      <c r="AE85" s="93" t="s">
        <v>306</v>
      </c>
      <c r="AF85" s="24">
        <v>0</v>
      </c>
      <c r="AG85" s="183"/>
      <c r="AH85" s="184"/>
      <c r="AI85" s="185"/>
    </row>
    <row r="86" spans="1:35" x14ac:dyDescent="0.2">
      <c r="A86" s="7">
        <f t="shared" si="18"/>
        <v>84</v>
      </c>
      <c r="B86" s="6">
        <v>80</v>
      </c>
      <c r="C86" s="58" t="s">
        <v>491</v>
      </c>
      <c r="D86" s="58" t="s">
        <v>859</v>
      </c>
      <c r="E86" s="58" t="s">
        <v>1</v>
      </c>
      <c r="F86" s="58">
        <v>87</v>
      </c>
      <c r="G86" s="62"/>
      <c r="H86" s="64" t="s">
        <v>461</v>
      </c>
      <c r="I86" s="148">
        <v>27</v>
      </c>
      <c r="J86" s="58">
        <v>2</v>
      </c>
      <c r="K86" s="62" t="str">
        <f t="shared" si="14"/>
        <v>0009000207D1</v>
      </c>
      <c r="L86" s="140">
        <v>30</v>
      </c>
      <c r="M86" s="58">
        <v>2</v>
      </c>
      <c r="N86" s="62" t="str">
        <f t="shared" si="15"/>
        <v>0009000207D1</v>
      </c>
      <c r="O86" s="65" t="s">
        <v>461</v>
      </c>
      <c r="P86" s="148">
        <v>32</v>
      </c>
      <c r="Q86" s="58">
        <v>2</v>
      </c>
      <c r="R86" s="62" t="str">
        <f t="shared" si="16"/>
        <v>0009000207D1</v>
      </c>
      <c r="S86" s="140">
        <v>36</v>
      </c>
      <c r="T86" s="58">
        <v>2</v>
      </c>
      <c r="U86" s="8" t="str">
        <f t="shared" si="17"/>
        <v>0009000207D1</v>
      </c>
      <c r="V86" s="93" t="s">
        <v>129</v>
      </c>
      <c r="W86" s="123" t="s">
        <v>320</v>
      </c>
      <c r="X86" s="70" t="s">
        <v>321</v>
      </c>
      <c r="Y86" s="70" t="s">
        <v>23</v>
      </c>
      <c r="Z86" s="70" t="s">
        <v>25</v>
      </c>
      <c r="AA86" s="73" t="s">
        <v>623</v>
      </c>
      <c r="AB86" s="70" t="s">
        <v>14</v>
      </c>
      <c r="AC86" s="70" t="s">
        <v>14</v>
      </c>
      <c r="AD86" s="70" t="str">
        <f t="shared" si="19"/>
        <v/>
      </c>
      <c r="AE86" s="93" t="s">
        <v>860</v>
      </c>
      <c r="AF86" s="24">
        <v>0</v>
      </c>
      <c r="AG86" s="183"/>
      <c r="AH86" s="184"/>
      <c r="AI86" s="185"/>
    </row>
    <row r="87" spans="1:35" x14ac:dyDescent="0.2">
      <c r="A87" s="7">
        <f t="shared" si="18"/>
        <v>85</v>
      </c>
      <c r="B87" s="6">
        <v>83</v>
      </c>
      <c r="C87" s="6" t="s">
        <v>491</v>
      </c>
      <c r="D87" s="58" t="s">
        <v>82</v>
      </c>
      <c r="E87" s="58" t="s">
        <v>1</v>
      </c>
      <c r="F87" s="58">
        <v>88</v>
      </c>
      <c r="G87" s="62" t="s">
        <v>14</v>
      </c>
      <c r="H87" s="64" t="s">
        <v>461</v>
      </c>
      <c r="I87" s="148">
        <v>27</v>
      </c>
      <c r="J87" s="58">
        <v>2</v>
      </c>
      <c r="K87" s="62" t="str">
        <f t="shared" si="14"/>
        <v>0009000207D1</v>
      </c>
      <c r="L87" s="140">
        <v>30</v>
      </c>
      <c r="M87" s="58">
        <v>2</v>
      </c>
      <c r="N87" s="62" t="str">
        <f t="shared" si="15"/>
        <v>0009000207D1</v>
      </c>
      <c r="O87" s="65" t="s">
        <v>461</v>
      </c>
      <c r="P87" s="148">
        <v>32</v>
      </c>
      <c r="Q87" s="58">
        <v>2</v>
      </c>
      <c r="R87" s="62" t="str">
        <f t="shared" si="16"/>
        <v>0009000207D1</v>
      </c>
      <c r="S87" s="140">
        <v>36</v>
      </c>
      <c r="T87" s="58">
        <v>2</v>
      </c>
      <c r="U87" s="8" t="str">
        <f t="shared" si="17"/>
        <v>0009000207D1</v>
      </c>
      <c r="V87" s="93" t="s">
        <v>129</v>
      </c>
      <c r="W87" s="123" t="s">
        <v>323</v>
      </c>
      <c r="X87" s="70" t="s">
        <v>324</v>
      </c>
      <c r="Y87" s="70" t="s">
        <v>23</v>
      </c>
      <c r="Z87" s="70" t="s">
        <v>25</v>
      </c>
      <c r="AA87" s="73" t="s">
        <v>623</v>
      </c>
      <c r="AB87" s="70" t="s">
        <v>14</v>
      </c>
      <c r="AC87" s="70" t="s">
        <v>14</v>
      </c>
      <c r="AD87" s="70" t="str">
        <f t="shared" si="19"/>
        <v/>
      </c>
      <c r="AE87" s="93" t="s">
        <v>322</v>
      </c>
      <c r="AF87" s="24">
        <v>0</v>
      </c>
      <c r="AG87" s="183"/>
      <c r="AH87" s="184"/>
      <c r="AI87" s="185"/>
    </row>
    <row r="88" spans="1:35" x14ac:dyDescent="0.2">
      <c r="A88" s="7">
        <f t="shared" si="18"/>
        <v>86</v>
      </c>
      <c r="B88" s="6">
        <v>118</v>
      </c>
      <c r="C88" s="6" t="s">
        <v>493</v>
      </c>
      <c r="D88" s="58" t="s">
        <v>58</v>
      </c>
      <c r="E88" s="58" t="s">
        <v>71</v>
      </c>
      <c r="F88" s="58">
        <v>609</v>
      </c>
      <c r="G88" s="62"/>
      <c r="H88" s="64" t="s">
        <v>461</v>
      </c>
      <c r="I88" s="148">
        <v>29</v>
      </c>
      <c r="J88" s="58">
        <v>2</v>
      </c>
      <c r="K88" s="62" t="str">
        <f t="shared" si="14"/>
        <v>0009000207D1</v>
      </c>
      <c r="L88" s="140">
        <v>32</v>
      </c>
      <c r="M88" s="58">
        <v>2</v>
      </c>
      <c r="N88" s="62" t="str">
        <f t="shared" si="15"/>
        <v>0009000207D1</v>
      </c>
      <c r="O88" s="65" t="s">
        <v>461</v>
      </c>
      <c r="P88" s="148">
        <v>34</v>
      </c>
      <c r="Q88" s="58">
        <v>2</v>
      </c>
      <c r="R88" s="62" t="str">
        <f t="shared" si="16"/>
        <v>0009000207D1</v>
      </c>
      <c r="S88" s="140">
        <v>38</v>
      </c>
      <c r="T88" s="58">
        <v>2</v>
      </c>
      <c r="U88" s="8" t="str">
        <f t="shared" si="17"/>
        <v>0009000207D1</v>
      </c>
      <c r="V88" s="93" t="s">
        <v>595</v>
      </c>
      <c r="W88" s="123" t="s">
        <v>404</v>
      </c>
      <c r="X88" s="70" t="s">
        <v>174</v>
      </c>
      <c r="Y88" s="70" t="s">
        <v>607</v>
      </c>
      <c r="Z88" s="70" t="s">
        <v>25</v>
      </c>
      <c r="AA88" s="73" t="s">
        <v>623</v>
      </c>
      <c r="AB88" s="70" t="s">
        <v>14</v>
      </c>
      <c r="AC88" s="70" t="s">
        <v>14</v>
      </c>
      <c r="AD88" s="70" t="str">
        <f t="shared" si="19"/>
        <v/>
      </c>
      <c r="AE88" s="93" t="s">
        <v>403</v>
      </c>
      <c r="AF88" s="24">
        <v>0</v>
      </c>
      <c r="AG88" s="183"/>
      <c r="AH88" s="184"/>
      <c r="AI88" s="185"/>
    </row>
    <row r="89" spans="1:35" x14ac:dyDescent="0.2">
      <c r="A89" s="7">
        <f t="shared" si="18"/>
        <v>87</v>
      </c>
      <c r="B89" s="6">
        <v>162</v>
      </c>
      <c r="C89" s="6" t="s">
        <v>493</v>
      </c>
      <c r="D89" s="58" t="s">
        <v>87</v>
      </c>
      <c r="E89" s="58" t="s">
        <v>71</v>
      </c>
      <c r="F89" s="58">
        <v>805</v>
      </c>
      <c r="G89" s="62"/>
      <c r="H89" s="64" t="s">
        <v>484</v>
      </c>
      <c r="I89" s="148">
        <v>31</v>
      </c>
      <c r="J89" s="58">
        <v>32</v>
      </c>
      <c r="K89" s="62" t="str">
        <f t="shared" si="14"/>
        <v>0009000207E0</v>
      </c>
      <c r="L89" s="140">
        <v>34</v>
      </c>
      <c r="M89" s="58">
        <v>32</v>
      </c>
      <c r="N89" s="62" t="str">
        <f t="shared" si="15"/>
        <v>0009000207E0</v>
      </c>
      <c r="O89" s="65" t="s">
        <v>484</v>
      </c>
      <c r="P89" s="148">
        <v>36</v>
      </c>
      <c r="Q89" s="58">
        <v>32</v>
      </c>
      <c r="R89" s="62" t="str">
        <f t="shared" si="16"/>
        <v>0009000207E0</v>
      </c>
      <c r="S89" s="140">
        <v>40</v>
      </c>
      <c r="T89" s="58">
        <v>32</v>
      </c>
      <c r="U89" s="8" t="str">
        <f t="shared" si="17"/>
        <v>0009000207E0</v>
      </c>
      <c r="V89" s="93" t="s">
        <v>154</v>
      </c>
      <c r="W89" s="123" t="s">
        <v>356</v>
      </c>
      <c r="X89" s="70" t="s">
        <v>296</v>
      </c>
      <c r="Y89" s="70" t="s">
        <v>23</v>
      </c>
      <c r="Z89" s="70" t="s">
        <v>25</v>
      </c>
      <c r="AA89" s="73" t="s">
        <v>623</v>
      </c>
      <c r="AB89" s="70" t="s">
        <v>14</v>
      </c>
      <c r="AC89" s="70" t="s">
        <v>14</v>
      </c>
      <c r="AD89" s="70" t="str">
        <f t="shared" si="19"/>
        <v/>
      </c>
      <c r="AE89" s="93" t="s">
        <v>355</v>
      </c>
      <c r="AF89" s="24">
        <v>0</v>
      </c>
      <c r="AG89" s="183"/>
      <c r="AH89" s="184"/>
      <c r="AI89" s="185"/>
    </row>
    <row r="90" spans="1:35" x14ac:dyDescent="0.2">
      <c r="A90" s="7">
        <f t="shared" si="18"/>
        <v>88</v>
      </c>
      <c r="B90" s="6">
        <v>13</v>
      </c>
      <c r="C90" s="6" t="s">
        <v>495</v>
      </c>
      <c r="D90" s="58" t="s">
        <v>555</v>
      </c>
      <c r="E90" s="58" t="s">
        <v>1</v>
      </c>
      <c r="F90" s="58">
        <v>23</v>
      </c>
      <c r="G90" s="62" t="s">
        <v>14</v>
      </c>
      <c r="H90" s="64" t="s">
        <v>461</v>
      </c>
      <c r="I90" s="148">
        <v>32</v>
      </c>
      <c r="J90" s="58">
        <v>770</v>
      </c>
      <c r="K90" s="62" t="str">
        <f t="shared" si="14"/>
        <v>0009000207E3</v>
      </c>
      <c r="L90" s="140">
        <v>35</v>
      </c>
      <c r="M90" s="58">
        <v>770</v>
      </c>
      <c r="N90" s="62" t="str">
        <f t="shared" si="15"/>
        <v>0009000207E3</v>
      </c>
      <c r="O90" s="65" t="s">
        <v>461</v>
      </c>
      <c r="P90" s="148">
        <v>37</v>
      </c>
      <c r="Q90" s="58">
        <v>8962</v>
      </c>
      <c r="R90" s="62" t="str">
        <f t="shared" si="16"/>
        <v>000900020BBB</v>
      </c>
      <c r="S90" s="140">
        <v>41</v>
      </c>
      <c r="T90" s="58">
        <v>8962</v>
      </c>
      <c r="U90" s="8" t="str">
        <f t="shared" si="17"/>
        <v>000900020BBB</v>
      </c>
      <c r="V90" s="93" t="s">
        <v>129</v>
      </c>
      <c r="W90" s="123" t="s">
        <v>151</v>
      </c>
      <c r="X90" s="70" t="s">
        <v>152</v>
      </c>
      <c r="Y90" s="70" t="s">
        <v>23</v>
      </c>
      <c r="Z90" s="70" t="s">
        <v>25</v>
      </c>
      <c r="AA90" s="73" t="s">
        <v>623</v>
      </c>
      <c r="AB90" s="70" t="s">
        <v>14</v>
      </c>
      <c r="AC90" s="70" t="s">
        <v>14</v>
      </c>
      <c r="AD90" s="70" t="str">
        <f t="shared" si="19"/>
        <v/>
      </c>
      <c r="AE90" s="93" t="s">
        <v>443</v>
      </c>
      <c r="AF90" s="24">
        <v>0</v>
      </c>
      <c r="AG90" s="183"/>
      <c r="AH90" s="184"/>
      <c r="AI90" s="185"/>
    </row>
    <row r="91" spans="1:35" x14ac:dyDescent="0.2">
      <c r="A91" s="7">
        <f t="shared" si="18"/>
        <v>89</v>
      </c>
      <c r="B91" s="6">
        <v>180</v>
      </c>
      <c r="C91" s="6" t="s">
        <v>495</v>
      </c>
      <c r="D91" s="58" t="s">
        <v>84</v>
      </c>
      <c r="E91" s="58" t="s">
        <v>1</v>
      </c>
      <c r="F91" s="58">
        <v>86</v>
      </c>
      <c r="G91" s="62"/>
      <c r="H91" s="64" t="s">
        <v>461</v>
      </c>
      <c r="I91" s="148">
        <v>33</v>
      </c>
      <c r="J91" s="58">
        <v>2</v>
      </c>
      <c r="K91" s="62" t="str">
        <f t="shared" si="14"/>
        <v>0009000207D1</v>
      </c>
      <c r="L91" s="140">
        <v>36</v>
      </c>
      <c r="M91" s="58">
        <v>2</v>
      </c>
      <c r="N91" s="62" t="str">
        <f t="shared" si="15"/>
        <v>0009000207D1</v>
      </c>
      <c r="O91" s="65" t="s">
        <v>461</v>
      </c>
      <c r="P91" s="148">
        <v>38</v>
      </c>
      <c r="Q91" s="58">
        <v>2</v>
      </c>
      <c r="R91" s="62" t="str">
        <f t="shared" si="16"/>
        <v>0009000207D1</v>
      </c>
      <c r="S91" s="140">
        <v>42</v>
      </c>
      <c r="T91" s="58">
        <v>2</v>
      </c>
      <c r="U91" s="8" t="str">
        <f t="shared" si="17"/>
        <v>0009000207D1</v>
      </c>
      <c r="V91" s="24" t="s">
        <v>129</v>
      </c>
      <c r="W91" s="123" t="s">
        <v>341</v>
      </c>
      <c r="X91" s="70" t="s">
        <v>342</v>
      </c>
      <c r="Y91" s="70" t="s">
        <v>23</v>
      </c>
      <c r="Z91" s="70" t="s">
        <v>25</v>
      </c>
      <c r="AA91" s="71" t="s">
        <v>623</v>
      </c>
      <c r="AB91" s="72" t="s">
        <v>14</v>
      </c>
      <c r="AC91" s="72" t="s">
        <v>14</v>
      </c>
      <c r="AD91" s="72" t="str">
        <f t="shared" si="19"/>
        <v/>
      </c>
      <c r="AE91" s="24" t="s">
        <v>340</v>
      </c>
      <c r="AF91" s="24">
        <v>0</v>
      </c>
      <c r="AG91" s="183"/>
      <c r="AH91" s="184"/>
      <c r="AI91" s="185"/>
    </row>
    <row r="92" spans="1:35" x14ac:dyDescent="0.2">
      <c r="A92" s="7">
        <f t="shared" si="18"/>
        <v>90</v>
      </c>
      <c r="B92" s="6">
        <v>171</v>
      </c>
      <c r="C92" s="6" t="s">
        <v>495</v>
      </c>
      <c r="D92" s="58" t="s">
        <v>61</v>
      </c>
      <c r="E92" s="58" t="s">
        <v>71</v>
      </c>
      <c r="F92" s="58">
        <v>620</v>
      </c>
      <c r="G92" s="62"/>
      <c r="H92" s="64" t="s">
        <v>461</v>
      </c>
      <c r="I92" s="148">
        <v>33</v>
      </c>
      <c r="J92" s="58">
        <v>2</v>
      </c>
      <c r="K92" s="62" t="str">
        <f t="shared" si="14"/>
        <v>0009000207D1</v>
      </c>
      <c r="L92" s="140">
        <v>36</v>
      </c>
      <c r="M92" s="58">
        <v>2</v>
      </c>
      <c r="N92" s="62" t="str">
        <f t="shared" si="15"/>
        <v>0009000207D1</v>
      </c>
      <c r="O92" s="65" t="s">
        <v>461</v>
      </c>
      <c r="P92" s="148">
        <v>38</v>
      </c>
      <c r="Q92" s="58">
        <v>2</v>
      </c>
      <c r="R92" s="62" t="str">
        <f t="shared" si="16"/>
        <v>0009000207D1</v>
      </c>
      <c r="S92" s="140">
        <v>42</v>
      </c>
      <c r="T92" s="58">
        <v>2</v>
      </c>
      <c r="U92" s="8" t="str">
        <f t="shared" si="17"/>
        <v>0009000207D1</v>
      </c>
      <c r="V92" s="24" t="s">
        <v>203</v>
      </c>
      <c r="W92" s="123" t="s">
        <v>405</v>
      </c>
      <c r="X92" s="70" t="s">
        <v>313</v>
      </c>
      <c r="Y92" s="70" t="s">
        <v>360</v>
      </c>
      <c r="Z92" s="70" t="s">
        <v>25</v>
      </c>
      <c r="AA92" s="71" t="s">
        <v>623</v>
      </c>
      <c r="AB92" s="72" t="s">
        <v>14</v>
      </c>
      <c r="AC92" s="72" t="s">
        <v>14</v>
      </c>
      <c r="AD92" s="72" t="str">
        <f t="shared" si="19"/>
        <v/>
      </c>
      <c r="AE92" s="24" t="s">
        <v>221</v>
      </c>
      <c r="AF92" s="24">
        <v>0</v>
      </c>
      <c r="AG92" s="183"/>
      <c r="AH92" s="184"/>
      <c r="AI92" s="185"/>
    </row>
    <row r="93" spans="1:35" x14ac:dyDescent="0.2">
      <c r="A93" s="7">
        <f t="shared" si="18"/>
        <v>91</v>
      </c>
      <c r="B93" s="6">
        <v>85</v>
      </c>
      <c r="C93" s="6" t="s">
        <v>497</v>
      </c>
      <c r="D93" s="58" t="s">
        <v>86</v>
      </c>
      <c r="E93" s="58" t="s">
        <v>1</v>
      </c>
      <c r="F93" s="58">
        <v>111</v>
      </c>
      <c r="G93" s="62"/>
      <c r="H93" s="64" t="s">
        <v>461</v>
      </c>
      <c r="I93" s="148">
        <v>34</v>
      </c>
      <c r="J93" s="58">
        <v>770</v>
      </c>
      <c r="K93" s="62" t="str">
        <f t="shared" si="14"/>
        <v>0009000207E3</v>
      </c>
      <c r="L93" s="140">
        <v>37</v>
      </c>
      <c r="M93" s="58">
        <v>770</v>
      </c>
      <c r="N93" s="62" t="str">
        <f t="shared" si="15"/>
        <v>0009000207E3</v>
      </c>
      <c r="O93" s="65" t="s">
        <v>461</v>
      </c>
      <c r="P93" s="148">
        <v>39</v>
      </c>
      <c r="Q93" s="58">
        <v>770</v>
      </c>
      <c r="R93" s="62" t="str">
        <f t="shared" si="16"/>
        <v>0009000207E3</v>
      </c>
      <c r="S93" s="140">
        <v>43</v>
      </c>
      <c r="T93" s="58">
        <v>770</v>
      </c>
      <c r="U93" s="8" t="str">
        <f t="shared" si="17"/>
        <v>0009000207E3</v>
      </c>
      <c r="V93" s="24" t="s">
        <v>142</v>
      </c>
      <c r="W93" s="123" t="s">
        <v>347</v>
      </c>
      <c r="X93" s="70" t="s">
        <v>348</v>
      </c>
      <c r="Y93" s="70" t="s">
        <v>607</v>
      </c>
      <c r="Z93" s="70" t="s">
        <v>25</v>
      </c>
      <c r="AA93" s="71" t="s">
        <v>623</v>
      </c>
      <c r="AB93" s="72" t="s">
        <v>14</v>
      </c>
      <c r="AC93" s="72" t="s">
        <v>14</v>
      </c>
      <c r="AD93" s="72" t="str">
        <f t="shared" si="19"/>
        <v/>
      </c>
      <c r="AE93" s="24" t="s">
        <v>346</v>
      </c>
      <c r="AF93" s="24">
        <v>0</v>
      </c>
      <c r="AG93" s="183"/>
      <c r="AH93" s="184"/>
      <c r="AI93" s="185"/>
    </row>
    <row r="94" spans="1:35" x14ac:dyDescent="0.2">
      <c r="A94" s="7">
        <f t="shared" si="18"/>
        <v>92</v>
      </c>
      <c r="B94" s="6">
        <v>170</v>
      </c>
      <c r="C94" s="6" t="s">
        <v>497</v>
      </c>
      <c r="D94" s="58" t="s">
        <v>99</v>
      </c>
      <c r="E94" s="58" t="s">
        <v>71</v>
      </c>
      <c r="F94" s="58">
        <v>830</v>
      </c>
      <c r="G94" s="62"/>
      <c r="H94" s="64" t="s">
        <v>99</v>
      </c>
      <c r="I94" s="148">
        <v>36</v>
      </c>
      <c r="J94" s="58">
        <v>16</v>
      </c>
      <c r="K94" s="62" t="str">
        <f t="shared" ref="K94:K122" si="20">IFERROR(VLOOKUP(J94,TAccess,10,FALSE),"-")</f>
        <v>0009000207DC</v>
      </c>
      <c r="L94" s="140">
        <v>39</v>
      </c>
      <c r="M94" s="58">
        <v>1040</v>
      </c>
      <c r="N94" s="62" t="str">
        <f t="shared" ref="N94:N122" si="21">IFERROR(VLOOKUP(M94,TAccess,10,FALSE),"-")</f>
        <v>0009000207F6</v>
      </c>
      <c r="O94" s="65" t="s">
        <v>99</v>
      </c>
      <c r="P94" s="148">
        <v>41</v>
      </c>
      <c r="Q94" s="58">
        <v>16</v>
      </c>
      <c r="R94" s="62" t="str">
        <f t="shared" ref="R94:R122" si="22">IFERROR(VLOOKUP(Q94,TAccess,10,FALSE),"-")</f>
        <v>0009000207DC</v>
      </c>
      <c r="S94" s="140">
        <v>45</v>
      </c>
      <c r="T94" s="58">
        <v>1040</v>
      </c>
      <c r="U94" s="8" t="str">
        <f t="shared" ref="U94:U122" si="23">IFERROR(VLOOKUP(T94,TAccess,10,FALSE),"-")</f>
        <v>0009000207F6</v>
      </c>
      <c r="V94" s="24" t="s">
        <v>203</v>
      </c>
      <c r="W94" s="123" t="s">
        <v>406</v>
      </c>
      <c r="X94" s="70" t="s">
        <v>252</v>
      </c>
      <c r="Y94" s="70" t="s">
        <v>23</v>
      </c>
      <c r="Z94" s="70" t="s">
        <v>25</v>
      </c>
      <c r="AA94" s="71" t="s">
        <v>623</v>
      </c>
      <c r="AB94" s="72" t="s">
        <v>14</v>
      </c>
      <c r="AC94" s="72" t="s">
        <v>14</v>
      </c>
      <c r="AD94" s="72" t="str">
        <f t="shared" si="19"/>
        <v/>
      </c>
      <c r="AE94" s="93" t="s">
        <v>250</v>
      </c>
      <c r="AF94" s="24">
        <v>0</v>
      </c>
      <c r="AG94" s="183"/>
      <c r="AH94" s="184"/>
      <c r="AI94" s="185"/>
    </row>
    <row r="95" spans="1:35" x14ac:dyDescent="0.2">
      <c r="A95" s="7">
        <f t="shared" si="18"/>
        <v>93</v>
      </c>
      <c r="B95" s="6">
        <v>233</v>
      </c>
      <c r="C95" s="6" t="s">
        <v>497</v>
      </c>
      <c r="D95" s="58" t="s">
        <v>407</v>
      </c>
      <c r="E95" s="58" t="s">
        <v>1</v>
      </c>
      <c r="F95" s="58">
        <v>201</v>
      </c>
      <c r="G95" s="62" t="s">
        <v>14</v>
      </c>
      <c r="H95" s="64" t="s">
        <v>461</v>
      </c>
      <c r="I95" s="148">
        <v>35</v>
      </c>
      <c r="J95" s="58">
        <v>2</v>
      </c>
      <c r="K95" s="62" t="str">
        <f t="shared" si="20"/>
        <v>0009000207D1</v>
      </c>
      <c r="L95" s="140">
        <v>38</v>
      </c>
      <c r="M95" s="58">
        <v>2</v>
      </c>
      <c r="N95" s="62" t="str">
        <f t="shared" si="21"/>
        <v>0009000207D1</v>
      </c>
      <c r="O95" s="65" t="s">
        <v>461</v>
      </c>
      <c r="P95" s="148">
        <v>40</v>
      </c>
      <c r="Q95" s="58">
        <v>2</v>
      </c>
      <c r="R95" s="62" t="str">
        <f t="shared" si="22"/>
        <v>0009000207D1</v>
      </c>
      <c r="S95" s="140">
        <v>44</v>
      </c>
      <c r="T95" s="58">
        <v>2</v>
      </c>
      <c r="U95" s="8" t="str">
        <f t="shared" si="23"/>
        <v>0009000207D1</v>
      </c>
      <c r="V95" s="24" t="s">
        <v>587</v>
      </c>
      <c r="W95" s="123" t="s">
        <v>409</v>
      </c>
      <c r="X95" s="70" t="s">
        <v>410</v>
      </c>
      <c r="Y95" s="70" t="s">
        <v>607</v>
      </c>
      <c r="Z95" s="70" t="s">
        <v>25</v>
      </c>
      <c r="AA95" s="71" t="s">
        <v>623</v>
      </c>
      <c r="AB95" s="72" t="s">
        <v>14</v>
      </c>
      <c r="AC95" s="72" t="s">
        <v>14</v>
      </c>
      <c r="AD95" s="72" t="str">
        <f t="shared" si="19"/>
        <v/>
      </c>
      <c r="AE95" s="24" t="s">
        <v>408</v>
      </c>
      <c r="AF95" s="24">
        <v>0</v>
      </c>
      <c r="AG95" s="183"/>
      <c r="AH95" s="184"/>
      <c r="AI95" s="185"/>
    </row>
    <row r="96" spans="1:35" x14ac:dyDescent="0.2">
      <c r="A96" s="7">
        <f t="shared" si="18"/>
        <v>94</v>
      </c>
      <c r="B96" s="6">
        <v>69</v>
      </c>
      <c r="C96" s="6" t="s">
        <v>499</v>
      </c>
      <c r="D96" s="58" t="s">
        <v>100</v>
      </c>
      <c r="E96" s="58" t="s">
        <v>1</v>
      </c>
      <c r="F96" s="58">
        <v>34</v>
      </c>
      <c r="G96" s="62" t="s">
        <v>14</v>
      </c>
      <c r="H96" s="64" t="s">
        <v>461</v>
      </c>
      <c r="I96" s="148">
        <v>38</v>
      </c>
      <c r="J96" s="58">
        <v>770</v>
      </c>
      <c r="K96" s="62" t="str">
        <f t="shared" si="20"/>
        <v>0009000207E3</v>
      </c>
      <c r="L96" s="140">
        <v>41</v>
      </c>
      <c r="M96" s="58">
        <v>1794</v>
      </c>
      <c r="N96" s="62" t="str">
        <f t="shared" si="21"/>
        <v>0009000207F4</v>
      </c>
      <c r="O96" s="65" t="s">
        <v>461</v>
      </c>
      <c r="P96" s="148">
        <v>43</v>
      </c>
      <c r="Q96" s="58">
        <v>770</v>
      </c>
      <c r="R96" s="62" t="str">
        <f t="shared" si="22"/>
        <v>0009000207E3</v>
      </c>
      <c r="S96" s="140">
        <v>47</v>
      </c>
      <c r="T96" s="58">
        <v>1794</v>
      </c>
      <c r="U96" s="8" t="str">
        <f t="shared" si="23"/>
        <v>0009000207F4</v>
      </c>
      <c r="V96" s="24" t="s">
        <v>589</v>
      </c>
      <c r="W96" s="123" t="s">
        <v>353</v>
      </c>
      <c r="X96" s="70" t="s">
        <v>354</v>
      </c>
      <c r="Y96" s="70" t="s">
        <v>23</v>
      </c>
      <c r="Z96" s="70" t="s">
        <v>25</v>
      </c>
      <c r="AA96" s="71" t="s">
        <v>623</v>
      </c>
      <c r="AB96" s="72" t="s">
        <v>14</v>
      </c>
      <c r="AC96" s="72" t="s">
        <v>14</v>
      </c>
      <c r="AD96" s="72" t="str">
        <f t="shared" si="19"/>
        <v/>
      </c>
      <c r="AE96" s="24" t="s">
        <v>352</v>
      </c>
      <c r="AF96" s="24">
        <v>0</v>
      </c>
      <c r="AG96" s="183"/>
      <c r="AH96" s="184"/>
      <c r="AI96" s="185"/>
    </row>
    <row r="97" spans="1:35" x14ac:dyDescent="0.2">
      <c r="A97" s="7">
        <f t="shared" si="18"/>
        <v>95</v>
      </c>
      <c r="B97" s="58">
        <v>312</v>
      </c>
      <c r="C97" s="6" t="s">
        <v>499</v>
      </c>
      <c r="D97" s="58" t="s">
        <v>667</v>
      </c>
      <c r="E97" s="58" t="s">
        <v>1</v>
      </c>
      <c r="F97" s="58">
        <v>112</v>
      </c>
      <c r="G97" s="62"/>
      <c r="H97" s="64" t="s">
        <v>461</v>
      </c>
      <c r="I97" s="148">
        <v>39</v>
      </c>
      <c r="J97" s="58">
        <v>258</v>
      </c>
      <c r="K97" s="62" t="str">
        <f t="shared" si="20"/>
        <v>0009000207E5</v>
      </c>
      <c r="L97" s="140">
        <v>42</v>
      </c>
      <c r="M97" s="58">
        <v>258</v>
      </c>
      <c r="N97" s="62" t="str">
        <f t="shared" si="21"/>
        <v>0009000207E5</v>
      </c>
      <c r="O97" s="65" t="s">
        <v>461</v>
      </c>
      <c r="P97" s="148">
        <v>44</v>
      </c>
      <c r="Q97" s="58">
        <v>258</v>
      </c>
      <c r="R97" s="62" t="str">
        <f t="shared" si="22"/>
        <v>0009000207E5</v>
      </c>
      <c r="S97" s="140">
        <v>48</v>
      </c>
      <c r="T97" s="58">
        <v>258</v>
      </c>
      <c r="U97" s="8" t="str">
        <f t="shared" si="23"/>
        <v>0009000207E5</v>
      </c>
      <c r="V97" s="24" t="s">
        <v>142</v>
      </c>
      <c r="W97" s="123" t="s">
        <v>663</v>
      </c>
      <c r="X97" s="70" t="s">
        <v>664</v>
      </c>
      <c r="Y97" s="70" t="s">
        <v>23</v>
      </c>
      <c r="Z97" s="70" t="s">
        <v>25</v>
      </c>
      <c r="AA97" s="73" t="s">
        <v>623</v>
      </c>
      <c r="AB97" s="70" t="s">
        <v>14</v>
      </c>
      <c r="AC97" s="70" t="s">
        <v>14</v>
      </c>
      <c r="AD97" s="70" t="str">
        <f t="shared" si="19"/>
        <v/>
      </c>
      <c r="AE97" s="93" t="s">
        <v>665</v>
      </c>
      <c r="AF97" s="24">
        <v>0</v>
      </c>
      <c r="AG97" s="183"/>
      <c r="AH97" s="184"/>
      <c r="AI97" s="185"/>
    </row>
    <row r="98" spans="1:35" x14ac:dyDescent="0.2">
      <c r="A98" s="7">
        <f t="shared" si="18"/>
        <v>96</v>
      </c>
      <c r="B98" s="6">
        <v>130</v>
      </c>
      <c r="C98" s="58" t="s">
        <v>503</v>
      </c>
      <c r="D98" s="58" t="s">
        <v>55</v>
      </c>
      <c r="E98" s="58" t="s">
        <v>71</v>
      </c>
      <c r="F98" s="58">
        <v>606</v>
      </c>
      <c r="G98" s="8"/>
      <c r="H98" s="17" t="s">
        <v>461</v>
      </c>
      <c r="I98" s="147">
        <v>44</v>
      </c>
      <c r="J98" s="6">
        <v>2</v>
      </c>
      <c r="K98" s="8" t="str">
        <f t="shared" si="20"/>
        <v>0009000207D1</v>
      </c>
      <c r="L98" s="139">
        <v>47</v>
      </c>
      <c r="M98" s="6">
        <v>2</v>
      </c>
      <c r="N98" s="8" t="str">
        <f t="shared" si="21"/>
        <v>0009000207D1</v>
      </c>
      <c r="O98" s="14" t="s">
        <v>461</v>
      </c>
      <c r="P98" s="147">
        <v>49</v>
      </c>
      <c r="Q98" s="6">
        <v>2</v>
      </c>
      <c r="R98" s="8" t="str">
        <f t="shared" si="22"/>
        <v>0009000207D1</v>
      </c>
      <c r="S98" s="139">
        <v>53</v>
      </c>
      <c r="T98" s="6">
        <v>2</v>
      </c>
      <c r="U98" s="8" t="str">
        <f t="shared" si="23"/>
        <v>0009000207D1</v>
      </c>
      <c r="V98" s="24" t="s">
        <v>154</v>
      </c>
      <c r="W98" s="123" t="s">
        <v>350</v>
      </c>
      <c r="X98" s="70" t="s">
        <v>351</v>
      </c>
      <c r="Y98" s="70" t="s">
        <v>23</v>
      </c>
      <c r="Z98" s="70" t="s">
        <v>25</v>
      </c>
      <c r="AA98" s="71" t="s">
        <v>623</v>
      </c>
      <c r="AB98" s="72" t="s">
        <v>14</v>
      </c>
      <c r="AC98" s="72" t="s">
        <v>14</v>
      </c>
      <c r="AD98" s="72" t="str">
        <f t="shared" si="19"/>
        <v/>
      </c>
      <c r="AE98" s="24" t="s">
        <v>349</v>
      </c>
      <c r="AF98" s="24">
        <v>0</v>
      </c>
      <c r="AG98" s="183"/>
      <c r="AH98" s="184"/>
      <c r="AI98" s="185"/>
    </row>
    <row r="99" spans="1:35" x14ac:dyDescent="0.2">
      <c r="A99" s="7">
        <f t="shared" si="18"/>
        <v>97</v>
      </c>
      <c r="B99" s="6">
        <v>146</v>
      </c>
      <c r="C99" s="58" t="s">
        <v>505</v>
      </c>
      <c r="D99" s="58" t="s">
        <v>101</v>
      </c>
      <c r="E99" s="58" t="s">
        <v>71</v>
      </c>
      <c r="F99" s="58">
        <v>623</v>
      </c>
      <c r="G99" s="8"/>
      <c r="H99" s="17" t="s">
        <v>461</v>
      </c>
      <c r="I99" s="147">
        <v>49</v>
      </c>
      <c r="J99" s="6">
        <v>2</v>
      </c>
      <c r="K99" s="8" t="str">
        <f t="shared" si="20"/>
        <v>0009000207D1</v>
      </c>
      <c r="L99" s="139">
        <v>52</v>
      </c>
      <c r="M99" s="6">
        <v>2</v>
      </c>
      <c r="N99" s="8" t="str">
        <f t="shared" si="21"/>
        <v>0009000207D1</v>
      </c>
      <c r="O99" s="14" t="s">
        <v>461</v>
      </c>
      <c r="P99" s="147">
        <v>54</v>
      </c>
      <c r="Q99" s="6">
        <v>2</v>
      </c>
      <c r="R99" s="8" t="str">
        <f t="shared" si="22"/>
        <v>0009000207D1</v>
      </c>
      <c r="S99" s="139">
        <v>58</v>
      </c>
      <c r="T99" s="6">
        <v>2</v>
      </c>
      <c r="U99" s="8" t="str">
        <f t="shared" si="23"/>
        <v>0009000207D1</v>
      </c>
      <c r="V99" s="24" t="s">
        <v>229</v>
      </c>
      <c r="W99" s="123" t="s">
        <v>413</v>
      </c>
      <c r="X99" s="70" t="s">
        <v>273</v>
      </c>
      <c r="Y99" s="70" t="s">
        <v>259</v>
      </c>
      <c r="Z99" s="70" t="s">
        <v>25</v>
      </c>
      <c r="AA99" s="71" t="s">
        <v>623</v>
      </c>
      <c r="AB99" s="72" t="s">
        <v>14</v>
      </c>
      <c r="AC99" s="72" t="s">
        <v>14</v>
      </c>
      <c r="AD99" s="72" t="str">
        <f t="shared" si="19"/>
        <v/>
      </c>
      <c r="AE99" s="24" t="s">
        <v>272</v>
      </c>
      <c r="AF99" s="24">
        <v>0</v>
      </c>
      <c r="AG99" s="183"/>
      <c r="AH99" s="184"/>
      <c r="AI99" s="185"/>
    </row>
    <row r="100" spans="1:35" x14ac:dyDescent="0.2">
      <c r="A100" s="7">
        <f t="shared" si="18"/>
        <v>98</v>
      </c>
      <c r="B100" s="6">
        <v>91</v>
      </c>
      <c r="C100" s="58" t="s">
        <v>504</v>
      </c>
      <c r="D100" s="58" t="s">
        <v>83</v>
      </c>
      <c r="E100" s="58" t="s">
        <v>1</v>
      </c>
      <c r="F100" s="58">
        <v>113</v>
      </c>
      <c r="G100" s="8" t="s">
        <v>14</v>
      </c>
      <c r="H100" s="17" t="s">
        <v>461</v>
      </c>
      <c r="I100" s="147">
        <v>46</v>
      </c>
      <c r="J100" s="6">
        <v>2</v>
      </c>
      <c r="K100" s="8" t="str">
        <f t="shared" si="20"/>
        <v>0009000207D1</v>
      </c>
      <c r="L100" s="139">
        <v>49</v>
      </c>
      <c r="M100" s="6">
        <v>2</v>
      </c>
      <c r="N100" s="8" t="str">
        <f t="shared" si="21"/>
        <v>0009000207D1</v>
      </c>
      <c r="O100" s="14" t="s">
        <v>461</v>
      </c>
      <c r="P100" s="147">
        <v>51</v>
      </c>
      <c r="Q100" s="6">
        <v>2</v>
      </c>
      <c r="R100" s="8" t="str">
        <f t="shared" si="22"/>
        <v>0009000207D1</v>
      </c>
      <c r="S100" s="139">
        <v>55</v>
      </c>
      <c r="T100" s="6">
        <v>2</v>
      </c>
      <c r="U100" s="8" t="str">
        <f t="shared" si="23"/>
        <v>0009000207D1</v>
      </c>
      <c r="V100" s="24" t="s">
        <v>142</v>
      </c>
      <c r="W100" s="123" t="s">
        <v>339</v>
      </c>
      <c r="X100" s="70" t="s">
        <v>276</v>
      </c>
      <c r="Y100" s="70" t="s">
        <v>607</v>
      </c>
      <c r="Z100" s="70" t="s">
        <v>25</v>
      </c>
      <c r="AA100" s="71" t="s">
        <v>623</v>
      </c>
      <c r="AB100" s="72" t="s">
        <v>14</v>
      </c>
      <c r="AC100" s="72" t="s">
        <v>14</v>
      </c>
      <c r="AD100" s="72" t="str">
        <f t="shared" si="19"/>
        <v/>
      </c>
      <c r="AE100" s="24" t="s">
        <v>338</v>
      </c>
      <c r="AF100" s="24">
        <v>0</v>
      </c>
      <c r="AG100" s="183"/>
      <c r="AH100" s="184"/>
      <c r="AI100" s="185"/>
    </row>
    <row r="101" spans="1:35" x14ac:dyDescent="0.2">
      <c r="A101" s="7">
        <f t="shared" si="18"/>
        <v>99</v>
      </c>
      <c r="B101" s="6">
        <v>182</v>
      </c>
      <c r="C101" s="58" t="s">
        <v>501</v>
      </c>
      <c r="D101" s="58" t="s">
        <v>556</v>
      </c>
      <c r="E101" s="58" t="s">
        <v>71</v>
      </c>
      <c r="F101" s="58">
        <v>624</v>
      </c>
      <c r="G101" s="8"/>
      <c r="H101" s="17" t="s">
        <v>461</v>
      </c>
      <c r="I101" s="147">
        <v>41</v>
      </c>
      <c r="J101" s="6">
        <v>2</v>
      </c>
      <c r="K101" s="8" t="str">
        <f t="shared" si="20"/>
        <v>0009000207D1</v>
      </c>
      <c r="L101" s="139">
        <v>44</v>
      </c>
      <c r="M101" s="6">
        <v>2</v>
      </c>
      <c r="N101" s="8" t="str">
        <f t="shared" si="21"/>
        <v>0009000207D1</v>
      </c>
      <c r="O101" s="14" t="s">
        <v>461</v>
      </c>
      <c r="P101" s="147">
        <v>46</v>
      </c>
      <c r="Q101" s="6">
        <v>2</v>
      </c>
      <c r="R101" s="8" t="str">
        <f t="shared" si="22"/>
        <v>0009000207D1</v>
      </c>
      <c r="S101" s="139">
        <v>50</v>
      </c>
      <c r="T101" s="6">
        <v>2</v>
      </c>
      <c r="U101" s="8" t="str">
        <f t="shared" si="23"/>
        <v>0009000207D1</v>
      </c>
      <c r="V101" s="24" t="s">
        <v>589</v>
      </c>
      <c r="W101" s="123" t="s">
        <v>608</v>
      </c>
      <c r="X101" s="70" t="s">
        <v>354</v>
      </c>
      <c r="Y101" s="70" t="s">
        <v>23</v>
      </c>
      <c r="Z101" s="70" t="s">
        <v>25</v>
      </c>
      <c r="AA101" s="71"/>
      <c r="AB101" s="72" t="s">
        <v>14</v>
      </c>
      <c r="AC101" s="72" t="s">
        <v>14</v>
      </c>
      <c r="AD101" s="72" t="str">
        <f t="shared" si="19"/>
        <v/>
      </c>
      <c r="AE101" s="24" t="s">
        <v>609</v>
      </c>
      <c r="AF101" s="24">
        <v>0</v>
      </c>
      <c r="AG101" s="183"/>
      <c r="AH101" s="184"/>
      <c r="AI101" s="185"/>
    </row>
    <row r="102" spans="1:35" x14ac:dyDescent="0.2">
      <c r="A102" s="7">
        <f t="shared" si="18"/>
        <v>100</v>
      </c>
      <c r="B102" s="6">
        <v>50</v>
      </c>
      <c r="C102" s="58" t="s">
        <v>501</v>
      </c>
      <c r="D102" s="58" t="s">
        <v>694</v>
      </c>
      <c r="E102" s="58" t="s">
        <v>1</v>
      </c>
      <c r="F102" s="58">
        <v>302</v>
      </c>
      <c r="G102" s="8" t="s">
        <v>14</v>
      </c>
      <c r="H102" s="64" t="s">
        <v>461</v>
      </c>
      <c r="I102" s="148">
        <v>42</v>
      </c>
      <c r="J102" s="58">
        <v>770</v>
      </c>
      <c r="K102" s="62" t="str">
        <f t="shared" si="20"/>
        <v>0009000207E3</v>
      </c>
      <c r="L102" s="140">
        <v>45</v>
      </c>
      <c r="M102" s="58">
        <v>1794</v>
      </c>
      <c r="N102" s="62" t="str">
        <f t="shared" si="21"/>
        <v>0009000207F4</v>
      </c>
      <c r="O102" s="65" t="s">
        <v>461</v>
      </c>
      <c r="P102" s="148">
        <v>47</v>
      </c>
      <c r="Q102" s="58">
        <v>770</v>
      </c>
      <c r="R102" s="62" t="str">
        <f t="shared" si="22"/>
        <v>0009000207E3</v>
      </c>
      <c r="S102" s="140">
        <v>51</v>
      </c>
      <c r="T102" s="58">
        <v>1794</v>
      </c>
      <c r="U102" s="62" t="str">
        <f t="shared" si="23"/>
        <v>0009000207F4</v>
      </c>
      <c r="V102" s="24" t="s">
        <v>203</v>
      </c>
      <c r="W102" s="123" t="s">
        <v>699</v>
      </c>
      <c r="X102" s="70" t="s">
        <v>675</v>
      </c>
      <c r="Y102" s="70" t="s">
        <v>23</v>
      </c>
      <c r="Z102" s="70" t="s">
        <v>25</v>
      </c>
      <c r="AA102" s="71" t="s">
        <v>623</v>
      </c>
      <c r="AB102" s="72" t="s">
        <v>14</v>
      </c>
      <c r="AC102" s="72" t="s">
        <v>14</v>
      </c>
      <c r="AD102" s="72" t="str">
        <f t="shared" si="19"/>
        <v/>
      </c>
      <c r="AE102" s="93" t="s">
        <v>700</v>
      </c>
      <c r="AF102" s="24">
        <v>0</v>
      </c>
      <c r="AG102" s="183"/>
      <c r="AH102" s="184"/>
      <c r="AI102" s="185"/>
    </row>
    <row r="103" spans="1:35" x14ac:dyDescent="0.2">
      <c r="A103" s="7">
        <f t="shared" si="18"/>
        <v>101</v>
      </c>
      <c r="B103" s="58">
        <v>110</v>
      </c>
      <c r="C103" s="58" t="s">
        <v>645</v>
      </c>
      <c r="D103" s="58" t="s">
        <v>706</v>
      </c>
      <c r="E103" s="58" t="s">
        <v>1</v>
      </c>
      <c r="F103" s="58">
        <v>838</v>
      </c>
      <c r="G103" s="62"/>
      <c r="H103" s="64" t="s">
        <v>797</v>
      </c>
      <c r="I103" s="148">
        <v>65</v>
      </c>
      <c r="J103" s="58">
        <v>524288</v>
      </c>
      <c r="K103" s="62" t="str">
        <f t="shared" si="20"/>
        <v>000900020803</v>
      </c>
      <c r="L103" s="140">
        <v>68</v>
      </c>
      <c r="M103" s="58">
        <v>524288</v>
      </c>
      <c r="N103" s="62" t="str">
        <f t="shared" si="21"/>
        <v>000900020803</v>
      </c>
      <c r="O103" s="65" t="s">
        <v>797</v>
      </c>
      <c r="P103" s="148">
        <v>70</v>
      </c>
      <c r="Q103" s="58">
        <v>524288</v>
      </c>
      <c r="R103" s="62" t="str">
        <f t="shared" si="22"/>
        <v>000900020803</v>
      </c>
      <c r="S103" s="140">
        <v>74</v>
      </c>
      <c r="T103" s="58">
        <v>524288</v>
      </c>
      <c r="U103" s="62" t="str">
        <f t="shared" si="23"/>
        <v>000900020803</v>
      </c>
      <c r="V103" s="93" t="s">
        <v>203</v>
      </c>
      <c r="W103" s="123" t="s">
        <v>707</v>
      </c>
      <c r="X103" s="70" t="s">
        <v>708</v>
      </c>
      <c r="Y103" s="70" t="s">
        <v>23</v>
      </c>
      <c r="Z103" s="70" t="s">
        <v>25</v>
      </c>
      <c r="AA103" s="73" t="s">
        <v>623</v>
      </c>
      <c r="AB103" s="70" t="s">
        <v>14</v>
      </c>
      <c r="AC103" s="70" t="s">
        <v>14</v>
      </c>
      <c r="AD103" s="70" t="str">
        <f t="shared" si="19"/>
        <v/>
      </c>
      <c r="AE103" s="93" t="s">
        <v>709</v>
      </c>
      <c r="AF103" s="24">
        <v>0</v>
      </c>
      <c r="AG103" s="183"/>
      <c r="AH103" s="184"/>
      <c r="AI103" s="185"/>
    </row>
    <row r="104" spans="1:35" x14ac:dyDescent="0.2">
      <c r="A104" s="7">
        <f t="shared" si="18"/>
        <v>102</v>
      </c>
      <c r="B104" s="58">
        <v>155</v>
      </c>
      <c r="C104" s="58" t="s">
        <v>501</v>
      </c>
      <c r="D104" s="58" t="s">
        <v>102</v>
      </c>
      <c r="E104" s="58" t="s">
        <v>71</v>
      </c>
      <c r="F104" s="58">
        <v>613</v>
      </c>
      <c r="G104" s="62"/>
      <c r="H104" s="64" t="s">
        <v>461</v>
      </c>
      <c r="I104" s="148">
        <v>41</v>
      </c>
      <c r="J104" s="58">
        <v>2</v>
      </c>
      <c r="K104" s="62" t="str">
        <f t="shared" si="20"/>
        <v>0009000207D1</v>
      </c>
      <c r="L104" s="140">
        <v>44</v>
      </c>
      <c r="M104" s="58">
        <v>2</v>
      </c>
      <c r="N104" s="62" t="str">
        <f t="shared" si="21"/>
        <v>0009000207D1</v>
      </c>
      <c r="O104" s="14" t="s">
        <v>461</v>
      </c>
      <c r="P104" s="147">
        <v>46</v>
      </c>
      <c r="Q104" s="6">
        <v>2</v>
      </c>
      <c r="R104" s="8" t="str">
        <f t="shared" si="22"/>
        <v>0009000207D1</v>
      </c>
      <c r="S104" s="139">
        <v>50</v>
      </c>
      <c r="T104" s="6">
        <v>2</v>
      </c>
      <c r="U104" s="8" t="str">
        <f t="shared" si="23"/>
        <v>0009000207D1</v>
      </c>
      <c r="V104" s="24" t="s">
        <v>142</v>
      </c>
      <c r="W104" s="123" t="s">
        <v>415</v>
      </c>
      <c r="X104" s="70" t="s">
        <v>348</v>
      </c>
      <c r="Y104" s="70" t="s">
        <v>607</v>
      </c>
      <c r="Z104" s="70" t="s">
        <v>25</v>
      </c>
      <c r="AA104" s="71" t="s">
        <v>623</v>
      </c>
      <c r="AB104" s="72" t="s">
        <v>14</v>
      </c>
      <c r="AC104" s="72" t="s">
        <v>14</v>
      </c>
      <c r="AD104" s="72" t="str">
        <f t="shared" si="19"/>
        <v/>
      </c>
      <c r="AE104" s="24" t="s">
        <v>414</v>
      </c>
      <c r="AF104" s="24">
        <v>0</v>
      </c>
      <c r="AG104" s="183"/>
      <c r="AH104" s="184"/>
      <c r="AI104" s="185"/>
    </row>
    <row r="105" spans="1:35" x14ac:dyDescent="0.2">
      <c r="A105" s="7">
        <f t="shared" si="18"/>
        <v>103</v>
      </c>
      <c r="B105" s="58">
        <v>303</v>
      </c>
      <c r="C105" s="58" t="s">
        <v>502</v>
      </c>
      <c r="D105" s="58" t="s">
        <v>684</v>
      </c>
      <c r="E105" s="58" t="s">
        <v>71</v>
      </c>
      <c r="F105" s="58">
        <v>826</v>
      </c>
      <c r="G105" s="62"/>
      <c r="H105" s="64" t="s">
        <v>62</v>
      </c>
      <c r="I105" s="148">
        <v>43</v>
      </c>
      <c r="J105" s="58">
        <v>64</v>
      </c>
      <c r="K105" s="62" t="str">
        <f t="shared" si="20"/>
        <v>0009000207EF</v>
      </c>
      <c r="L105" s="140">
        <v>46</v>
      </c>
      <c r="M105" s="58">
        <v>64</v>
      </c>
      <c r="N105" s="62" t="str">
        <f t="shared" si="21"/>
        <v>0009000207EF</v>
      </c>
      <c r="O105" s="14" t="s">
        <v>62</v>
      </c>
      <c r="P105" s="147">
        <v>48</v>
      </c>
      <c r="Q105" s="6">
        <v>64</v>
      </c>
      <c r="R105" s="8" t="str">
        <f t="shared" si="22"/>
        <v>0009000207EF</v>
      </c>
      <c r="S105" s="139">
        <v>52</v>
      </c>
      <c r="T105" s="6">
        <v>64</v>
      </c>
      <c r="U105" s="8" t="str">
        <f t="shared" si="23"/>
        <v>0009000207EF</v>
      </c>
      <c r="V105" s="24" t="s">
        <v>154</v>
      </c>
      <c r="W105" s="123" t="s">
        <v>610</v>
      </c>
      <c r="X105" s="70" t="s">
        <v>611</v>
      </c>
      <c r="Y105" s="70" t="s">
        <v>607</v>
      </c>
      <c r="Z105" s="70" t="s">
        <v>25</v>
      </c>
      <c r="AA105" s="73"/>
      <c r="AB105" s="70" t="s">
        <v>14</v>
      </c>
      <c r="AC105" s="70" t="s">
        <v>14</v>
      </c>
      <c r="AD105" s="70" t="str">
        <f t="shared" si="19"/>
        <v/>
      </c>
      <c r="AE105" s="93" t="s">
        <v>612</v>
      </c>
      <c r="AF105" s="24">
        <v>0</v>
      </c>
      <c r="AG105" s="183"/>
      <c r="AH105" s="184"/>
      <c r="AI105" s="185"/>
    </row>
    <row r="106" spans="1:35" x14ac:dyDescent="0.2">
      <c r="A106" s="7">
        <f t="shared" si="18"/>
        <v>104</v>
      </c>
      <c r="B106" s="58">
        <v>79</v>
      </c>
      <c r="C106" s="58" t="s">
        <v>502</v>
      </c>
      <c r="D106" s="58" t="s">
        <v>869</v>
      </c>
      <c r="E106" s="58" t="s">
        <v>1</v>
      </c>
      <c r="F106" s="58">
        <v>829</v>
      </c>
      <c r="G106" s="62"/>
      <c r="H106" s="64" t="s">
        <v>62</v>
      </c>
      <c r="I106" s="148">
        <v>43</v>
      </c>
      <c r="J106" s="58">
        <v>64</v>
      </c>
      <c r="K106" s="62" t="str">
        <f t="shared" si="20"/>
        <v>0009000207EF</v>
      </c>
      <c r="L106" s="140">
        <v>46</v>
      </c>
      <c r="M106" s="58">
        <v>64</v>
      </c>
      <c r="N106" s="62" t="str">
        <f t="shared" si="21"/>
        <v>0009000207EF</v>
      </c>
      <c r="O106" s="14" t="s">
        <v>62</v>
      </c>
      <c r="P106" s="147">
        <v>48</v>
      </c>
      <c r="Q106" s="6">
        <v>64</v>
      </c>
      <c r="R106" s="8" t="str">
        <f t="shared" si="22"/>
        <v>0009000207EF</v>
      </c>
      <c r="S106" s="139">
        <v>52</v>
      </c>
      <c r="T106" s="6">
        <v>64</v>
      </c>
      <c r="U106" s="8" t="str">
        <f t="shared" si="23"/>
        <v>0009000207EF</v>
      </c>
      <c r="V106" s="24" t="s">
        <v>154</v>
      </c>
      <c r="W106" s="123" t="s">
        <v>271</v>
      </c>
      <c r="X106" s="70" t="s">
        <v>614</v>
      </c>
      <c r="Y106" s="70" t="s">
        <v>607</v>
      </c>
      <c r="Z106" s="70" t="s">
        <v>25</v>
      </c>
      <c r="AA106" s="73" t="s">
        <v>623</v>
      </c>
      <c r="AB106" s="70" t="s">
        <v>14</v>
      </c>
      <c r="AC106" s="70" t="s">
        <v>14</v>
      </c>
      <c r="AD106" s="70" t="str">
        <f t="shared" si="19"/>
        <v/>
      </c>
      <c r="AE106" s="93" t="s">
        <v>873</v>
      </c>
      <c r="AF106" s="24">
        <v>0</v>
      </c>
      <c r="AG106" s="183"/>
      <c r="AH106" s="184"/>
      <c r="AI106" s="185"/>
    </row>
    <row r="107" spans="1:35" x14ac:dyDescent="0.2">
      <c r="A107" s="7">
        <f t="shared" si="18"/>
        <v>105</v>
      </c>
      <c r="B107" s="58">
        <v>302</v>
      </c>
      <c r="C107" s="58" t="s">
        <v>502</v>
      </c>
      <c r="D107" s="58" t="s">
        <v>685</v>
      </c>
      <c r="E107" s="58" t="s">
        <v>1</v>
      </c>
      <c r="F107" s="58">
        <v>827</v>
      </c>
      <c r="G107" s="62"/>
      <c r="H107" s="64" t="s">
        <v>62</v>
      </c>
      <c r="I107" s="148">
        <v>43</v>
      </c>
      <c r="J107" s="58">
        <v>64</v>
      </c>
      <c r="K107" s="62" t="str">
        <f t="shared" si="20"/>
        <v>0009000207EF</v>
      </c>
      <c r="L107" s="140">
        <v>46</v>
      </c>
      <c r="M107" s="58">
        <v>64</v>
      </c>
      <c r="N107" s="62" t="str">
        <f t="shared" si="21"/>
        <v>0009000207EF</v>
      </c>
      <c r="O107" s="14" t="s">
        <v>62</v>
      </c>
      <c r="P107" s="147">
        <v>48</v>
      </c>
      <c r="Q107" s="6">
        <v>64</v>
      </c>
      <c r="R107" s="8" t="str">
        <f t="shared" si="22"/>
        <v>0009000207EF</v>
      </c>
      <c r="S107" s="139">
        <v>52</v>
      </c>
      <c r="T107" s="6">
        <v>64</v>
      </c>
      <c r="U107" s="8" t="str">
        <f t="shared" si="23"/>
        <v>0009000207EF</v>
      </c>
      <c r="V107" s="24" t="s">
        <v>154</v>
      </c>
      <c r="W107" s="123" t="s">
        <v>613</v>
      </c>
      <c r="X107" s="70" t="s">
        <v>611</v>
      </c>
      <c r="Y107" s="70" t="s">
        <v>607</v>
      </c>
      <c r="Z107" s="70" t="s">
        <v>25</v>
      </c>
      <c r="AA107" s="73"/>
      <c r="AB107" s="70" t="s">
        <v>14</v>
      </c>
      <c r="AC107" s="70" t="s">
        <v>14</v>
      </c>
      <c r="AD107" s="70" t="str">
        <f t="shared" si="19"/>
        <v/>
      </c>
      <c r="AE107" s="93" t="s">
        <v>612</v>
      </c>
      <c r="AF107" s="24">
        <v>0</v>
      </c>
      <c r="AG107" s="183"/>
      <c r="AH107" s="184"/>
      <c r="AI107" s="185"/>
    </row>
    <row r="108" spans="1:35" x14ac:dyDescent="0.2">
      <c r="A108" s="7">
        <f t="shared" si="18"/>
        <v>106</v>
      </c>
      <c r="B108" s="58">
        <v>220</v>
      </c>
      <c r="C108" s="58" t="s">
        <v>502</v>
      </c>
      <c r="D108" s="58" t="s">
        <v>62</v>
      </c>
      <c r="E108" s="58" t="s">
        <v>71</v>
      </c>
      <c r="F108" s="58">
        <v>823</v>
      </c>
      <c r="G108" s="62"/>
      <c r="H108" s="64" t="s">
        <v>62</v>
      </c>
      <c r="I108" s="148">
        <v>43</v>
      </c>
      <c r="J108" s="58">
        <v>64</v>
      </c>
      <c r="K108" s="62" t="str">
        <f t="shared" si="20"/>
        <v>0009000207EF</v>
      </c>
      <c r="L108" s="140">
        <v>46</v>
      </c>
      <c r="M108" s="58">
        <v>64</v>
      </c>
      <c r="N108" s="62" t="str">
        <f t="shared" si="21"/>
        <v>0009000207EF</v>
      </c>
      <c r="O108" s="14" t="s">
        <v>62</v>
      </c>
      <c r="P108" s="147">
        <v>48</v>
      </c>
      <c r="Q108" s="6">
        <v>64</v>
      </c>
      <c r="R108" s="8" t="str">
        <f t="shared" si="22"/>
        <v>0009000207EF</v>
      </c>
      <c r="S108" s="139">
        <v>52</v>
      </c>
      <c r="T108" s="6">
        <v>64</v>
      </c>
      <c r="U108" s="8" t="str">
        <f t="shared" si="23"/>
        <v>0009000207EF</v>
      </c>
      <c r="V108" s="24" t="s">
        <v>154</v>
      </c>
      <c r="W108" s="123" t="s">
        <v>419</v>
      </c>
      <c r="X108" s="70" t="s">
        <v>420</v>
      </c>
      <c r="Y108" s="70" t="s">
        <v>607</v>
      </c>
      <c r="Z108" s="70" t="s">
        <v>25</v>
      </c>
      <c r="AA108" s="73" t="s">
        <v>623</v>
      </c>
      <c r="AB108" s="70" t="s">
        <v>14</v>
      </c>
      <c r="AC108" s="70" t="s">
        <v>14</v>
      </c>
      <c r="AD108" s="70" t="str">
        <f t="shared" si="19"/>
        <v/>
      </c>
      <c r="AE108" s="93" t="s">
        <v>418</v>
      </c>
      <c r="AF108" s="24">
        <v>0</v>
      </c>
      <c r="AG108" s="183"/>
      <c r="AH108" s="184" t="s">
        <v>791</v>
      </c>
      <c r="AI108" s="185"/>
    </row>
    <row r="109" spans="1:35" x14ac:dyDescent="0.2">
      <c r="A109" s="7">
        <f t="shared" si="18"/>
        <v>107</v>
      </c>
      <c r="B109" s="58">
        <v>90</v>
      </c>
      <c r="C109" s="58" t="s">
        <v>503</v>
      </c>
      <c r="D109" s="58" t="s">
        <v>90</v>
      </c>
      <c r="E109" s="58" t="s">
        <v>1</v>
      </c>
      <c r="F109" s="58">
        <v>69</v>
      </c>
      <c r="G109" s="62"/>
      <c r="H109" s="64" t="s">
        <v>461</v>
      </c>
      <c r="I109" s="148">
        <v>44</v>
      </c>
      <c r="J109" s="58">
        <v>2</v>
      </c>
      <c r="K109" s="62" t="str">
        <f t="shared" si="20"/>
        <v>0009000207D1</v>
      </c>
      <c r="L109" s="140">
        <v>47</v>
      </c>
      <c r="M109" s="58">
        <v>2</v>
      </c>
      <c r="N109" s="62" t="str">
        <f t="shared" si="21"/>
        <v>0009000207D1</v>
      </c>
      <c r="O109" s="14" t="s">
        <v>461</v>
      </c>
      <c r="P109" s="147">
        <v>49</v>
      </c>
      <c r="Q109" s="6">
        <v>2</v>
      </c>
      <c r="R109" s="8" t="str">
        <f t="shared" si="22"/>
        <v>0009000207D1</v>
      </c>
      <c r="S109" s="139">
        <v>53</v>
      </c>
      <c r="T109" s="6">
        <v>2</v>
      </c>
      <c r="U109" s="8" t="str">
        <f t="shared" si="23"/>
        <v>0009000207D1</v>
      </c>
      <c r="V109" s="24" t="s">
        <v>154</v>
      </c>
      <c r="W109" s="123" t="s">
        <v>365</v>
      </c>
      <c r="X109" s="70" t="s">
        <v>351</v>
      </c>
      <c r="Y109" s="70" t="s">
        <v>607</v>
      </c>
      <c r="Z109" s="70" t="s">
        <v>25</v>
      </c>
      <c r="AA109" s="73" t="s">
        <v>623</v>
      </c>
      <c r="AB109" s="70" t="s">
        <v>14</v>
      </c>
      <c r="AC109" s="70" t="s">
        <v>14</v>
      </c>
      <c r="AD109" s="70" t="str">
        <f t="shared" si="19"/>
        <v/>
      </c>
      <c r="AE109" s="93" t="s">
        <v>364</v>
      </c>
      <c r="AF109" s="24">
        <v>0</v>
      </c>
      <c r="AG109" s="183"/>
      <c r="AH109" s="184"/>
      <c r="AI109" s="185"/>
    </row>
    <row r="110" spans="1:35" x14ac:dyDescent="0.2">
      <c r="A110" s="7">
        <f t="shared" si="18"/>
        <v>108</v>
      </c>
      <c r="B110" s="58">
        <v>163</v>
      </c>
      <c r="C110" s="58" t="s">
        <v>503</v>
      </c>
      <c r="D110" s="58" t="s">
        <v>93</v>
      </c>
      <c r="E110" s="58" t="s">
        <v>71</v>
      </c>
      <c r="F110" s="58">
        <v>807</v>
      </c>
      <c r="G110" s="62"/>
      <c r="H110" s="64" t="s">
        <v>484</v>
      </c>
      <c r="I110" s="148">
        <v>45</v>
      </c>
      <c r="J110" s="58">
        <v>32</v>
      </c>
      <c r="K110" s="62" t="str">
        <f t="shared" si="20"/>
        <v>0009000207E0</v>
      </c>
      <c r="L110" s="140">
        <v>48</v>
      </c>
      <c r="M110" s="58">
        <v>32</v>
      </c>
      <c r="N110" s="62" t="str">
        <f t="shared" si="21"/>
        <v>0009000207E0</v>
      </c>
      <c r="O110" s="14" t="s">
        <v>484</v>
      </c>
      <c r="P110" s="147">
        <v>50</v>
      </c>
      <c r="Q110" s="6">
        <v>32</v>
      </c>
      <c r="R110" s="8" t="str">
        <f t="shared" si="22"/>
        <v>0009000207E0</v>
      </c>
      <c r="S110" s="139">
        <v>54</v>
      </c>
      <c r="T110" s="6">
        <v>32</v>
      </c>
      <c r="U110" s="8" t="str">
        <f t="shared" si="23"/>
        <v>0009000207E0</v>
      </c>
      <c r="V110" s="24" t="s">
        <v>142</v>
      </c>
      <c r="W110" s="123" t="s">
        <v>678</v>
      </c>
      <c r="X110" s="70" t="s">
        <v>296</v>
      </c>
      <c r="Y110" s="70" t="s">
        <v>23</v>
      </c>
      <c r="Z110" s="70" t="s">
        <v>25</v>
      </c>
      <c r="AA110" s="73" t="s">
        <v>623</v>
      </c>
      <c r="AB110" s="70" t="s">
        <v>14</v>
      </c>
      <c r="AC110" s="70" t="s">
        <v>14</v>
      </c>
      <c r="AD110" s="70" t="str">
        <f t="shared" si="19"/>
        <v/>
      </c>
      <c r="AE110" s="93" t="s">
        <v>377</v>
      </c>
      <c r="AF110" s="24">
        <v>0</v>
      </c>
      <c r="AG110" s="183"/>
      <c r="AH110" s="184"/>
      <c r="AI110" s="185"/>
    </row>
    <row r="111" spans="1:35" x14ac:dyDescent="0.2">
      <c r="A111" s="7">
        <f t="shared" si="18"/>
        <v>109</v>
      </c>
      <c r="B111" s="58">
        <v>161</v>
      </c>
      <c r="C111" s="58" t="s">
        <v>503</v>
      </c>
      <c r="D111" s="58" t="s">
        <v>85</v>
      </c>
      <c r="E111" s="58" t="s">
        <v>71</v>
      </c>
      <c r="F111" s="58">
        <v>803</v>
      </c>
      <c r="G111" s="62"/>
      <c r="H111" s="64" t="s">
        <v>484</v>
      </c>
      <c r="I111" s="148">
        <v>45</v>
      </c>
      <c r="J111" s="58">
        <v>32</v>
      </c>
      <c r="K111" s="62" t="str">
        <f t="shared" si="20"/>
        <v>0009000207E0</v>
      </c>
      <c r="L111" s="140">
        <v>48</v>
      </c>
      <c r="M111" s="58">
        <v>32</v>
      </c>
      <c r="N111" s="62" t="str">
        <f t="shared" si="21"/>
        <v>0009000207E0</v>
      </c>
      <c r="O111" s="14" t="s">
        <v>484</v>
      </c>
      <c r="P111" s="147">
        <v>50</v>
      </c>
      <c r="Q111" s="6">
        <v>32</v>
      </c>
      <c r="R111" s="8" t="str">
        <f t="shared" si="22"/>
        <v>0009000207E0</v>
      </c>
      <c r="S111" s="139">
        <v>54</v>
      </c>
      <c r="T111" s="6">
        <v>32</v>
      </c>
      <c r="U111" s="8" t="str">
        <f t="shared" si="23"/>
        <v>0009000207E0</v>
      </c>
      <c r="V111" s="24" t="s">
        <v>154</v>
      </c>
      <c r="W111" s="123" t="s">
        <v>345</v>
      </c>
      <c r="X111" s="70" t="s">
        <v>296</v>
      </c>
      <c r="Y111" s="70" t="s">
        <v>23</v>
      </c>
      <c r="Z111" s="70" t="s">
        <v>25</v>
      </c>
      <c r="AA111" s="73" t="s">
        <v>623</v>
      </c>
      <c r="AB111" s="70" t="s">
        <v>14</v>
      </c>
      <c r="AC111" s="70" t="s">
        <v>14</v>
      </c>
      <c r="AD111" s="70" t="str">
        <f t="shared" si="19"/>
        <v/>
      </c>
      <c r="AE111" s="93" t="s">
        <v>344</v>
      </c>
      <c r="AF111" s="24">
        <v>0</v>
      </c>
      <c r="AG111" s="183"/>
      <c r="AH111" s="184"/>
      <c r="AI111" s="185"/>
    </row>
    <row r="112" spans="1:35" x14ac:dyDescent="0.2">
      <c r="A112" s="7">
        <f t="shared" si="18"/>
        <v>110</v>
      </c>
      <c r="B112" s="58">
        <v>218</v>
      </c>
      <c r="C112" s="58" t="s">
        <v>504</v>
      </c>
      <c r="D112" s="58" t="s">
        <v>381</v>
      </c>
      <c r="E112" s="58" t="s">
        <v>1</v>
      </c>
      <c r="F112" s="58">
        <v>107</v>
      </c>
      <c r="G112" s="62" t="s">
        <v>14</v>
      </c>
      <c r="H112" s="64" t="s">
        <v>461</v>
      </c>
      <c r="I112" s="148">
        <v>46</v>
      </c>
      <c r="J112" s="58">
        <v>2</v>
      </c>
      <c r="K112" s="62" t="str">
        <f t="shared" si="20"/>
        <v>0009000207D1</v>
      </c>
      <c r="L112" s="140">
        <v>49</v>
      </c>
      <c r="M112" s="58">
        <v>2</v>
      </c>
      <c r="N112" s="62" t="str">
        <f t="shared" si="21"/>
        <v>0009000207D1</v>
      </c>
      <c r="O112" s="14" t="s">
        <v>461</v>
      </c>
      <c r="P112" s="147">
        <v>51</v>
      </c>
      <c r="Q112" s="6">
        <v>2</v>
      </c>
      <c r="R112" s="8" t="str">
        <f t="shared" si="22"/>
        <v>0009000207D1</v>
      </c>
      <c r="S112" s="139">
        <v>55</v>
      </c>
      <c r="T112" s="6">
        <v>2</v>
      </c>
      <c r="U112" s="8" t="str">
        <f t="shared" si="23"/>
        <v>0009000207D1</v>
      </c>
      <c r="V112" s="24" t="s">
        <v>595</v>
      </c>
      <c r="W112" s="123" t="s">
        <v>383</v>
      </c>
      <c r="X112" s="70" t="s">
        <v>384</v>
      </c>
      <c r="Y112" s="70" t="s">
        <v>23</v>
      </c>
      <c r="Z112" s="70" t="s">
        <v>25</v>
      </c>
      <c r="AA112" s="73" t="s">
        <v>623</v>
      </c>
      <c r="AB112" s="70" t="s">
        <v>14</v>
      </c>
      <c r="AC112" s="70" t="s">
        <v>14</v>
      </c>
      <c r="AD112" s="70" t="str">
        <f t="shared" si="19"/>
        <v/>
      </c>
      <c r="AE112" s="93" t="s">
        <v>382</v>
      </c>
      <c r="AF112" s="24">
        <v>0</v>
      </c>
      <c r="AG112" s="183"/>
      <c r="AH112" s="184"/>
      <c r="AI112" s="185"/>
    </row>
    <row r="113" spans="1:35" x14ac:dyDescent="0.2">
      <c r="A113" s="7">
        <f t="shared" si="18"/>
        <v>111</v>
      </c>
      <c r="B113" s="58">
        <v>219</v>
      </c>
      <c r="C113" s="58" t="s">
        <v>504</v>
      </c>
      <c r="D113" s="58" t="s">
        <v>385</v>
      </c>
      <c r="E113" s="58" t="s">
        <v>71</v>
      </c>
      <c r="F113" s="58">
        <v>612</v>
      </c>
      <c r="G113" s="62"/>
      <c r="H113" s="64" t="s">
        <v>461</v>
      </c>
      <c r="I113" s="148">
        <v>46</v>
      </c>
      <c r="J113" s="58">
        <v>2</v>
      </c>
      <c r="K113" s="62" t="str">
        <f t="shared" si="20"/>
        <v>0009000207D1</v>
      </c>
      <c r="L113" s="140">
        <v>49</v>
      </c>
      <c r="M113" s="58">
        <v>2</v>
      </c>
      <c r="N113" s="62" t="str">
        <f t="shared" si="21"/>
        <v>0009000207D1</v>
      </c>
      <c r="O113" s="14" t="s">
        <v>461</v>
      </c>
      <c r="P113" s="147">
        <v>51</v>
      </c>
      <c r="Q113" s="6">
        <v>2</v>
      </c>
      <c r="R113" s="8" t="str">
        <f t="shared" si="22"/>
        <v>0009000207D1</v>
      </c>
      <c r="S113" s="139">
        <v>55</v>
      </c>
      <c r="T113" s="6">
        <v>2</v>
      </c>
      <c r="U113" s="8" t="str">
        <f t="shared" si="23"/>
        <v>0009000207D1</v>
      </c>
      <c r="V113" s="24" t="s">
        <v>595</v>
      </c>
      <c r="W113" s="123" t="s">
        <v>386</v>
      </c>
      <c r="X113" s="70" t="s">
        <v>384</v>
      </c>
      <c r="Y113" s="70" t="s">
        <v>23</v>
      </c>
      <c r="Z113" s="70" t="s">
        <v>25</v>
      </c>
      <c r="AA113" s="73" t="s">
        <v>623</v>
      </c>
      <c r="AB113" s="70" t="s">
        <v>14</v>
      </c>
      <c r="AC113" s="70" t="s">
        <v>14</v>
      </c>
      <c r="AD113" s="70" t="str">
        <f t="shared" si="19"/>
        <v/>
      </c>
      <c r="AE113" s="93" t="s">
        <v>382</v>
      </c>
      <c r="AF113" s="24">
        <v>0</v>
      </c>
      <c r="AG113" s="183"/>
      <c r="AH113" s="184"/>
      <c r="AI113" s="185"/>
    </row>
    <row r="114" spans="1:35" x14ac:dyDescent="0.2">
      <c r="A114" s="7">
        <f t="shared" si="18"/>
        <v>112</v>
      </c>
      <c r="B114" s="58">
        <v>176</v>
      </c>
      <c r="C114" s="58" t="s">
        <v>504</v>
      </c>
      <c r="D114" s="58" t="s">
        <v>51</v>
      </c>
      <c r="E114" s="58" t="s">
        <v>1</v>
      </c>
      <c r="F114" s="58">
        <v>205</v>
      </c>
      <c r="G114" s="62"/>
      <c r="H114" s="64" t="s">
        <v>461</v>
      </c>
      <c r="I114" s="148">
        <v>48</v>
      </c>
      <c r="J114" s="58">
        <v>770</v>
      </c>
      <c r="K114" s="62" t="str">
        <f t="shared" si="20"/>
        <v>0009000207E3</v>
      </c>
      <c r="L114" s="140">
        <v>51</v>
      </c>
      <c r="M114" s="58">
        <v>770</v>
      </c>
      <c r="N114" s="62" t="str">
        <f t="shared" si="21"/>
        <v>0009000207E3</v>
      </c>
      <c r="O114" s="14" t="s">
        <v>461</v>
      </c>
      <c r="P114" s="147">
        <v>53</v>
      </c>
      <c r="Q114" s="6">
        <v>770</v>
      </c>
      <c r="R114" s="8" t="str">
        <f t="shared" si="22"/>
        <v>0009000207E3</v>
      </c>
      <c r="S114" s="139">
        <v>57</v>
      </c>
      <c r="T114" s="6">
        <v>770</v>
      </c>
      <c r="U114" s="8" t="str">
        <f t="shared" si="23"/>
        <v>0009000207E3</v>
      </c>
      <c r="V114" s="24" t="s">
        <v>587</v>
      </c>
      <c r="W114" s="123" t="s">
        <v>422</v>
      </c>
      <c r="X114" s="70" t="s">
        <v>423</v>
      </c>
      <c r="Y114" s="70" t="s">
        <v>23</v>
      </c>
      <c r="Z114" s="70" t="s">
        <v>25</v>
      </c>
      <c r="AA114" s="73" t="s">
        <v>623</v>
      </c>
      <c r="AB114" s="70" t="s">
        <v>14</v>
      </c>
      <c r="AC114" s="70" t="s">
        <v>14</v>
      </c>
      <c r="AD114" s="70" t="str">
        <f t="shared" si="19"/>
        <v/>
      </c>
      <c r="AE114" s="93" t="s">
        <v>421</v>
      </c>
      <c r="AF114" s="24">
        <v>0</v>
      </c>
      <c r="AG114" s="183"/>
      <c r="AH114" s="184"/>
      <c r="AI114" s="185"/>
    </row>
    <row r="115" spans="1:35" x14ac:dyDescent="0.2">
      <c r="A115" s="7">
        <f t="shared" si="18"/>
        <v>113</v>
      </c>
      <c r="B115" s="58">
        <v>221</v>
      </c>
      <c r="C115" s="58" t="s">
        <v>504</v>
      </c>
      <c r="D115" s="58" t="s">
        <v>683</v>
      </c>
      <c r="E115" s="58" t="s">
        <v>1</v>
      </c>
      <c r="F115" s="58">
        <v>824</v>
      </c>
      <c r="G115" s="62"/>
      <c r="H115" s="64" t="s">
        <v>62</v>
      </c>
      <c r="I115" s="148">
        <v>47</v>
      </c>
      <c r="J115" s="58">
        <v>64</v>
      </c>
      <c r="K115" s="62" t="str">
        <f t="shared" si="20"/>
        <v>0009000207EF</v>
      </c>
      <c r="L115" s="140">
        <v>50</v>
      </c>
      <c r="M115" s="58">
        <v>64</v>
      </c>
      <c r="N115" s="62" t="str">
        <f t="shared" si="21"/>
        <v>0009000207EF</v>
      </c>
      <c r="O115" s="14" t="s">
        <v>62</v>
      </c>
      <c r="P115" s="147">
        <v>52</v>
      </c>
      <c r="Q115" s="6">
        <v>64</v>
      </c>
      <c r="R115" s="8" t="str">
        <f t="shared" si="22"/>
        <v>0009000207EF</v>
      </c>
      <c r="S115" s="139">
        <v>56</v>
      </c>
      <c r="T115" s="6">
        <v>64</v>
      </c>
      <c r="U115" s="8" t="str">
        <f t="shared" si="23"/>
        <v>0009000207EF</v>
      </c>
      <c r="V115" s="24" t="s">
        <v>154</v>
      </c>
      <c r="W115" s="123" t="s">
        <v>412</v>
      </c>
      <c r="X115" s="70" t="s">
        <v>420</v>
      </c>
      <c r="Y115" s="70" t="s">
        <v>607</v>
      </c>
      <c r="Z115" s="70" t="s">
        <v>25</v>
      </c>
      <c r="AA115" s="73" t="s">
        <v>623</v>
      </c>
      <c r="AB115" s="70" t="s">
        <v>14</v>
      </c>
      <c r="AC115" s="70" t="s">
        <v>14</v>
      </c>
      <c r="AD115" s="70" t="str">
        <f t="shared" si="19"/>
        <v/>
      </c>
      <c r="AE115" s="93" t="s">
        <v>411</v>
      </c>
      <c r="AF115" s="24">
        <v>0</v>
      </c>
      <c r="AG115" s="183"/>
      <c r="AH115" s="184" t="s">
        <v>791</v>
      </c>
      <c r="AI115" s="185"/>
    </row>
    <row r="116" spans="1:35" x14ac:dyDescent="0.2">
      <c r="A116" s="7">
        <f t="shared" si="18"/>
        <v>114</v>
      </c>
      <c r="B116" s="58">
        <v>222</v>
      </c>
      <c r="C116" s="58" t="s">
        <v>504</v>
      </c>
      <c r="D116" s="58" t="s">
        <v>868</v>
      </c>
      <c r="E116" s="58" t="s">
        <v>71</v>
      </c>
      <c r="F116" s="58">
        <v>828</v>
      </c>
      <c r="G116" s="62"/>
      <c r="H116" s="64" t="s">
        <v>62</v>
      </c>
      <c r="I116" s="148">
        <v>47</v>
      </c>
      <c r="J116" s="58">
        <v>64</v>
      </c>
      <c r="K116" s="62" t="str">
        <f t="shared" si="20"/>
        <v>0009000207EF</v>
      </c>
      <c r="L116" s="140">
        <v>50</v>
      </c>
      <c r="M116" s="58">
        <v>64</v>
      </c>
      <c r="N116" s="62" t="str">
        <f t="shared" si="21"/>
        <v>0009000207EF</v>
      </c>
      <c r="O116" s="14" t="s">
        <v>62</v>
      </c>
      <c r="P116" s="147">
        <v>52</v>
      </c>
      <c r="Q116" s="6">
        <v>64</v>
      </c>
      <c r="R116" s="8" t="str">
        <f t="shared" si="22"/>
        <v>0009000207EF</v>
      </c>
      <c r="S116" s="139">
        <v>56</v>
      </c>
      <c r="T116" s="6">
        <v>64</v>
      </c>
      <c r="U116" s="8" t="str">
        <f t="shared" si="23"/>
        <v>0009000207EF</v>
      </c>
      <c r="V116" s="24" t="s">
        <v>154</v>
      </c>
      <c r="W116" s="123" t="s">
        <v>644</v>
      </c>
      <c r="X116" s="70" t="s">
        <v>614</v>
      </c>
      <c r="Y116" s="70" t="s">
        <v>23</v>
      </c>
      <c r="Z116" s="70" t="s">
        <v>25</v>
      </c>
      <c r="AA116" s="73" t="s">
        <v>623</v>
      </c>
      <c r="AB116" s="70" t="s">
        <v>14</v>
      </c>
      <c r="AC116" s="70" t="s">
        <v>14</v>
      </c>
      <c r="AD116" s="70" t="str">
        <f t="shared" si="19"/>
        <v/>
      </c>
      <c r="AE116" s="93" t="s">
        <v>873</v>
      </c>
      <c r="AF116" s="24">
        <v>0</v>
      </c>
      <c r="AG116" s="183"/>
      <c r="AH116" s="184" t="s">
        <v>791</v>
      </c>
      <c r="AI116" s="185"/>
    </row>
    <row r="117" spans="1:35" x14ac:dyDescent="0.2">
      <c r="A117" s="7">
        <f t="shared" si="18"/>
        <v>115</v>
      </c>
      <c r="B117" s="58">
        <v>239</v>
      </c>
      <c r="C117" s="58" t="s">
        <v>505</v>
      </c>
      <c r="D117" s="58" t="s">
        <v>557</v>
      </c>
      <c r="E117" s="58" t="s">
        <v>71</v>
      </c>
      <c r="F117" s="58">
        <v>617</v>
      </c>
      <c r="G117" s="62"/>
      <c r="H117" s="64" t="s">
        <v>461</v>
      </c>
      <c r="I117" s="148">
        <v>49</v>
      </c>
      <c r="J117" s="58">
        <v>2</v>
      </c>
      <c r="K117" s="62" t="str">
        <f t="shared" si="20"/>
        <v>0009000207D1</v>
      </c>
      <c r="L117" s="140">
        <v>52</v>
      </c>
      <c r="M117" s="58">
        <v>2</v>
      </c>
      <c r="N117" s="62" t="str">
        <f t="shared" si="21"/>
        <v>0009000207D1</v>
      </c>
      <c r="O117" s="14" t="s">
        <v>461</v>
      </c>
      <c r="P117" s="147">
        <v>54</v>
      </c>
      <c r="Q117" s="6">
        <v>2</v>
      </c>
      <c r="R117" s="8" t="str">
        <f t="shared" si="22"/>
        <v>0009000207D1</v>
      </c>
      <c r="S117" s="139">
        <v>58</v>
      </c>
      <c r="T117" s="6">
        <v>2</v>
      </c>
      <c r="U117" s="8" t="str">
        <f t="shared" si="23"/>
        <v>0009000207D1</v>
      </c>
      <c r="V117" s="24" t="s">
        <v>587</v>
      </c>
      <c r="W117" s="123" t="s">
        <v>615</v>
      </c>
      <c r="X117" s="70" t="s">
        <v>410</v>
      </c>
      <c r="Y117" s="70" t="s">
        <v>23</v>
      </c>
      <c r="Z117" s="70" t="s">
        <v>25</v>
      </c>
      <c r="AA117" s="73"/>
      <c r="AB117" s="70" t="s">
        <v>14</v>
      </c>
      <c r="AC117" s="70" t="s">
        <v>14</v>
      </c>
      <c r="AD117" s="70" t="str">
        <f t="shared" si="19"/>
        <v/>
      </c>
      <c r="AE117" s="93" t="s">
        <v>408</v>
      </c>
      <c r="AF117" s="24">
        <v>0</v>
      </c>
      <c r="AG117" s="183"/>
      <c r="AH117" s="184"/>
      <c r="AI117" s="185"/>
    </row>
    <row r="118" spans="1:35" x14ac:dyDescent="0.2">
      <c r="A118" s="7">
        <f t="shared" si="18"/>
        <v>116</v>
      </c>
      <c r="B118" s="58">
        <v>99</v>
      </c>
      <c r="C118" s="58" t="s">
        <v>510</v>
      </c>
      <c r="D118" s="58" t="s">
        <v>68</v>
      </c>
      <c r="E118" s="58" t="s">
        <v>1</v>
      </c>
      <c r="F118" s="58">
        <v>502</v>
      </c>
      <c r="G118" s="62" t="s">
        <v>14</v>
      </c>
      <c r="H118" s="64" t="s">
        <v>461</v>
      </c>
      <c r="I118" s="148">
        <v>54</v>
      </c>
      <c r="J118" s="58">
        <v>770</v>
      </c>
      <c r="K118" s="62" t="str">
        <f t="shared" si="20"/>
        <v>0009000207E3</v>
      </c>
      <c r="L118" s="140">
        <v>57</v>
      </c>
      <c r="M118" s="58">
        <v>770</v>
      </c>
      <c r="N118" s="62" t="str">
        <f t="shared" si="21"/>
        <v>0009000207E3</v>
      </c>
      <c r="O118" s="14" t="s">
        <v>461</v>
      </c>
      <c r="P118" s="147">
        <v>59</v>
      </c>
      <c r="Q118" s="6">
        <v>770</v>
      </c>
      <c r="R118" s="8" t="str">
        <f t="shared" si="22"/>
        <v>0009000207E3</v>
      </c>
      <c r="S118" s="139">
        <v>63</v>
      </c>
      <c r="T118" s="6">
        <v>770</v>
      </c>
      <c r="U118" s="8" t="str">
        <f t="shared" si="23"/>
        <v>0009000207E3</v>
      </c>
      <c r="V118" s="24" t="s">
        <v>229</v>
      </c>
      <c r="W118" s="123" t="s">
        <v>394</v>
      </c>
      <c r="X118" s="70" t="s">
        <v>395</v>
      </c>
      <c r="Y118" s="70" t="s">
        <v>23</v>
      </c>
      <c r="Z118" s="70" t="s">
        <v>25</v>
      </c>
      <c r="AA118" s="73"/>
      <c r="AB118" s="70" t="s">
        <v>14</v>
      </c>
      <c r="AC118" s="70" t="s">
        <v>14</v>
      </c>
      <c r="AD118" s="70" t="str">
        <f t="shared" si="19"/>
        <v/>
      </c>
      <c r="AE118" s="93" t="s">
        <v>393</v>
      </c>
      <c r="AF118" s="24">
        <v>0</v>
      </c>
      <c r="AG118" s="183"/>
      <c r="AH118" s="184"/>
      <c r="AI118" s="185"/>
    </row>
    <row r="119" spans="1:35" x14ac:dyDescent="0.2">
      <c r="A119" s="7">
        <f t="shared" si="18"/>
        <v>117</v>
      </c>
      <c r="B119" s="58">
        <v>100</v>
      </c>
      <c r="C119" s="58" t="s">
        <v>645</v>
      </c>
      <c r="D119" s="58" t="s">
        <v>642</v>
      </c>
      <c r="E119" s="58" t="s">
        <v>1</v>
      </c>
      <c r="F119" s="58">
        <v>840</v>
      </c>
      <c r="G119" s="62" t="s">
        <v>14</v>
      </c>
      <c r="H119" s="64" t="s">
        <v>797</v>
      </c>
      <c r="I119" s="148">
        <v>65</v>
      </c>
      <c r="J119" s="58">
        <v>524288</v>
      </c>
      <c r="K119" s="62" t="str">
        <f t="shared" si="20"/>
        <v>000900020803</v>
      </c>
      <c r="L119" s="140">
        <v>68</v>
      </c>
      <c r="M119" s="58">
        <v>524288</v>
      </c>
      <c r="N119" s="62" t="str">
        <f t="shared" si="21"/>
        <v>000900020803</v>
      </c>
      <c r="O119" s="65" t="s">
        <v>797</v>
      </c>
      <c r="P119" s="148">
        <v>70</v>
      </c>
      <c r="Q119" s="58">
        <v>524288</v>
      </c>
      <c r="R119" s="62" t="str">
        <f t="shared" si="22"/>
        <v>000900020803</v>
      </c>
      <c r="S119" s="140">
        <v>74</v>
      </c>
      <c r="T119" s="58">
        <v>524288</v>
      </c>
      <c r="U119" s="62" t="str">
        <f t="shared" si="23"/>
        <v>000900020803</v>
      </c>
      <c r="V119" s="24" t="s">
        <v>229</v>
      </c>
      <c r="W119" s="123" t="s">
        <v>397</v>
      </c>
      <c r="X119" s="70" t="s">
        <v>398</v>
      </c>
      <c r="Y119" s="70" t="s">
        <v>23</v>
      </c>
      <c r="Z119" s="70" t="s">
        <v>25</v>
      </c>
      <c r="AA119" s="73"/>
      <c r="AB119" s="70" t="s">
        <v>14</v>
      </c>
      <c r="AC119" s="70" t="s">
        <v>14</v>
      </c>
      <c r="AD119" s="70" t="str">
        <f t="shared" si="19"/>
        <v/>
      </c>
      <c r="AE119" s="93" t="s">
        <v>396</v>
      </c>
      <c r="AF119" s="24">
        <v>0</v>
      </c>
      <c r="AG119" s="183"/>
      <c r="AH119" s="184"/>
      <c r="AI119" s="185"/>
    </row>
    <row r="120" spans="1:35" x14ac:dyDescent="0.2">
      <c r="A120" s="7">
        <f t="shared" si="18"/>
        <v>118</v>
      </c>
      <c r="B120" s="58">
        <v>306</v>
      </c>
      <c r="C120" s="58" t="s">
        <v>505</v>
      </c>
      <c r="D120" s="58" t="s">
        <v>558</v>
      </c>
      <c r="E120" s="58" t="s">
        <v>71</v>
      </c>
      <c r="F120" s="58">
        <v>603</v>
      </c>
      <c r="G120" s="62"/>
      <c r="H120" s="64" t="s">
        <v>461</v>
      </c>
      <c r="I120" s="148">
        <v>49</v>
      </c>
      <c r="J120" s="58">
        <v>2</v>
      </c>
      <c r="K120" s="62" t="str">
        <f t="shared" si="20"/>
        <v>0009000207D1</v>
      </c>
      <c r="L120" s="140">
        <v>52</v>
      </c>
      <c r="M120" s="58">
        <v>2</v>
      </c>
      <c r="N120" s="62" t="str">
        <f t="shared" si="21"/>
        <v>0009000207D1</v>
      </c>
      <c r="O120" s="65" t="s">
        <v>461</v>
      </c>
      <c r="P120" s="148">
        <v>54</v>
      </c>
      <c r="Q120" s="58">
        <v>2</v>
      </c>
      <c r="R120" s="62" t="str">
        <f t="shared" si="22"/>
        <v>0009000207D1</v>
      </c>
      <c r="S120" s="140">
        <v>58</v>
      </c>
      <c r="T120" s="58">
        <v>2</v>
      </c>
      <c r="U120" s="62" t="str">
        <f t="shared" si="23"/>
        <v>0009000207D1</v>
      </c>
      <c r="V120" s="24" t="s">
        <v>591</v>
      </c>
      <c r="W120" s="123" t="s">
        <v>606</v>
      </c>
      <c r="X120" s="70" t="s">
        <v>604</v>
      </c>
      <c r="Y120" s="70" t="s">
        <v>607</v>
      </c>
      <c r="Z120" s="70" t="s">
        <v>25</v>
      </c>
      <c r="AA120" s="71"/>
      <c r="AB120" s="72" t="s">
        <v>14</v>
      </c>
      <c r="AC120" s="72" t="s">
        <v>14</v>
      </c>
      <c r="AD120" s="72" t="str">
        <f t="shared" si="19"/>
        <v/>
      </c>
      <c r="AE120" s="24" t="s">
        <v>605</v>
      </c>
      <c r="AF120" s="24">
        <v>0</v>
      </c>
      <c r="AG120" s="183"/>
      <c r="AH120" s="184"/>
      <c r="AI120" s="185"/>
    </row>
    <row r="121" spans="1:35" x14ac:dyDescent="0.2">
      <c r="A121" s="7">
        <f t="shared" si="18"/>
        <v>119</v>
      </c>
      <c r="B121" s="58">
        <v>217</v>
      </c>
      <c r="C121" s="58" t="s">
        <v>505</v>
      </c>
      <c r="D121" s="58" t="s">
        <v>95</v>
      </c>
      <c r="E121" s="58" t="s">
        <v>1</v>
      </c>
      <c r="F121" s="58">
        <v>70</v>
      </c>
      <c r="G121" s="62"/>
      <c r="H121" s="64" t="s">
        <v>461</v>
      </c>
      <c r="I121" s="148">
        <v>49</v>
      </c>
      <c r="J121" s="58">
        <v>2</v>
      </c>
      <c r="K121" s="62" t="str">
        <f t="shared" si="20"/>
        <v>0009000207D1</v>
      </c>
      <c r="L121" s="140">
        <v>52</v>
      </c>
      <c r="M121" s="58">
        <v>2</v>
      </c>
      <c r="N121" s="62" t="str">
        <f t="shared" si="21"/>
        <v>0009000207D1</v>
      </c>
      <c r="O121" s="65" t="s">
        <v>461</v>
      </c>
      <c r="P121" s="148">
        <v>54</v>
      </c>
      <c r="Q121" s="58">
        <v>2</v>
      </c>
      <c r="R121" s="62" t="str">
        <f t="shared" si="22"/>
        <v>0009000207D1</v>
      </c>
      <c r="S121" s="140">
        <v>58</v>
      </c>
      <c r="T121" s="58">
        <v>2</v>
      </c>
      <c r="U121" s="62" t="str">
        <f t="shared" si="23"/>
        <v>0009000207D1</v>
      </c>
      <c r="V121" s="24" t="s">
        <v>154</v>
      </c>
      <c r="W121" s="123" t="s">
        <v>391</v>
      </c>
      <c r="X121" s="70" t="s">
        <v>392</v>
      </c>
      <c r="Y121" s="70" t="s">
        <v>23</v>
      </c>
      <c r="Z121" s="70" t="s">
        <v>25</v>
      </c>
      <c r="AA121" s="71"/>
      <c r="AB121" s="72" t="s">
        <v>14</v>
      </c>
      <c r="AC121" s="72" t="s">
        <v>14</v>
      </c>
      <c r="AD121" s="72" t="str">
        <f t="shared" si="19"/>
        <v/>
      </c>
      <c r="AE121" s="24" t="s">
        <v>390</v>
      </c>
      <c r="AF121" s="24">
        <v>0</v>
      </c>
      <c r="AG121" s="183"/>
      <c r="AH121" s="184"/>
      <c r="AI121" s="185"/>
    </row>
    <row r="122" spans="1:35" x14ac:dyDescent="0.2">
      <c r="A122" s="7">
        <f t="shared" si="18"/>
        <v>120</v>
      </c>
      <c r="B122" s="58">
        <v>142</v>
      </c>
      <c r="C122" s="58" t="s">
        <v>506</v>
      </c>
      <c r="D122" s="58" t="s">
        <v>103</v>
      </c>
      <c r="E122" s="58" t="s">
        <v>71</v>
      </c>
      <c r="F122" s="58">
        <v>605</v>
      </c>
      <c r="G122" s="62"/>
      <c r="H122" s="64" t="s">
        <v>461</v>
      </c>
      <c r="I122" s="148">
        <v>50</v>
      </c>
      <c r="J122" s="58">
        <v>2</v>
      </c>
      <c r="K122" s="62" t="str">
        <f t="shared" si="20"/>
        <v>0009000207D1</v>
      </c>
      <c r="L122" s="140">
        <v>53</v>
      </c>
      <c r="M122" s="58">
        <v>2</v>
      </c>
      <c r="N122" s="62" t="str">
        <f t="shared" si="21"/>
        <v>0009000207D1</v>
      </c>
      <c r="O122" s="65" t="s">
        <v>461</v>
      </c>
      <c r="P122" s="148">
        <v>55</v>
      </c>
      <c r="Q122" s="58">
        <v>2</v>
      </c>
      <c r="R122" s="62" t="str">
        <f t="shared" si="22"/>
        <v>0009000207D1</v>
      </c>
      <c r="S122" s="140">
        <v>59</v>
      </c>
      <c r="T122" s="58">
        <v>2</v>
      </c>
      <c r="U122" s="62" t="str">
        <f t="shared" si="23"/>
        <v>0009000207D1</v>
      </c>
      <c r="V122" s="24" t="s">
        <v>154</v>
      </c>
      <c r="W122" s="123" t="s">
        <v>416</v>
      </c>
      <c r="X122" s="70" t="s">
        <v>417</v>
      </c>
      <c r="Y122" s="70" t="s">
        <v>607</v>
      </c>
      <c r="Z122" s="70" t="s">
        <v>25</v>
      </c>
      <c r="AA122" s="71"/>
      <c r="AB122" s="72" t="s">
        <v>14</v>
      </c>
      <c r="AC122" s="72" t="s">
        <v>14</v>
      </c>
      <c r="AD122" s="72" t="str">
        <f t="shared" si="19"/>
        <v/>
      </c>
      <c r="AE122" s="24" t="s">
        <v>260</v>
      </c>
      <c r="AF122" s="24">
        <v>0</v>
      </c>
      <c r="AG122" s="183"/>
      <c r="AH122" s="184"/>
      <c r="AI122" s="185"/>
    </row>
    <row r="123" spans="1:35" x14ac:dyDescent="0.2">
      <c r="A123" s="7">
        <f t="shared" si="18"/>
        <v>121</v>
      </c>
      <c r="B123" s="58">
        <v>109</v>
      </c>
      <c r="C123" s="58" t="s">
        <v>506</v>
      </c>
      <c r="D123" s="58" t="s">
        <v>66</v>
      </c>
      <c r="E123" s="58" t="s">
        <v>1</v>
      </c>
      <c r="F123" s="58">
        <v>307</v>
      </c>
      <c r="G123" s="62" t="s">
        <v>14</v>
      </c>
      <c r="H123" s="64" t="s">
        <v>461</v>
      </c>
      <c r="I123" s="148">
        <v>51</v>
      </c>
      <c r="J123" s="58">
        <v>770</v>
      </c>
      <c r="K123" s="62" t="str">
        <f t="shared" ref="K123:K149" si="24">IFERROR(VLOOKUP(J123,TAccess,10,FALSE),"-")</f>
        <v>0009000207E3</v>
      </c>
      <c r="L123" s="140">
        <v>54</v>
      </c>
      <c r="M123" s="58">
        <v>1794</v>
      </c>
      <c r="N123" s="62" t="str">
        <f t="shared" ref="N123:N149" si="25">IFERROR(VLOOKUP(M123,TAccess,10,FALSE),"-")</f>
        <v>0009000207F4</v>
      </c>
      <c r="O123" s="65" t="s">
        <v>461</v>
      </c>
      <c r="P123" s="148">
        <v>56</v>
      </c>
      <c r="Q123" s="58">
        <v>770</v>
      </c>
      <c r="R123" s="62" t="str">
        <f t="shared" ref="R123:R175" si="26">IFERROR(VLOOKUP(Q123,TAccess,10,FALSE),"-")</f>
        <v>0009000207E3</v>
      </c>
      <c r="S123" s="140">
        <v>60</v>
      </c>
      <c r="T123" s="58">
        <v>1794</v>
      </c>
      <c r="U123" s="62" t="str">
        <f t="shared" ref="U123:U175" si="27">IFERROR(VLOOKUP(T123,TAccess,10,FALSE),"-")</f>
        <v>0009000207F4</v>
      </c>
      <c r="V123" s="24" t="s">
        <v>203</v>
      </c>
      <c r="W123" s="123" t="s">
        <v>251</v>
      </c>
      <c r="X123" s="70" t="s">
        <v>252</v>
      </c>
      <c r="Y123" s="70" t="s">
        <v>23</v>
      </c>
      <c r="Z123" s="70" t="s">
        <v>25</v>
      </c>
      <c r="AA123" s="71" t="s">
        <v>623</v>
      </c>
      <c r="AB123" s="72" t="s">
        <v>14</v>
      </c>
      <c r="AC123" s="72" t="s">
        <v>14</v>
      </c>
      <c r="AD123" s="72" t="str">
        <f t="shared" si="19"/>
        <v/>
      </c>
      <c r="AE123" s="24" t="s">
        <v>250</v>
      </c>
      <c r="AF123" s="24">
        <v>0</v>
      </c>
      <c r="AG123" s="183"/>
      <c r="AH123" s="184"/>
      <c r="AI123" s="185"/>
    </row>
    <row r="124" spans="1:35" x14ac:dyDescent="0.2">
      <c r="A124" s="76">
        <f t="shared" ref="A124:A184" si="28">ROW(A124)-2</f>
        <v>122</v>
      </c>
      <c r="B124" s="77">
        <v>201</v>
      </c>
      <c r="C124" s="66" t="s">
        <v>472</v>
      </c>
      <c r="D124" s="77" t="s">
        <v>508</v>
      </c>
      <c r="E124" s="77" t="s">
        <v>1</v>
      </c>
      <c r="F124" s="209">
        <v>21</v>
      </c>
      <c r="G124" s="78"/>
      <c r="H124" s="64" t="s">
        <v>460</v>
      </c>
      <c r="I124" s="148">
        <v>4</v>
      </c>
      <c r="J124" s="58">
        <v>769</v>
      </c>
      <c r="K124" s="62" t="str">
        <f t="shared" si="24"/>
        <v>0009000207E2</v>
      </c>
      <c r="L124" s="140">
        <v>4</v>
      </c>
      <c r="M124" s="58">
        <v>1793</v>
      </c>
      <c r="N124" s="62" t="str">
        <f t="shared" si="25"/>
        <v>0009000207F3</v>
      </c>
      <c r="O124" s="65" t="s">
        <v>460</v>
      </c>
      <c r="P124" s="148">
        <v>4</v>
      </c>
      <c r="Q124" s="58">
        <v>769</v>
      </c>
      <c r="R124" s="62" t="str">
        <f t="shared" si="26"/>
        <v>0009000207E2</v>
      </c>
      <c r="S124" s="140">
        <v>4</v>
      </c>
      <c r="T124" s="58">
        <v>1793</v>
      </c>
      <c r="U124" s="62" t="str">
        <f t="shared" si="27"/>
        <v>0009000207F3</v>
      </c>
      <c r="V124" s="94" t="s">
        <v>590</v>
      </c>
      <c r="W124" s="124" t="s">
        <v>492</v>
      </c>
      <c r="X124" s="81" t="s">
        <v>492</v>
      </c>
      <c r="Y124" s="81" t="s">
        <v>23</v>
      </c>
      <c r="Z124" s="81" t="s">
        <v>25</v>
      </c>
      <c r="AA124" s="82" t="s">
        <v>623</v>
      </c>
      <c r="AB124" s="81" t="s">
        <v>14</v>
      </c>
      <c r="AC124" s="81" t="s">
        <v>14</v>
      </c>
      <c r="AD124" s="81" t="str">
        <f t="shared" ref="AD124:AD184" si="29">IF(AND($F124&gt;=900,$F124&lt;=925),"Да","")</f>
        <v/>
      </c>
      <c r="AE124" s="94" t="s">
        <v>492</v>
      </c>
      <c r="AF124" s="24">
        <v>0</v>
      </c>
      <c r="AG124" s="186"/>
      <c r="AH124" s="187"/>
      <c r="AI124" s="188"/>
    </row>
    <row r="125" spans="1:35" x14ac:dyDescent="0.2">
      <c r="A125" s="7">
        <f t="shared" si="28"/>
        <v>123</v>
      </c>
      <c r="B125" s="58">
        <v>174</v>
      </c>
      <c r="C125" s="58" t="s">
        <v>511</v>
      </c>
      <c r="D125" s="58" t="s">
        <v>70</v>
      </c>
      <c r="E125" s="58" t="s">
        <v>71</v>
      </c>
      <c r="F125" s="58">
        <v>923</v>
      </c>
      <c r="G125" s="62"/>
      <c r="H125" s="64" t="s">
        <v>462</v>
      </c>
      <c r="I125" s="148">
        <v>57</v>
      </c>
      <c r="J125" s="58">
        <v>8</v>
      </c>
      <c r="K125" s="62" t="str">
        <f t="shared" si="24"/>
        <v>0009000207DB</v>
      </c>
      <c r="L125" s="140">
        <v>60</v>
      </c>
      <c r="M125" s="58">
        <v>8</v>
      </c>
      <c r="N125" s="62" t="str">
        <f t="shared" si="25"/>
        <v>0009000207DB</v>
      </c>
      <c r="O125" s="14" t="s">
        <v>462</v>
      </c>
      <c r="P125" s="147">
        <v>62</v>
      </c>
      <c r="Q125" s="6">
        <v>8</v>
      </c>
      <c r="R125" s="8" t="str">
        <f t="shared" si="26"/>
        <v>0009000207DB</v>
      </c>
      <c r="S125" s="139">
        <v>66</v>
      </c>
      <c r="T125" s="6">
        <v>8</v>
      </c>
      <c r="U125" s="8" t="str">
        <f t="shared" si="27"/>
        <v>0009000207DB</v>
      </c>
      <c r="V125" s="24" t="s">
        <v>597</v>
      </c>
      <c r="W125" s="123" t="s">
        <v>284</v>
      </c>
      <c r="X125" s="70" t="s">
        <v>285</v>
      </c>
      <c r="Y125" s="70" t="s">
        <v>23</v>
      </c>
      <c r="Z125" s="70" t="s">
        <v>25</v>
      </c>
      <c r="AA125" s="73" t="s">
        <v>623</v>
      </c>
      <c r="AB125" s="70" t="s">
        <v>14</v>
      </c>
      <c r="AC125" s="70" t="s">
        <v>14</v>
      </c>
      <c r="AD125" s="70" t="str">
        <f t="shared" si="29"/>
        <v>Да</v>
      </c>
      <c r="AE125" s="93" t="s">
        <v>867</v>
      </c>
      <c r="AF125" s="24">
        <v>0</v>
      </c>
      <c r="AG125" s="183"/>
      <c r="AH125" s="184"/>
      <c r="AI125" s="185"/>
    </row>
    <row r="126" spans="1:35" x14ac:dyDescent="0.2">
      <c r="A126" s="7">
        <f t="shared" si="28"/>
        <v>124</v>
      </c>
      <c r="B126" s="58">
        <v>41</v>
      </c>
      <c r="C126" s="58" t="s">
        <v>510</v>
      </c>
      <c r="D126" s="58" t="s">
        <v>39</v>
      </c>
      <c r="E126" s="58" t="s">
        <v>1</v>
      </c>
      <c r="F126" s="58">
        <v>62</v>
      </c>
      <c r="G126" s="62" t="s">
        <v>14</v>
      </c>
      <c r="H126" s="64" t="s">
        <v>461</v>
      </c>
      <c r="I126" s="148">
        <v>53</v>
      </c>
      <c r="J126" s="58">
        <v>2</v>
      </c>
      <c r="K126" s="62" t="str">
        <f t="shared" si="24"/>
        <v>0009000207D1</v>
      </c>
      <c r="L126" s="140">
        <v>56</v>
      </c>
      <c r="M126" s="58">
        <v>2</v>
      </c>
      <c r="N126" s="62" t="str">
        <f t="shared" si="25"/>
        <v>0009000207D1</v>
      </c>
      <c r="O126" s="14" t="s">
        <v>461</v>
      </c>
      <c r="P126" s="147">
        <v>58</v>
      </c>
      <c r="Q126" s="6">
        <v>2</v>
      </c>
      <c r="R126" s="8" t="str">
        <f t="shared" si="26"/>
        <v>0009000207D1</v>
      </c>
      <c r="S126" s="139">
        <v>62</v>
      </c>
      <c r="T126" s="6">
        <v>2</v>
      </c>
      <c r="U126" s="8" t="str">
        <f t="shared" si="27"/>
        <v>0009000207D1</v>
      </c>
      <c r="V126" s="24" t="s">
        <v>593</v>
      </c>
      <c r="W126" s="123" t="s">
        <v>327</v>
      </c>
      <c r="X126" s="70" t="s">
        <v>328</v>
      </c>
      <c r="Y126" s="70" t="s">
        <v>23</v>
      </c>
      <c r="Z126" s="70" t="s">
        <v>25</v>
      </c>
      <c r="AA126" s="73" t="s">
        <v>623</v>
      </c>
      <c r="AB126" s="70" t="s">
        <v>14</v>
      </c>
      <c r="AC126" s="70" t="s">
        <v>14</v>
      </c>
      <c r="AD126" s="70" t="str">
        <f t="shared" si="29"/>
        <v/>
      </c>
      <c r="AE126" s="93" t="s">
        <v>326</v>
      </c>
      <c r="AF126" s="24">
        <v>0</v>
      </c>
      <c r="AG126" s="183"/>
      <c r="AH126" s="184"/>
      <c r="AI126" s="185"/>
    </row>
    <row r="127" spans="1:35" x14ac:dyDescent="0.2">
      <c r="A127" s="7">
        <f t="shared" si="28"/>
        <v>125</v>
      </c>
      <c r="B127" s="58">
        <v>159</v>
      </c>
      <c r="C127" s="58" t="s">
        <v>510</v>
      </c>
      <c r="D127" s="58" t="s">
        <v>98</v>
      </c>
      <c r="E127" s="58" t="s">
        <v>1</v>
      </c>
      <c r="F127" s="58">
        <v>73</v>
      </c>
      <c r="G127" s="62" t="s">
        <v>14</v>
      </c>
      <c r="H127" s="64" t="s">
        <v>461</v>
      </c>
      <c r="I127" s="148">
        <v>53</v>
      </c>
      <c r="J127" s="58">
        <v>2</v>
      </c>
      <c r="K127" s="62" t="str">
        <f t="shared" si="24"/>
        <v>0009000207D1</v>
      </c>
      <c r="L127" s="140">
        <v>56</v>
      </c>
      <c r="M127" s="58">
        <v>2</v>
      </c>
      <c r="N127" s="62" t="str">
        <f t="shared" si="25"/>
        <v>0009000207D1</v>
      </c>
      <c r="O127" s="14" t="s">
        <v>461</v>
      </c>
      <c r="P127" s="147">
        <v>58</v>
      </c>
      <c r="Q127" s="6">
        <v>2</v>
      </c>
      <c r="R127" s="8" t="str">
        <f t="shared" si="26"/>
        <v>0009000207D1</v>
      </c>
      <c r="S127" s="139">
        <v>62</v>
      </c>
      <c r="T127" s="6">
        <v>2</v>
      </c>
      <c r="U127" s="8" t="str">
        <f t="shared" si="27"/>
        <v>0009000207D1</v>
      </c>
      <c r="V127" s="24" t="s">
        <v>154</v>
      </c>
      <c r="W127" s="123" t="s">
        <v>336</v>
      </c>
      <c r="X127" s="70" t="s">
        <v>337</v>
      </c>
      <c r="Y127" s="70" t="s">
        <v>23</v>
      </c>
      <c r="Z127" s="70" t="s">
        <v>25</v>
      </c>
      <c r="AA127" s="73" t="s">
        <v>623</v>
      </c>
      <c r="AB127" s="70" t="s">
        <v>14</v>
      </c>
      <c r="AC127" s="70" t="s">
        <v>14</v>
      </c>
      <c r="AD127" s="70" t="str">
        <f t="shared" si="29"/>
        <v/>
      </c>
      <c r="AE127" s="93" t="s">
        <v>335</v>
      </c>
      <c r="AF127" s="24">
        <v>0</v>
      </c>
      <c r="AG127" s="183"/>
      <c r="AH127" s="184"/>
      <c r="AI127" s="185"/>
    </row>
    <row r="128" spans="1:35" x14ac:dyDescent="0.2">
      <c r="A128" s="7">
        <f t="shared" si="28"/>
        <v>126</v>
      </c>
      <c r="B128" s="58">
        <v>128</v>
      </c>
      <c r="C128" s="58" t="s">
        <v>510</v>
      </c>
      <c r="D128" s="58" t="s">
        <v>77</v>
      </c>
      <c r="E128" s="58" t="s">
        <v>1</v>
      </c>
      <c r="F128" s="58">
        <v>821</v>
      </c>
      <c r="G128" s="62"/>
      <c r="H128" s="64" t="s">
        <v>280</v>
      </c>
      <c r="I128" s="148">
        <v>55</v>
      </c>
      <c r="J128" s="58">
        <v>4</v>
      </c>
      <c r="K128" s="62" t="str">
        <f t="shared" si="24"/>
        <v>0009000207D6</v>
      </c>
      <c r="L128" s="140">
        <v>58</v>
      </c>
      <c r="M128" s="58">
        <v>4</v>
      </c>
      <c r="N128" s="62" t="str">
        <f t="shared" si="25"/>
        <v>0009000207D6</v>
      </c>
      <c r="O128" s="14" t="s">
        <v>280</v>
      </c>
      <c r="P128" s="147">
        <v>60</v>
      </c>
      <c r="Q128" s="6">
        <v>4</v>
      </c>
      <c r="R128" s="8" t="str">
        <f t="shared" si="26"/>
        <v>0009000207D6</v>
      </c>
      <c r="S128" s="139">
        <v>64</v>
      </c>
      <c r="T128" s="6">
        <v>4</v>
      </c>
      <c r="U128" s="8" t="str">
        <f t="shared" si="27"/>
        <v>0009000207D6</v>
      </c>
      <c r="V128" s="24" t="s">
        <v>203</v>
      </c>
      <c r="W128" s="123" t="s">
        <v>282</v>
      </c>
      <c r="X128" s="70" t="s">
        <v>283</v>
      </c>
      <c r="Y128" s="70" t="s">
        <v>23</v>
      </c>
      <c r="Z128" s="70" t="s">
        <v>25</v>
      </c>
      <c r="AA128" s="73" t="s">
        <v>623</v>
      </c>
      <c r="AB128" s="70" t="s">
        <v>14</v>
      </c>
      <c r="AC128" s="70" t="s">
        <v>14</v>
      </c>
      <c r="AD128" s="70" t="str">
        <f t="shared" si="29"/>
        <v/>
      </c>
      <c r="AE128" s="93" t="s">
        <v>281</v>
      </c>
      <c r="AF128" s="24">
        <v>0</v>
      </c>
      <c r="AG128" s="183"/>
      <c r="AH128" s="184"/>
      <c r="AI128" s="185"/>
    </row>
    <row r="129" spans="1:35" x14ac:dyDescent="0.2">
      <c r="A129" s="7">
        <f t="shared" si="28"/>
        <v>127</v>
      </c>
      <c r="B129" s="58">
        <v>223</v>
      </c>
      <c r="C129" s="58" t="s">
        <v>510</v>
      </c>
      <c r="D129" s="58" t="s">
        <v>63</v>
      </c>
      <c r="E129" s="58" t="s">
        <v>71</v>
      </c>
      <c r="F129" s="58">
        <v>822</v>
      </c>
      <c r="G129" s="8"/>
      <c r="H129" s="17" t="s">
        <v>280</v>
      </c>
      <c r="I129" s="147">
        <v>55</v>
      </c>
      <c r="J129" s="6">
        <v>4</v>
      </c>
      <c r="K129" s="8" t="str">
        <f t="shared" si="24"/>
        <v>0009000207D6</v>
      </c>
      <c r="L129" s="139">
        <v>58</v>
      </c>
      <c r="M129" s="6">
        <v>4</v>
      </c>
      <c r="N129" s="8" t="str">
        <f t="shared" si="25"/>
        <v>0009000207D6</v>
      </c>
      <c r="O129" s="14" t="s">
        <v>280</v>
      </c>
      <c r="P129" s="147">
        <v>60</v>
      </c>
      <c r="Q129" s="6">
        <v>4</v>
      </c>
      <c r="R129" s="8" t="str">
        <f t="shared" si="26"/>
        <v>0009000207D6</v>
      </c>
      <c r="S129" s="139">
        <v>64</v>
      </c>
      <c r="T129" s="6">
        <v>4</v>
      </c>
      <c r="U129" s="8" t="str">
        <f t="shared" si="27"/>
        <v>0009000207D6</v>
      </c>
      <c r="V129" s="24" t="s">
        <v>203</v>
      </c>
      <c r="W129" s="123" t="s">
        <v>343</v>
      </c>
      <c r="X129" s="70" t="s">
        <v>283</v>
      </c>
      <c r="Y129" s="70" t="s">
        <v>23</v>
      </c>
      <c r="Z129" s="70" t="s">
        <v>25</v>
      </c>
      <c r="AA129" s="73" t="s">
        <v>623</v>
      </c>
      <c r="AB129" s="70" t="s">
        <v>14</v>
      </c>
      <c r="AC129" s="70" t="s">
        <v>14</v>
      </c>
      <c r="AD129" s="70" t="str">
        <f t="shared" si="29"/>
        <v/>
      </c>
      <c r="AE129" s="93" t="s">
        <v>281</v>
      </c>
      <c r="AF129" s="24">
        <v>0</v>
      </c>
      <c r="AG129" s="183"/>
      <c r="AH129" s="184"/>
      <c r="AI129" s="185"/>
    </row>
    <row r="130" spans="1:35" x14ac:dyDescent="0.2">
      <c r="A130" s="7">
        <f t="shared" si="28"/>
        <v>128</v>
      </c>
      <c r="B130" s="58">
        <v>42</v>
      </c>
      <c r="C130" s="58" t="s">
        <v>511</v>
      </c>
      <c r="D130" s="58" t="s">
        <v>635</v>
      </c>
      <c r="E130" s="58" t="s">
        <v>1</v>
      </c>
      <c r="F130" s="58">
        <v>64</v>
      </c>
      <c r="G130" s="8" t="s">
        <v>14</v>
      </c>
      <c r="H130" s="17" t="s">
        <v>461</v>
      </c>
      <c r="I130" s="147">
        <v>56</v>
      </c>
      <c r="J130" s="6">
        <v>2</v>
      </c>
      <c r="K130" s="8" t="str">
        <f t="shared" si="24"/>
        <v>0009000207D1</v>
      </c>
      <c r="L130" s="139">
        <v>59</v>
      </c>
      <c r="M130" s="6">
        <v>2</v>
      </c>
      <c r="N130" s="8" t="str">
        <f t="shared" si="25"/>
        <v>0009000207D1</v>
      </c>
      <c r="O130" s="14" t="s">
        <v>461</v>
      </c>
      <c r="P130" s="147">
        <v>61</v>
      </c>
      <c r="Q130" s="6">
        <v>2</v>
      </c>
      <c r="R130" s="8" t="str">
        <f t="shared" si="26"/>
        <v>0009000207D1</v>
      </c>
      <c r="S130" s="139">
        <v>65</v>
      </c>
      <c r="T130" s="6">
        <v>2</v>
      </c>
      <c r="U130" s="8" t="str">
        <f t="shared" si="27"/>
        <v>0009000207D1</v>
      </c>
      <c r="V130" s="24" t="s">
        <v>594</v>
      </c>
      <c r="W130" s="123" t="s">
        <v>330</v>
      </c>
      <c r="X130" s="70" t="s">
        <v>331</v>
      </c>
      <c r="Y130" s="70" t="s">
        <v>23</v>
      </c>
      <c r="Z130" s="70" t="s">
        <v>25</v>
      </c>
      <c r="AA130" s="73" t="s">
        <v>623</v>
      </c>
      <c r="AB130" s="70" t="s">
        <v>14</v>
      </c>
      <c r="AC130" s="70" t="s">
        <v>14</v>
      </c>
      <c r="AD130" s="70" t="str">
        <f t="shared" si="29"/>
        <v/>
      </c>
      <c r="AE130" s="93" t="s">
        <v>329</v>
      </c>
      <c r="AF130" s="24">
        <v>0</v>
      </c>
      <c r="AG130" s="183"/>
      <c r="AH130" s="184"/>
      <c r="AI130" s="185"/>
    </row>
    <row r="131" spans="1:35" x14ac:dyDescent="0.2">
      <c r="A131" s="7">
        <f t="shared" si="28"/>
        <v>129</v>
      </c>
      <c r="B131" s="58">
        <v>149</v>
      </c>
      <c r="C131" s="58" t="s">
        <v>511</v>
      </c>
      <c r="D131" s="58" t="s">
        <v>94</v>
      </c>
      <c r="E131" s="58" t="s">
        <v>1</v>
      </c>
      <c r="F131" s="58">
        <v>922</v>
      </c>
      <c r="G131" s="8"/>
      <c r="H131" s="17" t="s">
        <v>462</v>
      </c>
      <c r="I131" s="147">
        <v>57</v>
      </c>
      <c r="J131" s="6">
        <v>8</v>
      </c>
      <c r="K131" s="8" t="str">
        <f t="shared" si="24"/>
        <v>0009000207DB</v>
      </c>
      <c r="L131" s="139">
        <v>60</v>
      </c>
      <c r="M131" s="6">
        <v>8</v>
      </c>
      <c r="N131" s="8" t="str">
        <f t="shared" si="25"/>
        <v>0009000207DB</v>
      </c>
      <c r="O131" s="14" t="s">
        <v>462</v>
      </c>
      <c r="P131" s="147">
        <v>62</v>
      </c>
      <c r="Q131" s="6">
        <v>8</v>
      </c>
      <c r="R131" s="8" t="str">
        <f t="shared" si="26"/>
        <v>0009000207DB</v>
      </c>
      <c r="S131" s="139">
        <v>66</v>
      </c>
      <c r="T131" s="6">
        <v>8</v>
      </c>
      <c r="U131" s="8" t="str">
        <f t="shared" si="27"/>
        <v>0009000207DB</v>
      </c>
      <c r="V131" s="24" t="s">
        <v>597</v>
      </c>
      <c r="W131" s="123" t="s">
        <v>388</v>
      </c>
      <c r="X131" s="70" t="s">
        <v>389</v>
      </c>
      <c r="Y131" s="70" t="s">
        <v>23</v>
      </c>
      <c r="Z131" s="70" t="s">
        <v>25</v>
      </c>
      <c r="AA131" s="73" t="s">
        <v>623</v>
      </c>
      <c r="AB131" s="70" t="s">
        <v>14</v>
      </c>
      <c r="AC131" s="70" t="s">
        <v>14</v>
      </c>
      <c r="AD131" s="70" t="str">
        <f t="shared" si="29"/>
        <v>Да</v>
      </c>
      <c r="AE131" s="93" t="s">
        <v>387</v>
      </c>
      <c r="AF131" s="24">
        <v>0</v>
      </c>
      <c r="AG131" s="183"/>
      <c r="AH131" s="184"/>
      <c r="AI131" s="185"/>
    </row>
    <row r="132" spans="1:35" x14ac:dyDescent="0.2">
      <c r="A132" s="7">
        <f t="shared" si="28"/>
        <v>130</v>
      </c>
      <c r="B132" s="58">
        <v>132</v>
      </c>
      <c r="C132" s="58" t="s">
        <v>502</v>
      </c>
      <c r="D132" s="58" t="s">
        <v>870</v>
      </c>
      <c r="E132" s="58" t="s">
        <v>1</v>
      </c>
      <c r="F132" s="58">
        <v>825</v>
      </c>
      <c r="G132" s="8"/>
      <c r="H132" s="17" t="s">
        <v>62</v>
      </c>
      <c r="I132" s="147">
        <v>43</v>
      </c>
      <c r="J132" s="6">
        <v>64</v>
      </c>
      <c r="K132" s="8" t="str">
        <f t="shared" si="24"/>
        <v>0009000207EF</v>
      </c>
      <c r="L132" s="139">
        <v>46</v>
      </c>
      <c r="M132" s="6">
        <v>64</v>
      </c>
      <c r="N132" s="8" t="str">
        <f t="shared" si="25"/>
        <v>0009000207EF</v>
      </c>
      <c r="O132" s="14" t="s">
        <v>62</v>
      </c>
      <c r="P132" s="147">
        <v>48</v>
      </c>
      <c r="Q132" s="6">
        <v>64</v>
      </c>
      <c r="R132" s="8" t="str">
        <f t="shared" si="26"/>
        <v>0009000207EF</v>
      </c>
      <c r="S132" s="139">
        <v>52</v>
      </c>
      <c r="T132" s="6">
        <v>64</v>
      </c>
      <c r="U132" s="8" t="str">
        <f t="shared" si="27"/>
        <v>0009000207EF</v>
      </c>
      <c r="V132" s="24" t="s">
        <v>154</v>
      </c>
      <c r="W132" s="123" t="s">
        <v>372</v>
      </c>
      <c r="X132" s="70" t="s">
        <v>373</v>
      </c>
      <c r="Y132" s="70" t="s">
        <v>607</v>
      </c>
      <c r="Z132" s="70" t="s">
        <v>25</v>
      </c>
      <c r="AA132" s="73" t="s">
        <v>623</v>
      </c>
      <c r="AB132" s="70" t="s">
        <v>14</v>
      </c>
      <c r="AC132" s="70" t="s">
        <v>14</v>
      </c>
      <c r="AD132" s="70" t="str">
        <f t="shared" si="29"/>
        <v/>
      </c>
      <c r="AE132" s="93" t="s">
        <v>874</v>
      </c>
      <c r="AF132" s="24">
        <v>0</v>
      </c>
      <c r="AG132" s="183"/>
      <c r="AH132" s="184"/>
      <c r="AI132" s="185"/>
    </row>
    <row r="133" spans="1:35" x14ac:dyDescent="0.2">
      <c r="A133" s="7">
        <f t="shared" si="28"/>
        <v>131</v>
      </c>
      <c r="B133" s="6">
        <v>133</v>
      </c>
      <c r="C133" s="58" t="s">
        <v>511</v>
      </c>
      <c r="D133" s="58" t="s">
        <v>643</v>
      </c>
      <c r="E133" s="58" t="s">
        <v>1</v>
      </c>
      <c r="F133" s="58">
        <v>921</v>
      </c>
      <c r="G133" s="8"/>
      <c r="H133" s="17" t="s">
        <v>462</v>
      </c>
      <c r="I133" s="147">
        <v>57</v>
      </c>
      <c r="J133" s="6">
        <v>8</v>
      </c>
      <c r="K133" s="8" t="str">
        <f t="shared" si="24"/>
        <v>0009000207DB</v>
      </c>
      <c r="L133" s="139">
        <v>60</v>
      </c>
      <c r="M133" s="6">
        <v>8</v>
      </c>
      <c r="N133" s="8" t="str">
        <f t="shared" si="25"/>
        <v>0009000207DB</v>
      </c>
      <c r="O133" s="14" t="s">
        <v>462</v>
      </c>
      <c r="P133" s="147">
        <v>62</v>
      </c>
      <c r="Q133" s="6">
        <v>8</v>
      </c>
      <c r="R133" s="8" t="str">
        <f t="shared" si="26"/>
        <v>0009000207DB</v>
      </c>
      <c r="S133" s="139">
        <v>66</v>
      </c>
      <c r="T133" s="6">
        <v>8</v>
      </c>
      <c r="U133" s="8" t="str">
        <f t="shared" si="27"/>
        <v>0009000207DB</v>
      </c>
      <c r="V133" s="24" t="s">
        <v>597</v>
      </c>
      <c r="W133" s="123" t="s">
        <v>257</v>
      </c>
      <c r="X133" s="70" t="s">
        <v>258</v>
      </c>
      <c r="Y133" s="70" t="s">
        <v>259</v>
      </c>
      <c r="Z133" s="70" t="s">
        <v>25</v>
      </c>
      <c r="AA133" s="73" t="s">
        <v>623</v>
      </c>
      <c r="AB133" s="70" t="s">
        <v>14</v>
      </c>
      <c r="AC133" s="70" t="s">
        <v>14</v>
      </c>
      <c r="AD133" s="70" t="str">
        <f t="shared" si="29"/>
        <v>Да</v>
      </c>
      <c r="AE133" s="93" t="s">
        <v>256</v>
      </c>
      <c r="AF133" s="24">
        <v>0</v>
      </c>
      <c r="AG133" s="183"/>
      <c r="AH133" s="184"/>
      <c r="AI133" s="185"/>
    </row>
    <row r="134" spans="1:35" x14ac:dyDescent="0.2">
      <c r="A134" s="7">
        <f t="shared" si="28"/>
        <v>132</v>
      </c>
      <c r="B134" s="6">
        <v>195</v>
      </c>
      <c r="C134" s="58" t="s">
        <v>511</v>
      </c>
      <c r="D134" s="58" t="s">
        <v>88</v>
      </c>
      <c r="E134" s="58" t="s">
        <v>1</v>
      </c>
      <c r="F134" s="58">
        <v>920</v>
      </c>
      <c r="G134" s="8"/>
      <c r="H134" s="17" t="s">
        <v>462</v>
      </c>
      <c r="I134" s="147">
        <v>57</v>
      </c>
      <c r="J134" s="6">
        <v>8</v>
      </c>
      <c r="K134" s="8" t="str">
        <f t="shared" si="24"/>
        <v>0009000207DB</v>
      </c>
      <c r="L134" s="139">
        <v>60</v>
      </c>
      <c r="M134" s="6">
        <v>8</v>
      </c>
      <c r="N134" s="8" t="str">
        <f t="shared" si="25"/>
        <v>0009000207DB</v>
      </c>
      <c r="O134" s="14" t="s">
        <v>462</v>
      </c>
      <c r="P134" s="147">
        <v>62</v>
      </c>
      <c r="Q134" s="6">
        <v>8</v>
      </c>
      <c r="R134" s="8" t="str">
        <f t="shared" si="26"/>
        <v>0009000207DB</v>
      </c>
      <c r="S134" s="139">
        <v>66</v>
      </c>
      <c r="T134" s="6">
        <v>8</v>
      </c>
      <c r="U134" s="8" t="str">
        <f t="shared" si="27"/>
        <v>0009000207DB</v>
      </c>
      <c r="V134" s="24" t="s">
        <v>597</v>
      </c>
      <c r="W134" s="123" t="s">
        <v>358</v>
      </c>
      <c r="X134" s="70" t="s">
        <v>359</v>
      </c>
      <c r="Y134" s="70" t="s">
        <v>360</v>
      </c>
      <c r="Z134" s="70" t="s">
        <v>25</v>
      </c>
      <c r="AA134" s="73" t="s">
        <v>623</v>
      </c>
      <c r="AB134" s="70" t="s">
        <v>14</v>
      </c>
      <c r="AC134" s="70" t="s">
        <v>14</v>
      </c>
      <c r="AD134" s="70" t="str">
        <f t="shared" si="29"/>
        <v>Да</v>
      </c>
      <c r="AE134" s="93" t="s">
        <v>357</v>
      </c>
      <c r="AF134" s="24">
        <v>0</v>
      </c>
      <c r="AG134" s="183"/>
      <c r="AH134" s="184"/>
      <c r="AI134" s="185"/>
    </row>
    <row r="135" spans="1:35" x14ac:dyDescent="0.2">
      <c r="A135" s="7">
        <f t="shared" si="28"/>
        <v>133</v>
      </c>
      <c r="B135" s="6">
        <v>191</v>
      </c>
      <c r="C135" s="58" t="s">
        <v>511</v>
      </c>
      <c r="D135" s="58" t="s">
        <v>105</v>
      </c>
      <c r="E135" s="58" t="s">
        <v>1</v>
      </c>
      <c r="F135" s="58">
        <v>924</v>
      </c>
      <c r="G135" s="8"/>
      <c r="H135" s="17" t="s">
        <v>462</v>
      </c>
      <c r="I135" s="147">
        <v>57</v>
      </c>
      <c r="J135" s="6">
        <v>8</v>
      </c>
      <c r="K135" s="8" t="str">
        <f t="shared" si="24"/>
        <v>0009000207DB</v>
      </c>
      <c r="L135" s="139">
        <v>60</v>
      </c>
      <c r="M135" s="6">
        <v>8</v>
      </c>
      <c r="N135" s="8" t="str">
        <f t="shared" si="25"/>
        <v>0009000207DB</v>
      </c>
      <c r="O135" s="14" t="s">
        <v>462</v>
      </c>
      <c r="P135" s="147">
        <v>62</v>
      </c>
      <c r="Q135" s="6">
        <v>8</v>
      </c>
      <c r="R135" s="8" t="str">
        <f t="shared" si="26"/>
        <v>0009000207DB</v>
      </c>
      <c r="S135" s="139">
        <v>66</v>
      </c>
      <c r="T135" s="6">
        <v>8</v>
      </c>
      <c r="U135" s="8" t="str">
        <f t="shared" si="27"/>
        <v>0009000207DB</v>
      </c>
      <c r="V135" s="24" t="s">
        <v>597</v>
      </c>
      <c r="W135" s="123" t="s">
        <v>429</v>
      </c>
      <c r="X135" s="70" t="s">
        <v>430</v>
      </c>
      <c r="Y135" s="70" t="s">
        <v>23</v>
      </c>
      <c r="Z135" s="70" t="s">
        <v>25</v>
      </c>
      <c r="AA135" s="73" t="s">
        <v>623</v>
      </c>
      <c r="AB135" s="70" t="s">
        <v>14</v>
      </c>
      <c r="AC135" s="70" t="s">
        <v>14</v>
      </c>
      <c r="AD135" s="70" t="str">
        <f t="shared" si="29"/>
        <v>Да</v>
      </c>
      <c r="AE135" s="93" t="s">
        <v>428</v>
      </c>
      <c r="AF135" s="24">
        <v>0</v>
      </c>
      <c r="AG135" s="183"/>
      <c r="AH135" s="184"/>
      <c r="AI135" s="185"/>
    </row>
    <row r="136" spans="1:35" x14ac:dyDescent="0.2">
      <c r="A136" s="7">
        <f t="shared" si="28"/>
        <v>134</v>
      </c>
      <c r="B136" s="6">
        <v>147</v>
      </c>
      <c r="C136" s="58" t="s">
        <v>512</v>
      </c>
      <c r="D136" s="58" t="s">
        <v>104</v>
      </c>
      <c r="E136" s="58" t="s">
        <v>71</v>
      </c>
      <c r="F136" s="58">
        <v>616</v>
      </c>
      <c r="G136" s="8"/>
      <c r="H136" s="17" t="s">
        <v>461</v>
      </c>
      <c r="I136" s="147">
        <v>58</v>
      </c>
      <c r="J136" s="6">
        <v>2</v>
      </c>
      <c r="K136" s="8" t="str">
        <f t="shared" si="24"/>
        <v>0009000207D1</v>
      </c>
      <c r="L136" s="139">
        <v>61</v>
      </c>
      <c r="M136" s="6">
        <v>2</v>
      </c>
      <c r="N136" s="8" t="str">
        <f t="shared" si="25"/>
        <v>0009000207D1</v>
      </c>
      <c r="O136" s="14" t="s">
        <v>461</v>
      </c>
      <c r="P136" s="147">
        <v>63</v>
      </c>
      <c r="Q136" s="6">
        <v>2</v>
      </c>
      <c r="R136" s="8" t="str">
        <f t="shared" si="26"/>
        <v>0009000207D1</v>
      </c>
      <c r="S136" s="139">
        <v>67</v>
      </c>
      <c r="T136" s="6">
        <v>2</v>
      </c>
      <c r="U136" s="8" t="str">
        <f t="shared" si="27"/>
        <v>0009000207D1</v>
      </c>
      <c r="V136" s="24" t="s">
        <v>587</v>
      </c>
      <c r="W136" s="123" t="s">
        <v>425</v>
      </c>
      <c r="X136" s="70" t="s">
        <v>426</v>
      </c>
      <c r="Y136" s="70" t="s">
        <v>23</v>
      </c>
      <c r="Z136" s="70" t="s">
        <v>25</v>
      </c>
      <c r="AA136" s="73" t="s">
        <v>623</v>
      </c>
      <c r="AB136" s="70" t="s">
        <v>14</v>
      </c>
      <c r="AC136" s="70" t="s">
        <v>14</v>
      </c>
      <c r="AD136" s="70" t="str">
        <f t="shared" si="29"/>
        <v/>
      </c>
      <c r="AE136" s="93" t="s">
        <v>424</v>
      </c>
      <c r="AF136" s="24">
        <v>0</v>
      </c>
      <c r="AG136" s="183"/>
      <c r="AH136" s="184"/>
      <c r="AI136" s="185"/>
    </row>
    <row r="137" spans="1:35" x14ac:dyDescent="0.2">
      <c r="A137" s="7">
        <f t="shared" si="28"/>
        <v>135</v>
      </c>
      <c r="B137" s="6">
        <v>307</v>
      </c>
      <c r="C137" s="58" t="s">
        <v>514</v>
      </c>
      <c r="D137" s="58" t="s">
        <v>559</v>
      </c>
      <c r="E137" s="58" t="s">
        <v>71</v>
      </c>
      <c r="F137" s="58">
        <v>809</v>
      </c>
      <c r="G137" s="8"/>
      <c r="H137" s="17" t="s">
        <v>484</v>
      </c>
      <c r="I137" s="147">
        <v>59</v>
      </c>
      <c r="J137" s="6">
        <v>32</v>
      </c>
      <c r="K137" s="8" t="str">
        <f t="shared" si="24"/>
        <v>0009000207E0</v>
      </c>
      <c r="L137" s="139">
        <v>62</v>
      </c>
      <c r="M137" s="6">
        <v>32</v>
      </c>
      <c r="N137" s="8" t="str">
        <f t="shared" si="25"/>
        <v>0009000207E0</v>
      </c>
      <c r="O137" s="14" t="s">
        <v>484</v>
      </c>
      <c r="P137" s="147">
        <v>64</v>
      </c>
      <c r="Q137" s="6">
        <v>32</v>
      </c>
      <c r="R137" s="8" t="str">
        <f t="shared" si="26"/>
        <v>0009000207E0</v>
      </c>
      <c r="S137" s="139">
        <v>68</v>
      </c>
      <c r="T137" s="6">
        <v>32</v>
      </c>
      <c r="U137" s="8" t="str">
        <f t="shared" si="27"/>
        <v>0009000207E0</v>
      </c>
      <c r="V137" s="24" t="s">
        <v>203</v>
      </c>
      <c r="W137" s="123" t="s">
        <v>617</v>
      </c>
      <c r="X137" s="70" t="s">
        <v>616</v>
      </c>
      <c r="Y137" s="70" t="s">
        <v>607</v>
      </c>
      <c r="Z137" s="70" t="s">
        <v>25</v>
      </c>
      <c r="AA137" s="73"/>
      <c r="AB137" s="70" t="s">
        <v>14</v>
      </c>
      <c r="AC137" s="70" t="s">
        <v>14</v>
      </c>
      <c r="AD137" s="70" t="str">
        <f t="shared" si="29"/>
        <v/>
      </c>
      <c r="AE137" s="93" t="s">
        <v>618</v>
      </c>
      <c r="AF137" s="24">
        <v>0</v>
      </c>
      <c r="AG137" s="183"/>
      <c r="AH137" s="184"/>
      <c r="AI137" s="185"/>
    </row>
    <row r="138" spans="1:35" x14ac:dyDescent="0.2">
      <c r="A138" s="7">
        <f t="shared" si="28"/>
        <v>136</v>
      </c>
      <c r="B138" s="6">
        <v>120</v>
      </c>
      <c r="C138" s="58" t="s">
        <v>512</v>
      </c>
      <c r="D138" s="58" t="s">
        <v>92</v>
      </c>
      <c r="E138" s="58" t="s">
        <v>1</v>
      </c>
      <c r="F138" s="58">
        <v>72</v>
      </c>
      <c r="G138" s="8" t="s">
        <v>14</v>
      </c>
      <c r="H138" s="17" t="s">
        <v>461</v>
      </c>
      <c r="I138" s="147">
        <v>58</v>
      </c>
      <c r="J138" s="6">
        <v>2</v>
      </c>
      <c r="K138" s="8" t="str">
        <f t="shared" si="24"/>
        <v>0009000207D1</v>
      </c>
      <c r="L138" s="139">
        <v>61</v>
      </c>
      <c r="M138" s="6">
        <v>2</v>
      </c>
      <c r="N138" s="8" t="str">
        <f t="shared" si="25"/>
        <v>0009000207D1</v>
      </c>
      <c r="O138" s="14" t="s">
        <v>461</v>
      </c>
      <c r="P138" s="147">
        <v>63</v>
      </c>
      <c r="Q138" s="6">
        <v>2</v>
      </c>
      <c r="R138" s="8" t="str">
        <f t="shared" si="26"/>
        <v>0009000207D1</v>
      </c>
      <c r="S138" s="139">
        <v>67</v>
      </c>
      <c r="T138" s="6">
        <v>2</v>
      </c>
      <c r="U138" s="8" t="str">
        <f t="shared" si="27"/>
        <v>0009000207D1</v>
      </c>
      <c r="V138" s="24" t="s">
        <v>154</v>
      </c>
      <c r="W138" s="123" t="s">
        <v>375</v>
      </c>
      <c r="X138" s="70" t="s">
        <v>376</v>
      </c>
      <c r="Y138" s="70" t="s">
        <v>23</v>
      </c>
      <c r="Z138" s="70" t="s">
        <v>25</v>
      </c>
      <c r="AA138" s="73" t="s">
        <v>623</v>
      </c>
      <c r="AB138" s="70" t="s">
        <v>14</v>
      </c>
      <c r="AC138" s="70" t="s">
        <v>14</v>
      </c>
      <c r="AD138" s="70" t="str">
        <f t="shared" si="29"/>
        <v/>
      </c>
      <c r="AE138" s="93" t="s">
        <v>374</v>
      </c>
      <c r="AF138" s="24">
        <v>0</v>
      </c>
      <c r="AG138" s="183"/>
      <c r="AH138" s="184"/>
      <c r="AI138" s="185"/>
    </row>
    <row r="139" spans="1:35" x14ac:dyDescent="0.2">
      <c r="A139" s="7">
        <f t="shared" si="28"/>
        <v>137</v>
      </c>
      <c r="B139" s="6">
        <v>160</v>
      </c>
      <c r="C139" s="58" t="s">
        <v>514</v>
      </c>
      <c r="D139" s="58" t="s">
        <v>79</v>
      </c>
      <c r="E139" s="58" t="s">
        <v>71</v>
      </c>
      <c r="F139" s="58">
        <v>801</v>
      </c>
      <c r="G139" s="8"/>
      <c r="H139" s="17" t="s">
        <v>484</v>
      </c>
      <c r="I139" s="147">
        <v>59</v>
      </c>
      <c r="J139" s="6">
        <v>32</v>
      </c>
      <c r="K139" s="8" t="str">
        <f t="shared" si="24"/>
        <v>0009000207E0</v>
      </c>
      <c r="L139" s="139">
        <v>62</v>
      </c>
      <c r="M139" s="6">
        <v>32</v>
      </c>
      <c r="N139" s="8" t="str">
        <f t="shared" si="25"/>
        <v>0009000207E0</v>
      </c>
      <c r="O139" s="14" t="s">
        <v>484</v>
      </c>
      <c r="P139" s="147">
        <v>64</v>
      </c>
      <c r="Q139" s="6">
        <v>32</v>
      </c>
      <c r="R139" s="8" t="str">
        <f t="shared" si="26"/>
        <v>0009000207E0</v>
      </c>
      <c r="S139" s="139">
        <v>68</v>
      </c>
      <c r="T139" s="6">
        <v>32</v>
      </c>
      <c r="U139" s="8" t="str">
        <f t="shared" si="27"/>
        <v>0009000207E0</v>
      </c>
      <c r="V139" s="24" t="s">
        <v>154</v>
      </c>
      <c r="W139" s="123" t="s">
        <v>295</v>
      </c>
      <c r="X139" s="70" t="s">
        <v>296</v>
      </c>
      <c r="Y139" s="70" t="s">
        <v>23</v>
      </c>
      <c r="Z139" s="70" t="s">
        <v>25</v>
      </c>
      <c r="AA139" s="73" t="s">
        <v>623</v>
      </c>
      <c r="AB139" s="70" t="s">
        <v>14</v>
      </c>
      <c r="AC139" s="70" t="s">
        <v>14</v>
      </c>
      <c r="AD139" s="70" t="str">
        <f t="shared" si="29"/>
        <v/>
      </c>
      <c r="AE139" s="93" t="s">
        <v>294</v>
      </c>
      <c r="AF139" s="24">
        <v>0</v>
      </c>
      <c r="AG139" s="183"/>
      <c r="AH139" s="184"/>
      <c r="AI139" s="185"/>
    </row>
    <row r="140" spans="1:35" x14ac:dyDescent="0.2">
      <c r="A140" s="7">
        <f t="shared" si="28"/>
        <v>138</v>
      </c>
      <c r="B140" s="6">
        <v>309</v>
      </c>
      <c r="C140" s="58" t="s">
        <v>514</v>
      </c>
      <c r="D140" s="58" t="s">
        <v>625</v>
      </c>
      <c r="E140" s="58" t="s">
        <v>71</v>
      </c>
      <c r="F140" s="58">
        <v>810</v>
      </c>
      <c r="G140" s="8"/>
      <c r="H140" s="17" t="s">
        <v>484</v>
      </c>
      <c r="I140" s="147">
        <v>59</v>
      </c>
      <c r="J140" s="6">
        <v>32</v>
      </c>
      <c r="K140" s="8" t="str">
        <f t="shared" si="24"/>
        <v>0009000207E0</v>
      </c>
      <c r="L140" s="139">
        <v>62</v>
      </c>
      <c r="M140" s="6">
        <v>32</v>
      </c>
      <c r="N140" s="8" t="str">
        <f t="shared" si="25"/>
        <v>0009000207E0</v>
      </c>
      <c r="O140" s="14" t="s">
        <v>484</v>
      </c>
      <c r="P140" s="147">
        <v>64</v>
      </c>
      <c r="Q140" s="6">
        <v>32</v>
      </c>
      <c r="R140" s="8" t="str">
        <f t="shared" si="26"/>
        <v>0009000207E0</v>
      </c>
      <c r="S140" s="139">
        <v>68</v>
      </c>
      <c r="T140" s="6">
        <v>32</v>
      </c>
      <c r="U140" s="8" t="str">
        <f t="shared" si="27"/>
        <v>0009000207E0</v>
      </c>
      <c r="V140" s="24" t="s">
        <v>203</v>
      </c>
      <c r="W140" s="123" t="s">
        <v>619</v>
      </c>
      <c r="X140" s="70" t="s">
        <v>616</v>
      </c>
      <c r="Y140" s="70" t="s">
        <v>607</v>
      </c>
      <c r="Z140" s="70" t="s">
        <v>25</v>
      </c>
      <c r="AA140" s="73"/>
      <c r="AB140" s="70" t="s">
        <v>14</v>
      </c>
      <c r="AC140" s="70" t="s">
        <v>14</v>
      </c>
      <c r="AD140" s="70" t="str">
        <f t="shared" si="29"/>
        <v/>
      </c>
      <c r="AE140" s="93" t="s">
        <v>620</v>
      </c>
      <c r="AF140" s="24">
        <v>0</v>
      </c>
      <c r="AG140" s="183"/>
      <c r="AH140" s="184"/>
      <c r="AI140" s="185"/>
    </row>
    <row r="141" spans="1:35" x14ac:dyDescent="0.2">
      <c r="A141" s="7">
        <f t="shared" si="28"/>
        <v>139</v>
      </c>
      <c r="B141" s="6">
        <v>143</v>
      </c>
      <c r="C141" s="58" t="s">
        <v>512</v>
      </c>
      <c r="D141" s="58" t="s">
        <v>57</v>
      </c>
      <c r="E141" s="58" t="s">
        <v>71</v>
      </c>
      <c r="F141" s="58">
        <v>608</v>
      </c>
      <c r="G141" s="8"/>
      <c r="H141" s="17" t="s">
        <v>461</v>
      </c>
      <c r="I141" s="147">
        <v>58</v>
      </c>
      <c r="J141" s="6">
        <v>2</v>
      </c>
      <c r="K141" s="8" t="str">
        <f t="shared" si="24"/>
        <v>0009000207D1</v>
      </c>
      <c r="L141" s="139">
        <v>61</v>
      </c>
      <c r="M141" s="6">
        <v>2</v>
      </c>
      <c r="N141" s="8" t="str">
        <f t="shared" si="25"/>
        <v>0009000207D1</v>
      </c>
      <c r="O141" s="14" t="s">
        <v>461</v>
      </c>
      <c r="P141" s="147">
        <v>63</v>
      </c>
      <c r="Q141" s="6">
        <v>2</v>
      </c>
      <c r="R141" s="8" t="str">
        <f t="shared" si="26"/>
        <v>0009000207D1</v>
      </c>
      <c r="S141" s="139">
        <v>67</v>
      </c>
      <c r="T141" s="6">
        <v>2</v>
      </c>
      <c r="U141" s="8" t="str">
        <f t="shared" si="27"/>
        <v>0009000207D1</v>
      </c>
      <c r="V141" s="24" t="s">
        <v>595</v>
      </c>
      <c r="W141" s="123" t="s">
        <v>427</v>
      </c>
      <c r="X141" s="70" t="s">
        <v>417</v>
      </c>
      <c r="Y141" s="70" t="s">
        <v>23</v>
      </c>
      <c r="Z141" s="70" t="s">
        <v>25</v>
      </c>
      <c r="AA141" s="73" t="s">
        <v>623</v>
      </c>
      <c r="AB141" s="70" t="s">
        <v>14</v>
      </c>
      <c r="AC141" s="70" t="s">
        <v>14</v>
      </c>
      <c r="AD141" s="70" t="str">
        <f t="shared" si="29"/>
        <v/>
      </c>
      <c r="AE141" s="93" t="s">
        <v>260</v>
      </c>
      <c r="AF141" s="24">
        <v>0</v>
      </c>
      <c r="AG141" s="183"/>
      <c r="AH141" s="184"/>
      <c r="AI141" s="185"/>
    </row>
    <row r="142" spans="1:35" x14ac:dyDescent="0.2">
      <c r="A142" s="7">
        <f t="shared" si="28"/>
        <v>140</v>
      </c>
      <c r="B142" s="6">
        <v>97</v>
      </c>
      <c r="C142" s="6" t="s">
        <v>515</v>
      </c>
      <c r="D142" s="58" t="s">
        <v>638</v>
      </c>
      <c r="E142" s="58" t="s">
        <v>1</v>
      </c>
      <c r="F142" s="58">
        <v>102</v>
      </c>
      <c r="G142" s="8"/>
      <c r="H142" s="17" t="s">
        <v>461</v>
      </c>
      <c r="I142" s="147">
        <v>61</v>
      </c>
      <c r="J142" s="6">
        <v>2</v>
      </c>
      <c r="K142" s="8" t="str">
        <f t="shared" si="24"/>
        <v>0009000207D1</v>
      </c>
      <c r="L142" s="139">
        <v>64</v>
      </c>
      <c r="M142" s="6">
        <v>2</v>
      </c>
      <c r="N142" s="8" t="str">
        <f t="shared" si="25"/>
        <v>0009000207D1</v>
      </c>
      <c r="O142" s="14" t="s">
        <v>461</v>
      </c>
      <c r="P142" s="147">
        <v>66</v>
      </c>
      <c r="Q142" s="6">
        <v>2</v>
      </c>
      <c r="R142" s="8" t="str">
        <f t="shared" si="26"/>
        <v>0009000207D1</v>
      </c>
      <c r="S142" s="139">
        <v>70</v>
      </c>
      <c r="T142" s="6">
        <v>2</v>
      </c>
      <c r="U142" s="8" t="str">
        <f t="shared" si="27"/>
        <v>0009000207D1</v>
      </c>
      <c r="V142" s="24" t="s">
        <v>595</v>
      </c>
      <c r="W142" s="122" t="s">
        <v>379</v>
      </c>
      <c r="X142" s="70" t="s">
        <v>380</v>
      </c>
      <c r="Y142" s="70" t="s">
        <v>23</v>
      </c>
      <c r="Z142" s="70" t="s">
        <v>25</v>
      </c>
      <c r="AA142" s="73" t="s">
        <v>623</v>
      </c>
      <c r="AB142" s="70" t="s">
        <v>14</v>
      </c>
      <c r="AC142" s="70" t="s">
        <v>14</v>
      </c>
      <c r="AD142" s="70" t="str">
        <f t="shared" si="29"/>
        <v/>
      </c>
      <c r="AE142" s="93" t="s">
        <v>378</v>
      </c>
      <c r="AF142" s="24">
        <v>0</v>
      </c>
      <c r="AG142" s="183"/>
      <c r="AH142" s="184"/>
      <c r="AI142" s="185"/>
    </row>
    <row r="143" spans="1:35" x14ac:dyDescent="0.2">
      <c r="A143" s="7">
        <f t="shared" si="28"/>
        <v>141</v>
      </c>
      <c r="B143" s="6">
        <v>144</v>
      </c>
      <c r="C143" s="6" t="s">
        <v>515</v>
      </c>
      <c r="D143" s="58" t="s">
        <v>91</v>
      </c>
      <c r="E143" s="58" t="s">
        <v>1</v>
      </c>
      <c r="F143" s="58">
        <v>104</v>
      </c>
      <c r="G143" s="8" t="s">
        <v>14</v>
      </c>
      <c r="H143" s="17" t="s">
        <v>461</v>
      </c>
      <c r="I143" s="147">
        <v>61</v>
      </c>
      <c r="J143" s="6">
        <v>2</v>
      </c>
      <c r="K143" s="8" t="str">
        <f t="shared" si="24"/>
        <v>0009000207D1</v>
      </c>
      <c r="L143" s="139">
        <v>64</v>
      </c>
      <c r="M143" s="6">
        <v>2</v>
      </c>
      <c r="N143" s="8" t="str">
        <f t="shared" si="25"/>
        <v>0009000207D1</v>
      </c>
      <c r="O143" s="14" t="s">
        <v>461</v>
      </c>
      <c r="P143" s="147">
        <v>66</v>
      </c>
      <c r="Q143" s="6">
        <v>2</v>
      </c>
      <c r="R143" s="8" t="str">
        <f t="shared" si="26"/>
        <v>0009000207D1</v>
      </c>
      <c r="S143" s="139">
        <v>70</v>
      </c>
      <c r="T143" s="6">
        <v>2</v>
      </c>
      <c r="U143" s="8" t="str">
        <f t="shared" si="27"/>
        <v>0009000207D1</v>
      </c>
      <c r="V143" s="24" t="s">
        <v>595</v>
      </c>
      <c r="W143" s="122" t="s">
        <v>367</v>
      </c>
      <c r="X143" s="70" t="s">
        <v>368</v>
      </c>
      <c r="Y143" s="70" t="s">
        <v>23</v>
      </c>
      <c r="Z143" s="70" t="s">
        <v>25</v>
      </c>
      <c r="AA143" s="73" t="s">
        <v>623</v>
      </c>
      <c r="AB143" s="70" t="s">
        <v>14</v>
      </c>
      <c r="AC143" s="70" t="s">
        <v>14</v>
      </c>
      <c r="AD143" s="70" t="str">
        <f t="shared" si="29"/>
        <v/>
      </c>
      <c r="AE143" s="93" t="s">
        <v>366</v>
      </c>
      <c r="AF143" s="24">
        <v>0</v>
      </c>
      <c r="AG143" s="183"/>
      <c r="AH143" s="184"/>
      <c r="AI143" s="185"/>
    </row>
    <row r="144" spans="1:35" x14ac:dyDescent="0.2">
      <c r="A144" s="7">
        <f t="shared" si="28"/>
        <v>142</v>
      </c>
      <c r="B144" s="6">
        <v>112</v>
      </c>
      <c r="C144" s="6" t="s">
        <v>515</v>
      </c>
      <c r="D144" s="58" t="s">
        <v>640</v>
      </c>
      <c r="E144" s="58" t="s">
        <v>1</v>
      </c>
      <c r="F144" s="58">
        <v>132</v>
      </c>
      <c r="G144" s="8"/>
      <c r="H144" s="17" t="s">
        <v>461</v>
      </c>
      <c r="I144" s="147">
        <v>62</v>
      </c>
      <c r="J144" s="6">
        <v>770</v>
      </c>
      <c r="K144" s="8" t="str">
        <f t="shared" si="24"/>
        <v>0009000207E3</v>
      </c>
      <c r="L144" s="139">
        <v>65</v>
      </c>
      <c r="M144" s="6">
        <v>770</v>
      </c>
      <c r="N144" s="8" t="str">
        <f t="shared" si="25"/>
        <v>0009000207E3</v>
      </c>
      <c r="O144" s="14" t="s">
        <v>461</v>
      </c>
      <c r="P144" s="147">
        <v>67</v>
      </c>
      <c r="Q144" s="6">
        <v>770</v>
      </c>
      <c r="R144" s="8" t="str">
        <f t="shared" si="26"/>
        <v>0009000207E3</v>
      </c>
      <c r="S144" s="139">
        <v>71</v>
      </c>
      <c r="T144" s="6">
        <v>770</v>
      </c>
      <c r="U144" s="8" t="str">
        <f t="shared" si="27"/>
        <v>0009000207E3</v>
      </c>
      <c r="V144" s="24" t="s">
        <v>591</v>
      </c>
      <c r="W144" s="122" t="s">
        <v>370</v>
      </c>
      <c r="X144" s="70" t="s">
        <v>371</v>
      </c>
      <c r="Y144" s="70" t="s">
        <v>23</v>
      </c>
      <c r="Z144" s="70" t="s">
        <v>25</v>
      </c>
      <c r="AA144" s="73" t="s">
        <v>623</v>
      </c>
      <c r="AB144" s="70" t="s">
        <v>14</v>
      </c>
      <c r="AC144" s="70" t="s">
        <v>14</v>
      </c>
      <c r="AD144" s="70" t="str">
        <f t="shared" si="29"/>
        <v/>
      </c>
      <c r="AE144" s="93" t="s">
        <v>369</v>
      </c>
      <c r="AF144" s="24">
        <v>0</v>
      </c>
      <c r="AG144" s="183"/>
      <c r="AH144" s="184"/>
      <c r="AI144" s="185"/>
    </row>
    <row r="145" spans="1:35" x14ac:dyDescent="0.2">
      <c r="A145" s="7">
        <f t="shared" si="28"/>
        <v>143</v>
      </c>
      <c r="B145" s="6">
        <v>164</v>
      </c>
      <c r="C145" s="58" t="s">
        <v>471</v>
      </c>
      <c r="D145" s="58" t="s">
        <v>634</v>
      </c>
      <c r="E145" s="58" t="s">
        <v>1</v>
      </c>
      <c r="F145" s="58">
        <v>20</v>
      </c>
      <c r="G145" s="62"/>
      <c r="H145" s="64" t="s">
        <v>460</v>
      </c>
      <c r="I145" s="148">
        <v>3</v>
      </c>
      <c r="J145" s="58">
        <v>769</v>
      </c>
      <c r="K145" s="62" t="str">
        <f t="shared" si="24"/>
        <v>0009000207E2</v>
      </c>
      <c r="L145" s="140">
        <v>3</v>
      </c>
      <c r="M145" s="58">
        <v>1793</v>
      </c>
      <c r="N145" s="62" t="str">
        <f t="shared" si="25"/>
        <v>0009000207F3</v>
      </c>
      <c r="O145" s="65" t="s">
        <v>460</v>
      </c>
      <c r="P145" s="148">
        <v>3</v>
      </c>
      <c r="Q145" s="58">
        <v>769</v>
      </c>
      <c r="R145" s="62" t="str">
        <f t="shared" si="26"/>
        <v>0009000207E2</v>
      </c>
      <c r="S145" s="140">
        <v>3</v>
      </c>
      <c r="T145" s="58">
        <v>1793</v>
      </c>
      <c r="U145" s="62" t="str">
        <f t="shared" si="27"/>
        <v>0009000207F3</v>
      </c>
      <c r="V145" s="24" t="s">
        <v>587</v>
      </c>
      <c r="W145" s="122" t="s">
        <v>297</v>
      </c>
      <c r="X145" s="70" t="s">
        <v>298</v>
      </c>
      <c r="Y145" s="70" t="s">
        <v>23</v>
      </c>
      <c r="Z145" s="70" t="s">
        <v>25</v>
      </c>
      <c r="AA145" s="73" t="s">
        <v>623</v>
      </c>
      <c r="AB145" s="70" t="s">
        <v>14</v>
      </c>
      <c r="AC145" s="70" t="s">
        <v>14</v>
      </c>
      <c r="AD145" s="70" t="str">
        <f t="shared" si="29"/>
        <v/>
      </c>
      <c r="AE145" s="93" t="s">
        <v>721</v>
      </c>
      <c r="AF145" s="24">
        <v>0</v>
      </c>
      <c r="AG145" s="183"/>
      <c r="AH145" s="184"/>
      <c r="AI145" s="185"/>
    </row>
    <row r="146" spans="1:35" x14ac:dyDescent="0.2">
      <c r="A146" s="7">
        <f t="shared" si="28"/>
        <v>144</v>
      </c>
      <c r="B146" s="6">
        <v>154</v>
      </c>
      <c r="C146" s="6" t="s">
        <v>516</v>
      </c>
      <c r="D146" s="58" t="s">
        <v>106</v>
      </c>
      <c r="E146" s="58" t="s">
        <v>71</v>
      </c>
      <c r="F146" s="58">
        <v>615</v>
      </c>
      <c r="G146" s="8"/>
      <c r="H146" s="17" t="s">
        <v>461</v>
      </c>
      <c r="I146" s="147">
        <v>63</v>
      </c>
      <c r="J146" s="6">
        <v>2</v>
      </c>
      <c r="K146" s="8" t="str">
        <f t="shared" si="24"/>
        <v>0009000207D1</v>
      </c>
      <c r="L146" s="139">
        <v>66</v>
      </c>
      <c r="M146" s="6">
        <v>2</v>
      </c>
      <c r="N146" s="8" t="str">
        <f t="shared" si="25"/>
        <v>0009000207D1</v>
      </c>
      <c r="O146" s="14" t="s">
        <v>461</v>
      </c>
      <c r="P146" s="147">
        <v>68</v>
      </c>
      <c r="Q146" s="6">
        <v>2</v>
      </c>
      <c r="R146" s="8" t="str">
        <f t="shared" si="26"/>
        <v>0009000207D1</v>
      </c>
      <c r="S146" s="139">
        <v>72</v>
      </c>
      <c r="T146" s="6">
        <v>2</v>
      </c>
      <c r="U146" s="8" t="str">
        <f t="shared" si="27"/>
        <v>0009000207D1</v>
      </c>
      <c r="V146" s="24" t="s">
        <v>595</v>
      </c>
      <c r="W146" s="122" t="s">
        <v>431</v>
      </c>
      <c r="X146" s="70" t="s">
        <v>234</v>
      </c>
      <c r="Y146" s="70" t="s">
        <v>607</v>
      </c>
      <c r="Z146" s="70" t="s">
        <v>25</v>
      </c>
      <c r="AA146" s="73" t="s">
        <v>623</v>
      </c>
      <c r="AB146" s="70" t="s">
        <v>14</v>
      </c>
      <c r="AC146" s="70" t="s">
        <v>14</v>
      </c>
      <c r="AD146" s="70" t="str">
        <f t="shared" si="29"/>
        <v/>
      </c>
      <c r="AE146" s="93" t="s">
        <v>232</v>
      </c>
      <c r="AF146" s="24">
        <v>0</v>
      </c>
      <c r="AG146" s="183"/>
      <c r="AH146" s="184"/>
      <c r="AI146" s="185"/>
    </row>
    <row r="147" spans="1:35" x14ac:dyDescent="0.2">
      <c r="A147" s="7">
        <f t="shared" si="28"/>
        <v>145</v>
      </c>
      <c r="B147" s="6">
        <v>193</v>
      </c>
      <c r="C147" s="6" t="s">
        <v>516</v>
      </c>
      <c r="D147" s="58" t="s">
        <v>107</v>
      </c>
      <c r="E147" s="58" t="s">
        <v>1</v>
      </c>
      <c r="F147" s="58">
        <v>918</v>
      </c>
      <c r="G147" s="8"/>
      <c r="H147" s="17" t="s">
        <v>108</v>
      </c>
      <c r="I147" s="147">
        <v>64</v>
      </c>
      <c r="J147" s="6">
        <v>128</v>
      </c>
      <c r="K147" s="8" t="str">
        <f t="shared" si="24"/>
        <v>0009000207F0</v>
      </c>
      <c r="L147" s="139">
        <v>67</v>
      </c>
      <c r="M147" s="6">
        <v>128</v>
      </c>
      <c r="N147" s="8" t="str">
        <f t="shared" si="25"/>
        <v>0009000207F0</v>
      </c>
      <c r="O147" s="14" t="s">
        <v>108</v>
      </c>
      <c r="P147" s="147">
        <v>69</v>
      </c>
      <c r="Q147" s="6">
        <v>128</v>
      </c>
      <c r="R147" s="8" t="str">
        <f t="shared" si="26"/>
        <v>0009000207F0</v>
      </c>
      <c r="S147" s="139">
        <v>73</v>
      </c>
      <c r="T147" s="6">
        <v>128</v>
      </c>
      <c r="U147" s="8" t="str">
        <f t="shared" si="27"/>
        <v>0009000207F0</v>
      </c>
      <c r="V147" s="24" t="s">
        <v>597</v>
      </c>
      <c r="W147" s="122" t="s">
        <v>433</v>
      </c>
      <c r="X147" s="70" t="s">
        <v>434</v>
      </c>
      <c r="Y147" s="70" t="s">
        <v>23</v>
      </c>
      <c r="Z147" s="70" t="s">
        <v>25</v>
      </c>
      <c r="AA147" s="73" t="s">
        <v>623</v>
      </c>
      <c r="AB147" s="70" t="s">
        <v>14</v>
      </c>
      <c r="AC147" s="70" t="s">
        <v>14</v>
      </c>
      <c r="AD147" s="70" t="str">
        <f t="shared" si="29"/>
        <v>Да</v>
      </c>
      <c r="AE147" s="93" t="s">
        <v>432</v>
      </c>
      <c r="AF147" s="24">
        <v>0</v>
      </c>
      <c r="AG147" s="183"/>
      <c r="AH147" s="184"/>
      <c r="AI147" s="185"/>
    </row>
    <row r="148" spans="1:35" x14ac:dyDescent="0.2">
      <c r="A148" s="7">
        <f t="shared" si="28"/>
        <v>146</v>
      </c>
      <c r="B148" s="6">
        <v>192</v>
      </c>
      <c r="C148" s="6" t="s">
        <v>516</v>
      </c>
      <c r="D148" s="58" t="s">
        <v>435</v>
      </c>
      <c r="E148" s="58" t="s">
        <v>1</v>
      </c>
      <c r="F148" s="58">
        <v>917</v>
      </c>
      <c r="G148" s="8"/>
      <c r="H148" s="17" t="s">
        <v>108</v>
      </c>
      <c r="I148" s="147">
        <v>64</v>
      </c>
      <c r="J148" s="6">
        <v>128</v>
      </c>
      <c r="K148" s="8" t="str">
        <f t="shared" si="24"/>
        <v>0009000207F0</v>
      </c>
      <c r="L148" s="139">
        <v>67</v>
      </c>
      <c r="M148" s="6">
        <v>128</v>
      </c>
      <c r="N148" s="8" t="str">
        <f t="shared" si="25"/>
        <v>0009000207F0</v>
      </c>
      <c r="O148" s="14" t="s">
        <v>108</v>
      </c>
      <c r="P148" s="147">
        <v>69</v>
      </c>
      <c r="Q148" s="6">
        <v>128</v>
      </c>
      <c r="R148" s="8" t="str">
        <f t="shared" si="26"/>
        <v>0009000207F0</v>
      </c>
      <c r="S148" s="139">
        <v>73</v>
      </c>
      <c r="T148" s="6">
        <v>128</v>
      </c>
      <c r="U148" s="8" t="str">
        <f t="shared" si="27"/>
        <v>0009000207F0</v>
      </c>
      <c r="V148" s="24" t="s">
        <v>597</v>
      </c>
      <c r="W148" s="122" t="s">
        <v>437</v>
      </c>
      <c r="X148" s="70" t="s">
        <v>438</v>
      </c>
      <c r="Y148" s="70" t="s">
        <v>23</v>
      </c>
      <c r="Z148" s="70" t="s">
        <v>25</v>
      </c>
      <c r="AA148" s="73" t="s">
        <v>623</v>
      </c>
      <c r="AB148" s="70" t="s">
        <v>14</v>
      </c>
      <c r="AC148" s="70" t="s">
        <v>14</v>
      </c>
      <c r="AD148" s="70" t="str">
        <f t="shared" si="29"/>
        <v>Да</v>
      </c>
      <c r="AE148" s="93" t="s">
        <v>436</v>
      </c>
      <c r="AF148" s="24">
        <v>0</v>
      </c>
      <c r="AG148" s="183"/>
      <c r="AH148" s="184"/>
      <c r="AI148" s="185"/>
    </row>
    <row r="149" spans="1:35" x14ac:dyDescent="0.2">
      <c r="A149" s="18">
        <f t="shared" si="28"/>
        <v>147</v>
      </c>
      <c r="B149" s="19">
        <v>119</v>
      </c>
      <c r="C149" s="19" t="s">
        <v>516</v>
      </c>
      <c r="D149" s="59" t="s">
        <v>60</v>
      </c>
      <c r="E149" s="59" t="s">
        <v>71</v>
      </c>
      <c r="F149" s="59">
        <v>602</v>
      </c>
      <c r="G149" s="20"/>
      <c r="H149" s="21" t="s">
        <v>461</v>
      </c>
      <c r="I149" s="150">
        <v>63</v>
      </c>
      <c r="J149" s="19">
        <v>2</v>
      </c>
      <c r="K149" s="20" t="str">
        <f t="shared" si="24"/>
        <v>0009000207D1</v>
      </c>
      <c r="L149" s="142">
        <v>66</v>
      </c>
      <c r="M149" s="19">
        <v>2</v>
      </c>
      <c r="N149" s="20" t="str">
        <f t="shared" si="25"/>
        <v>0009000207D1</v>
      </c>
      <c r="O149" s="22" t="s">
        <v>461</v>
      </c>
      <c r="P149" s="150">
        <v>68</v>
      </c>
      <c r="Q149" s="19">
        <v>2</v>
      </c>
      <c r="R149" s="20" t="str">
        <f t="shared" si="26"/>
        <v>0009000207D1</v>
      </c>
      <c r="S149" s="142">
        <v>72</v>
      </c>
      <c r="T149" s="19">
        <v>2</v>
      </c>
      <c r="U149" s="20" t="str">
        <f t="shared" si="27"/>
        <v>0009000207D1</v>
      </c>
      <c r="V149" s="50" t="s">
        <v>596</v>
      </c>
      <c r="W149" s="125" t="s">
        <v>440</v>
      </c>
      <c r="X149" s="89" t="s">
        <v>177</v>
      </c>
      <c r="Y149" s="89" t="s">
        <v>607</v>
      </c>
      <c r="Z149" s="89" t="s">
        <v>25</v>
      </c>
      <c r="AA149" s="126" t="s">
        <v>623</v>
      </c>
      <c r="AB149" s="89" t="s">
        <v>14</v>
      </c>
      <c r="AC149" s="89" t="s">
        <v>14</v>
      </c>
      <c r="AD149" s="89" t="str">
        <f t="shared" si="29"/>
        <v/>
      </c>
      <c r="AE149" s="127" t="s">
        <v>439</v>
      </c>
      <c r="AF149" s="50">
        <v>0</v>
      </c>
      <c r="AG149" s="183"/>
      <c r="AH149" s="184"/>
      <c r="AI149" s="185"/>
    </row>
    <row r="150" spans="1:35" x14ac:dyDescent="0.2">
      <c r="A150" s="171">
        <f t="shared" si="28"/>
        <v>148</v>
      </c>
      <c r="B150" s="59">
        <v>320</v>
      </c>
      <c r="C150" s="59" t="s">
        <v>489</v>
      </c>
      <c r="D150" s="58" t="s">
        <v>695</v>
      </c>
      <c r="E150" s="58" t="s">
        <v>1</v>
      </c>
      <c r="F150" s="59">
        <v>831</v>
      </c>
      <c r="G150" s="172"/>
      <c r="H150" s="173" t="s">
        <v>747</v>
      </c>
      <c r="I150" s="174">
        <v>24</v>
      </c>
      <c r="J150" s="59">
        <v>32768</v>
      </c>
      <c r="K150" s="172" t="str">
        <f t="shared" ref="K150:K160" si="30">IFERROR(VLOOKUP(J150,TAccess,10,FALSE),"-")</f>
        <v>000900020802</v>
      </c>
      <c r="L150" s="175">
        <v>27</v>
      </c>
      <c r="M150" s="59">
        <v>32768</v>
      </c>
      <c r="N150" s="172" t="str">
        <f t="shared" ref="N150:N160" si="31">IFERROR(VLOOKUP(M150,TAccess,10,FALSE),"-")</f>
        <v>000900020802</v>
      </c>
      <c r="O150" s="173" t="s">
        <v>747</v>
      </c>
      <c r="P150" s="174">
        <v>29</v>
      </c>
      <c r="Q150" s="59">
        <v>98304</v>
      </c>
      <c r="R150" s="172" t="str">
        <f t="shared" ref="R150:R160" si="32">IFERROR(VLOOKUP(Q150,TAccess,10,FALSE),"-")</f>
        <v>0009000207D7</v>
      </c>
      <c r="S150" s="175">
        <v>33</v>
      </c>
      <c r="T150" s="59">
        <v>98304</v>
      </c>
      <c r="U150" s="172" t="str">
        <f t="shared" ref="U150:U160" si="33">IFERROR(VLOOKUP(T150,TAccess,10,FALSE),"-")</f>
        <v>0009000207D7</v>
      </c>
      <c r="V150" s="64" t="s">
        <v>203</v>
      </c>
      <c r="W150" s="123" t="s">
        <v>726</v>
      </c>
      <c r="X150" s="70" t="s">
        <v>675</v>
      </c>
      <c r="Y150" s="70" t="s">
        <v>23</v>
      </c>
      <c r="Z150" s="70" t="s">
        <v>25</v>
      </c>
      <c r="AA150" s="73" t="s">
        <v>623</v>
      </c>
      <c r="AB150" s="70" t="s">
        <v>14</v>
      </c>
      <c r="AC150" s="70" t="s">
        <v>14</v>
      </c>
      <c r="AD150" s="70" t="str">
        <f t="shared" si="29"/>
        <v/>
      </c>
      <c r="AE150" s="93" t="s">
        <v>729</v>
      </c>
      <c r="AF150" s="127">
        <v>0</v>
      </c>
      <c r="AG150" s="183"/>
      <c r="AH150" s="184"/>
      <c r="AI150" s="185"/>
    </row>
    <row r="151" spans="1:35" x14ac:dyDescent="0.2">
      <c r="A151" s="171">
        <f t="shared" si="28"/>
        <v>149</v>
      </c>
      <c r="B151" s="59">
        <v>321</v>
      </c>
      <c r="C151" s="59" t="s">
        <v>489</v>
      </c>
      <c r="D151" s="58" t="s">
        <v>696</v>
      </c>
      <c r="E151" s="58" t="s">
        <v>1</v>
      </c>
      <c r="F151" s="59">
        <v>833</v>
      </c>
      <c r="G151" s="172"/>
      <c r="H151" s="173" t="s">
        <v>747</v>
      </c>
      <c r="I151" s="174">
        <v>24</v>
      </c>
      <c r="J151" s="59">
        <v>32768</v>
      </c>
      <c r="K151" s="172" t="str">
        <f t="shared" si="30"/>
        <v>000900020802</v>
      </c>
      <c r="L151" s="175">
        <v>27</v>
      </c>
      <c r="M151" s="59">
        <v>32768</v>
      </c>
      <c r="N151" s="172" t="str">
        <f t="shared" si="31"/>
        <v>000900020802</v>
      </c>
      <c r="O151" s="173" t="s">
        <v>747</v>
      </c>
      <c r="P151" s="174">
        <v>29</v>
      </c>
      <c r="Q151" s="59">
        <v>98304</v>
      </c>
      <c r="R151" s="172" t="str">
        <f t="shared" si="32"/>
        <v>0009000207D7</v>
      </c>
      <c r="S151" s="175">
        <v>33</v>
      </c>
      <c r="T151" s="59">
        <v>98304</v>
      </c>
      <c r="U151" s="172" t="str">
        <f t="shared" si="33"/>
        <v>0009000207D7</v>
      </c>
      <c r="V151" s="64" t="s">
        <v>203</v>
      </c>
      <c r="W151" s="123" t="s">
        <v>727</v>
      </c>
      <c r="X151" s="70" t="s">
        <v>675</v>
      </c>
      <c r="Y151" s="70" t="s">
        <v>23</v>
      </c>
      <c r="Z151" s="70" t="s">
        <v>25</v>
      </c>
      <c r="AA151" s="73" t="s">
        <v>623</v>
      </c>
      <c r="AB151" s="70" t="s">
        <v>14</v>
      </c>
      <c r="AC151" s="70" t="s">
        <v>14</v>
      </c>
      <c r="AD151" s="70" t="str">
        <f t="shared" si="29"/>
        <v/>
      </c>
      <c r="AE151" s="93" t="s">
        <v>730</v>
      </c>
      <c r="AF151" s="127">
        <v>0</v>
      </c>
      <c r="AG151" s="183"/>
      <c r="AH151" s="184"/>
      <c r="AI151" s="185"/>
    </row>
    <row r="152" spans="1:35" x14ac:dyDescent="0.2">
      <c r="A152" s="171">
        <f t="shared" si="28"/>
        <v>150</v>
      </c>
      <c r="B152" s="59">
        <v>322</v>
      </c>
      <c r="C152" s="59" t="s">
        <v>506</v>
      </c>
      <c r="D152" s="58" t="s">
        <v>697</v>
      </c>
      <c r="E152" s="58" t="s">
        <v>1</v>
      </c>
      <c r="F152" s="59">
        <v>835</v>
      </c>
      <c r="G152" s="172"/>
      <c r="H152" s="173" t="s">
        <v>747</v>
      </c>
      <c r="I152" s="174">
        <v>52</v>
      </c>
      <c r="J152" s="59">
        <v>32768</v>
      </c>
      <c r="K152" s="172" t="str">
        <f t="shared" si="30"/>
        <v>000900020802</v>
      </c>
      <c r="L152" s="175">
        <v>55</v>
      </c>
      <c r="M152" s="59">
        <v>32768</v>
      </c>
      <c r="N152" s="172" t="str">
        <f t="shared" si="31"/>
        <v>000900020802</v>
      </c>
      <c r="O152" s="173" t="s">
        <v>747</v>
      </c>
      <c r="P152" s="174">
        <v>57</v>
      </c>
      <c r="Q152" s="59">
        <v>98304</v>
      </c>
      <c r="R152" s="172" t="str">
        <f t="shared" si="32"/>
        <v>0009000207D7</v>
      </c>
      <c r="S152" s="175">
        <v>61</v>
      </c>
      <c r="T152" s="59">
        <v>98304</v>
      </c>
      <c r="U152" s="172" t="str">
        <f t="shared" si="33"/>
        <v>0009000207D7</v>
      </c>
      <c r="V152" s="64" t="s">
        <v>203</v>
      </c>
      <c r="W152" s="123" t="s">
        <v>728</v>
      </c>
      <c r="X152" s="70" t="s">
        <v>675</v>
      </c>
      <c r="Y152" s="70" t="s">
        <v>23</v>
      </c>
      <c r="Z152" s="70" t="s">
        <v>25</v>
      </c>
      <c r="AA152" s="73" t="s">
        <v>623</v>
      </c>
      <c r="AB152" s="70" t="s">
        <v>14</v>
      </c>
      <c r="AC152" s="70" t="s">
        <v>14</v>
      </c>
      <c r="AD152" s="70" t="str">
        <f t="shared" si="29"/>
        <v/>
      </c>
      <c r="AE152" s="93" t="s">
        <v>731</v>
      </c>
      <c r="AF152" s="127">
        <v>0</v>
      </c>
      <c r="AG152" s="183"/>
      <c r="AH152" s="184"/>
      <c r="AI152" s="185"/>
    </row>
    <row r="153" spans="1:35" x14ac:dyDescent="0.2">
      <c r="A153" s="171">
        <f t="shared" si="28"/>
        <v>151</v>
      </c>
      <c r="B153" s="59">
        <v>317</v>
      </c>
      <c r="C153" s="59" t="s">
        <v>489</v>
      </c>
      <c r="D153" s="59" t="s">
        <v>749</v>
      </c>
      <c r="E153" s="59" t="s">
        <v>71</v>
      </c>
      <c r="F153" s="59">
        <v>832</v>
      </c>
      <c r="G153" s="172"/>
      <c r="H153" s="173" t="s">
        <v>747</v>
      </c>
      <c r="I153" s="174">
        <v>24</v>
      </c>
      <c r="J153" s="59">
        <v>32768</v>
      </c>
      <c r="K153" s="172" t="str">
        <f t="shared" si="30"/>
        <v>000900020802</v>
      </c>
      <c r="L153" s="175">
        <v>27</v>
      </c>
      <c r="M153" s="59">
        <v>32768</v>
      </c>
      <c r="N153" s="172" t="str">
        <f t="shared" si="31"/>
        <v>000900020802</v>
      </c>
      <c r="O153" s="173" t="s">
        <v>747</v>
      </c>
      <c r="P153" s="174">
        <v>29</v>
      </c>
      <c r="Q153" s="59">
        <v>98304</v>
      </c>
      <c r="R153" s="172" t="str">
        <f t="shared" si="32"/>
        <v>0009000207D7</v>
      </c>
      <c r="S153" s="175">
        <v>33</v>
      </c>
      <c r="T153" s="59">
        <v>98304</v>
      </c>
      <c r="U153" s="172" t="str">
        <f t="shared" si="33"/>
        <v>0009000207D7</v>
      </c>
      <c r="V153" s="64" t="s">
        <v>203</v>
      </c>
      <c r="W153" s="176" t="s">
        <v>759</v>
      </c>
      <c r="X153" s="70" t="s">
        <v>675</v>
      </c>
      <c r="Y153" s="89" t="s">
        <v>23</v>
      </c>
      <c r="Z153" s="89" t="s">
        <v>25</v>
      </c>
      <c r="AA153" s="126" t="s">
        <v>623</v>
      </c>
      <c r="AB153" s="89" t="s">
        <v>14</v>
      </c>
      <c r="AC153" s="89" t="s">
        <v>14</v>
      </c>
      <c r="AD153" s="89" t="str">
        <f t="shared" si="29"/>
        <v/>
      </c>
      <c r="AE153" s="127" t="s">
        <v>757</v>
      </c>
      <c r="AF153" s="127">
        <v>0</v>
      </c>
      <c r="AG153" s="183"/>
      <c r="AH153" s="184"/>
      <c r="AI153" s="185"/>
    </row>
    <row r="154" spans="1:35" x14ac:dyDescent="0.2">
      <c r="A154" s="171">
        <f t="shared" si="28"/>
        <v>152</v>
      </c>
      <c r="B154" s="59">
        <v>318</v>
      </c>
      <c r="C154" s="59" t="s">
        <v>489</v>
      </c>
      <c r="D154" s="59" t="s">
        <v>750</v>
      </c>
      <c r="E154" s="59" t="s">
        <v>71</v>
      </c>
      <c r="F154" s="59">
        <v>834</v>
      </c>
      <c r="G154" s="172"/>
      <c r="H154" s="173" t="s">
        <v>747</v>
      </c>
      <c r="I154" s="174">
        <v>24</v>
      </c>
      <c r="J154" s="59">
        <v>32768</v>
      </c>
      <c r="K154" s="172" t="str">
        <f t="shared" si="30"/>
        <v>000900020802</v>
      </c>
      <c r="L154" s="175">
        <v>27</v>
      </c>
      <c r="M154" s="59">
        <v>32768</v>
      </c>
      <c r="N154" s="172" t="str">
        <f t="shared" si="31"/>
        <v>000900020802</v>
      </c>
      <c r="O154" s="173" t="s">
        <v>747</v>
      </c>
      <c r="P154" s="174">
        <v>29</v>
      </c>
      <c r="Q154" s="59">
        <v>98304</v>
      </c>
      <c r="R154" s="172" t="str">
        <f t="shared" si="32"/>
        <v>0009000207D7</v>
      </c>
      <c r="S154" s="175">
        <v>33</v>
      </c>
      <c r="T154" s="59">
        <v>98304</v>
      </c>
      <c r="U154" s="172" t="str">
        <f t="shared" si="33"/>
        <v>0009000207D7</v>
      </c>
      <c r="V154" s="64" t="s">
        <v>203</v>
      </c>
      <c r="W154" s="176" t="s">
        <v>760</v>
      </c>
      <c r="X154" s="70" t="s">
        <v>675</v>
      </c>
      <c r="Y154" s="89" t="s">
        <v>23</v>
      </c>
      <c r="Z154" s="89" t="s">
        <v>25</v>
      </c>
      <c r="AA154" s="126" t="s">
        <v>623</v>
      </c>
      <c r="AB154" s="89" t="s">
        <v>14</v>
      </c>
      <c r="AC154" s="89" t="s">
        <v>14</v>
      </c>
      <c r="AD154" s="89" t="str">
        <f t="shared" si="29"/>
        <v/>
      </c>
      <c r="AE154" s="127" t="s">
        <v>758</v>
      </c>
      <c r="AF154" s="127">
        <v>0</v>
      </c>
      <c r="AG154" s="183"/>
      <c r="AH154" s="184"/>
      <c r="AI154" s="185"/>
    </row>
    <row r="155" spans="1:35" x14ac:dyDescent="0.2">
      <c r="A155" s="171">
        <f t="shared" si="28"/>
        <v>153</v>
      </c>
      <c r="B155" s="59">
        <v>319</v>
      </c>
      <c r="C155" s="59" t="s">
        <v>506</v>
      </c>
      <c r="D155" s="59" t="s">
        <v>751</v>
      </c>
      <c r="E155" s="59" t="s">
        <v>71</v>
      </c>
      <c r="F155" s="59">
        <v>836</v>
      </c>
      <c r="G155" s="172"/>
      <c r="H155" s="173" t="s">
        <v>747</v>
      </c>
      <c r="I155" s="174">
        <v>52</v>
      </c>
      <c r="J155" s="59">
        <v>32768</v>
      </c>
      <c r="K155" s="172" t="str">
        <f t="shared" si="30"/>
        <v>000900020802</v>
      </c>
      <c r="L155" s="175">
        <v>55</v>
      </c>
      <c r="M155" s="59">
        <v>32768</v>
      </c>
      <c r="N155" s="172" t="str">
        <f t="shared" si="31"/>
        <v>000900020802</v>
      </c>
      <c r="O155" s="173" t="s">
        <v>747</v>
      </c>
      <c r="P155" s="174">
        <v>57</v>
      </c>
      <c r="Q155" s="59">
        <v>98304</v>
      </c>
      <c r="R155" s="172" t="str">
        <f t="shared" si="32"/>
        <v>0009000207D7</v>
      </c>
      <c r="S155" s="175">
        <v>61</v>
      </c>
      <c r="T155" s="59">
        <v>98304</v>
      </c>
      <c r="U155" s="172" t="str">
        <f t="shared" si="33"/>
        <v>0009000207D7</v>
      </c>
      <c r="V155" s="64" t="s">
        <v>203</v>
      </c>
      <c r="W155" s="176" t="s">
        <v>761</v>
      </c>
      <c r="X155" s="70" t="s">
        <v>675</v>
      </c>
      <c r="Y155" s="89" t="s">
        <v>23</v>
      </c>
      <c r="Z155" s="89" t="s">
        <v>25</v>
      </c>
      <c r="AA155" s="126" t="s">
        <v>623</v>
      </c>
      <c r="AB155" s="89" t="s">
        <v>14</v>
      </c>
      <c r="AC155" s="89" t="s">
        <v>14</v>
      </c>
      <c r="AD155" s="89" t="str">
        <f t="shared" si="29"/>
        <v/>
      </c>
      <c r="AE155" s="127" t="s">
        <v>762</v>
      </c>
      <c r="AF155" s="127">
        <v>0</v>
      </c>
      <c r="AG155" s="183"/>
      <c r="AH155" s="184"/>
      <c r="AI155" s="185"/>
    </row>
    <row r="156" spans="1:35" x14ac:dyDescent="0.2">
      <c r="A156" s="171">
        <f t="shared" si="28"/>
        <v>154</v>
      </c>
      <c r="B156" s="59">
        <v>66</v>
      </c>
      <c r="C156" s="59" t="s">
        <v>499</v>
      </c>
      <c r="D156" s="59" t="s">
        <v>752</v>
      </c>
      <c r="E156" s="59" t="s">
        <v>1</v>
      </c>
      <c r="F156" s="59">
        <v>814</v>
      </c>
      <c r="G156" s="172"/>
      <c r="H156" s="173" t="s">
        <v>748</v>
      </c>
      <c r="I156" s="174">
        <v>40</v>
      </c>
      <c r="J156" s="59">
        <v>262144</v>
      </c>
      <c r="K156" s="172" t="str">
        <f t="shared" si="30"/>
        <v>000900020801</v>
      </c>
      <c r="L156" s="175">
        <v>43</v>
      </c>
      <c r="M156" s="59">
        <v>262144</v>
      </c>
      <c r="N156" s="172" t="str">
        <f t="shared" si="31"/>
        <v>000900020801</v>
      </c>
      <c r="O156" s="177" t="s">
        <v>748</v>
      </c>
      <c r="P156" s="174">
        <v>45</v>
      </c>
      <c r="Q156" s="59">
        <v>262144</v>
      </c>
      <c r="R156" s="172" t="str">
        <f t="shared" si="32"/>
        <v>000900020801</v>
      </c>
      <c r="S156" s="175">
        <v>49</v>
      </c>
      <c r="T156" s="59">
        <v>262144</v>
      </c>
      <c r="U156" s="172" t="str">
        <f t="shared" si="33"/>
        <v>000900020801</v>
      </c>
      <c r="V156" s="127" t="s">
        <v>589</v>
      </c>
      <c r="W156" s="176" t="s">
        <v>763</v>
      </c>
      <c r="X156" s="89" t="s">
        <v>766</v>
      </c>
      <c r="Y156" s="89" t="s">
        <v>765</v>
      </c>
      <c r="Z156" s="89" t="s">
        <v>25</v>
      </c>
      <c r="AA156" s="126" t="s">
        <v>623</v>
      </c>
      <c r="AB156" s="89" t="s">
        <v>14</v>
      </c>
      <c r="AC156" s="89" t="s">
        <v>14</v>
      </c>
      <c r="AD156" s="89" t="str">
        <f t="shared" si="29"/>
        <v/>
      </c>
      <c r="AE156" s="127" t="s">
        <v>764</v>
      </c>
      <c r="AF156" s="127">
        <v>0</v>
      </c>
      <c r="AG156" s="183"/>
      <c r="AH156" s="184"/>
      <c r="AI156" s="185"/>
    </row>
    <row r="157" spans="1:35" x14ac:dyDescent="0.2">
      <c r="A157" s="171">
        <f t="shared" si="28"/>
        <v>155</v>
      </c>
      <c r="B157" s="59">
        <v>232</v>
      </c>
      <c r="C157" s="59" t="s">
        <v>499</v>
      </c>
      <c r="D157" s="59" t="s">
        <v>753</v>
      </c>
      <c r="E157" s="59" t="s">
        <v>1</v>
      </c>
      <c r="F157" s="59">
        <v>815</v>
      </c>
      <c r="G157" s="172"/>
      <c r="H157" s="173" t="s">
        <v>748</v>
      </c>
      <c r="I157" s="174">
        <v>40</v>
      </c>
      <c r="J157" s="59">
        <v>262144</v>
      </c>
      <c r="K157" s="172" t="str">
        <f t="shared" si="30"/>
        <v>000900020801</v>
      </c>
      <c r="L157" s="175">
        <v>43</v>
      </c>
      <c r="M157" s="59">
        <v>262144</v>
      </c>
      <c r="N157" s="172" t="str">
        <f t="shared" si="31"/>
        <v>000900020801</v>
      </c>
      <c r="O157" s="177" t="s">
        <v>748</v>
      </c>
      <c r="P157" s="174">
        <v>45</v>
      </c>
      <c r="Q157" s="59">
        <v>262144</v>
      </c>
      <c r="R157" s="172" t="str">
        <f t="shared" si="32"/>
        <v>000900020801</v>
      </c>
      <c r="S157" s="175">
        <v>49</v>
      </c>
      <c r="T157" s="59">
        <v>262144</v>
      </c>
      <c r="U157" s="172" t="str">
        <f t="shared" si="33"/>
        <v>000900020801</v>
      </c>
      <c r="V157" s="127" t="s">
        <v>589</v>
      </c>
      <c r="W157" s="176" t="s">
        <v>771</v>
      </c>
      <c r="X157" s="89" t="s">
        <v>770</v>
      </c>
      <c r="Y157" s="89" t="s">
        <v>259</v>
      </c>
      <c r="Z157" s="89" t="s">
        <v>25</v>
      </c>
      <c r="AA157" s="126" t="s">
        <v>623</v>
      </c>
      <c r="AB157" s="89" t="s">
        <v>14</v>
      </c>
      <c r="AC157" s="89" t="s">
        <v>14</v>
      </c>
      <c r="AD157" s="89" t="str">
        <f t="shared" si="29"/>
        <v/>
      </c>
      <c r="AE157" s="127" t="s">
        <v>769</v>
      </c>
      <c r="AF157" s="127">
        <v>0</v>
      </c>
      <c r="AG157" s="183"/>
      <c r="AH157" s="184"/>
      <c r="AI157" s="185"/>
    </row>
    <row r="158" spans="1:35" x14ac:dyDescent="0.2">
      <c r="A158" s="171">
        <f t="shared" si="28"/>
        <v>156</v>
      </c>
      <c r="B158" s="59">
        <v>236</v>
      </c>
      <c r="C158" s="59" t="s">
        <v>499</v>
      </c>
      <c r="D158" s="59" t="s">
        <v>754</v>
      </c>
      <c r="E158" s="59" t="s">
        <v>1</v>
      </c>
      <c r="F158" s="59">
        <v>812</v>
      </c>
      <c r="G158" s="172"/>
      <c r="H158" s="173" t="s">
        <v>748</v>
      </c>
      <c r="I158" s="174">
        <v>40</v>
      </c>
      <c r="J158" s="59">
        <v>262144</v>
      </c>
      <c r="K158" s="172" t="str">
        <f t="shared" si="30"/>
        <v>000900020801</v>
      </c>
      <c r="L158" s="175">
        <v>43</v>
      </c>
      <c r="M158" s="59">
        <v>262144</v>
      </c>
      <c r="N158" s="172" t="str">
        <f t="shared" si="31"/>
        <v>000900020801</v>
      </c>
      <c r="O158" s="177" t="s">
        <v>748</v>
      </c>
      <c r="P158" s="174">
        <v>45</v>
      </c>
      <c r="Q158" s="59">
        <v>262144</v>
      </c>
      <c r="R158" s="172" t="str">
        <f t="shared" si="32"/>
        <v>000900020801</v>
      </c>
      <c r="S158" s="175">
        <v>49</v>
      </c>
      <c r="T158" s="59">
        <v>262144</v>
      </c>
      <c r="U158" s="172" t="str">
        <f t="shared" si="33"/>
        <v>000900020801</v>
      </c>
      <c r="V158" s="127" t="s">
        <v>589</v>
      </c>
      <c r="W158" s="176" t="s">
        <v>774</v>
      </c>
      <c r="X158" s="89" t="s">
        <v>772</v>
      </c>
      <c r="Y158" s="89" t="s">
        <v>360</v>
      </c>
      <c r="Z158" s="89" t="s">
        <v>25</v>
      </c>
      <c r="AA158" s="126" t="s">
        <v>623</v>
      </c>
      <c r="AB158" s="89" t="s">
        <v>14</v>
      </c>
      <c r="AC158" s="89" t="s">
        <v>14</v>
      </c>
      <c r="AD158" s="89" t="str">
        <f t="shared" si="29"/>
        <v/>
      </c>
      <c r="AE158" s="127" t="s">
        <v>773</v>
      </c>
      <c r="AF158" s="127">
        <v>0</v>
      </c>
      <c r="AG158" s="183"/>
      <c r="AH158" s="184"/>
      <c r="AI158" s="185"/>
    </row>
    <row r="159" spans="1:35" x14ac:dyDescent="0.2">
      <c r="A159" s="171">
        <f t="shared" si="28"/>
        <v>157</v>
      </c>
      <c r="B159" s="59">
        <v>237</v>
      </c>
      <c r="C159" s="59" t="s">
        <v>499</v>
      </c>
      <c r="D159" s="59" t="s">
        <v>755</v>
      </c>
      <c r="E159" s="59" t="s">
        <v>1</v>
      </c>
      <c r="F159" s="59">
        <v>813</v>
      </c>
      <c r="G159" s="172"/>
      <c r="H159" s="173" t="s">
        <v>748</v>
      </c>
      <c r="I159" s="174">
        <v>40</v>
      </c>
      <c r="J159" s="59">
        <v>262144</v>
      </c>
      <c r="K159" s="172" t="str">
        <f t="shared" si="30"/>
        <v>000900020801</v>
      </c>
      <c r="L159" s="175">
        <v>43</v>
      </c>
      <c r="M159" s="59">
        <v>262144</v>
      </c>
      <c r="N159" s="172" t="str">
        <f t="shared" si="31"/>
        <v>000900020801</v>
      </c>
      <c r="O159" s="177" t="s">
        <v>748</v>
      </c>
      <c r="P159" s="174">
        <v>45</v>
      </c>
      <c r="Q159" s="59">
        <v>262144</v>
      </c>
      <c r="R159" s="172" t="str">
        <f t="shared" si="32"/>
        <v>000900020801</v>
      </c>
      <c r="S159" s="175">
        <v>49</v>
      </c>
      <c r="T159" s="59">
        <v>262144</v>
      </c>
      <c r="U159" s="172" t="str">
        <f t="shared" si="33"/>
        <v>000900020801</v>
      </c>
      <c r="V159" s="127" t="s">
        <v>589</v>
      </c>
      <c r="W159" s="176" t="s">
        <v>777</v>
      </c>
      <c r="X159" s="89" t="s">
        <v>775</v>
      </c>
      <c r="Y159" s="89" t="s">
        <v>360</v>
      </c>
      <c r="Z159" s="89" t="s">
        <v>25</v>
      </c>
      <c r="AA159" s="126" t="s">
        <v>623</v>
      </c>
      <c r="AB159" s="89" t="s">
        <v>14</v>
      </c>
      <c r="AC159" s="89" t="s">
        <v>14</v>
      </c>
      <c r="AD159" s="89" t="str">
        <f t="shared" si="29"/>
        <v/>
      </c>
      <c r="AE159" s="127" t="s">
        <v>776</v>
      </c>
      <c r="AF159" s="127">
        <v>0</v>
      </c>
      <c r="AG159" s="183"/>
      <c r="AH159" s="184"/>
      <c r="AI159" s="185"/>
    </row>
    <row r="160" spans="1:35" x14ac:dyDescent="0.2">
      <c r="A160" s="171">
        <f t="shared" si="28"/>
        <v>158</v>
      </c>
      <c r="B160" s="59">
        <v>250</v>
      </c>
      <c r="C160" s="59" t="s">
        <v>499</v>
      </c>
      <c r="D160" s="59" t="s">
        <v>756</v>
      </c>
      <c r="E160" s="59" t="s">
        <v>1</v>
      </c>
      <c r="F160" s="59">
        <v>811</v>
      </c>
      <c r="G160" s="172"/>
      <c r="H160" s="173" t="s">
        <v>748</v>
      </c>
      <c r="I160" s="174">
        <v>40</v>
      </c>
      <c r="J160" s="59">
        <v>262144</v>
      </c>
      <c r="K160" s="172" t="str">
        <f t="shared" si="30"/>
        <v>000900020801</v>
      </c>
      <c r="L160" s="175">
        <v>43</v>
      </c>
      <c r="M160" s="59">
        <v>262144</v>
      </c>
      <c r="N160" s="172" t="str">
        <f t="shared" si="31"/>
        <v>000900020801</v>
      </c>
      <c r="O160" s="177" t="s">
        <v>748</v>
      </c>
      <c r="P160" s="174">
        <v>45</v>
      </c>
      <c r="Q160" s="59">
        <v>262144</v>
      </c>
      <c r="R160" s="172" t="str">
        <f t="shared" si="32"/>
        <v>000900020801</v>
      </c>
      <c r="S160" s="175">
        <v>49</v>
      </c>
      <c r="T160" s="59">
        <v>262144</v>
      </c>
      <c r="U160" s="172" t="str">
        <f t="shared" si="33"/>
        <v>000900020801</v>
      </c>
      <c r="V160" s="127" t="s">
        <v>589</v>
      </c>
      <c r="W160" s="176" t="s">
        <v>780</v>
      </c>
      <c r="X160" s="89" t="s">
        <v>778</v>
      </c>
      <c r="Y160" s="89" t="s">
        <v>23</v>
      </c>
      <c r="Z160" s="89" t="s">
        <v>25</v>
      </c>
      <c r="AA160" s="126" t="s">
        <v>623</v>
      </c>
      <c r="AB160" s="89" t="s">
        <v>14</v>
      </c>
      <c r="AC160" s="89" t="s">
        <v>14</v>
      </c>
      <c r="AD160" s="89" t="str">
        <f t="shared" si="29"/>
        <v/>
      </c>
      <c r="AE160" s="127" t="s">
        <v>779</v>
      </c>
      <c r="AF160" s="127">
        <v>0</v>
      </c>
      <c r="AG160" s="183"/>
      <c r="AH160" s="184"/>
      <c r="AI160" s="185"/>
    </row>
    <row r="161" spans="1:35" x14ac:dyDescent="0.2">
      <c r="A161" s="171">
        <f t="shared" si="28"/>
        <v>159</v>
      </c>
      <c r="B161" s="59">
        <v>107</v>
      </c>
      <c r="C161" s="59" t="s">
        <v>501</v>
      </c>
      <c r="D161" s="59" t="s">
        <v>801</v>
      </c>
      <c r="E161" s="59" t="s">
        <v>1</v>
      </c>
      <c r="F161" s="59">
        <v>304</v>
      </c>
      <c r="G161" s="172"/>
      <c r="H161" s="173" t="s">
        <v>461</v>
      </c>
      <c r="I161" s="174">
        <v>41</v>
      </c>
      <c r="J161" s="59">
        <v>2</v>
      </c>
      <c r="K161" s="172" t="str">
        <f t="shared" ref="K161:K169" si="34">IFERROR(VLOOKUP(J161,TAccess,10,FALSE),"-")</f>
        <v>0009000207D1</v>
      </c>
      <c r="L161" s="175">
        <v>44</v>
      </c>
      <c r="M161" s="59">
        <v>2</v>
      </c>
      <c r="N161" s="172" t="str">
        <f t="shared" ref="N161:N169" si="35">IFERROR(VLOOKUP(M161,TAccess,10,FALSE),"-")</f>
        <v>0009000207D1</v>
      </c>
      <c r="O161" s="177" t="s">
        <v>461</v>
      </c>
      <c r="P161" s="174">
        <v>46</v>
      </c>
      <c r="Q161" s="59">
        <v>2</v>
      </c>
      <c r="R161" s="172" t="str">
        <f t="shared" ref="R161:R169" si="36">IFERROR(VLOOKUP(Q161,TAccess,10,FALSE),"-")</f>
        <v>0009000207D1</v>
      </c>
      <c r="S161" s="175">
        <v>50</v>
      </c>
      <c r="T161" s="59">
        <v>2</v>
      </c>
      <c r="U161" s="172" t="str">
        <f t="shared" ref="U161:U169" si="37">IFERROR(VLOOKUP(T161,TAccess,10,FALSE),"-")</f>
        <v>0009000207D1</v>
      </c>
      <c r="V161" s="127" t="s">
        <v>203</v>
      </c>
      <c r="W161" s="176" t="s">
        <v>802</v>
      </c>
      <c r="X161" s="89" t="s">
        <v>804</v>
      </c>
      <c r="Y161" s="89" t="s">
        <v>23</v>
      </c>
      <c r="Z161" s="89" t="s">
        <v>25</v>
      </c>
      <c r="AA161" s="126" t="s">
        <v>623</v>
      </c>
      <c r="AB161" s="89" t="s">
        <v>14</v>
      </c>
      <c r="AC161" s="89" t="s">
        <v>14</v>
      </c>
      <c r="AD161" s="89" t="str">
        <f t="shared" si="29"/>
        <v/>
      </c>
      <c r="AE161" s="127" t="s">
        <v>803</v>
      </c>
      <c r="AF161" s="127">
        <v>0</v>
      </c>
      <c r="AG161" s="211"/>
      <c r="AH161" s="207"/>
      <c r="AI161" s="212"/>
    </row>
    <row r="162" spans="1:35" x14ac:dyDescent="0.2">
      <c r="A162" s="171">
        <f t="shared" si="28"/>
        <v>160</v>
      </c>
      <c r="B162" s="59">
        <v>324</v>
      </c>
      <c r="C162" s="59" t="s">
        <v>505</v>
      </c>
      <c r="D162" s="59" t="s">
        <v>805</v>
      </c>
      <c r="E162" s="59" t="s">
        <v>1</v>
      </c>
      <c r="F162" s="59">
        <v>503</v>
      </c>
      <c r="G162" s="172"/>
      <c r="H162" s="173" t="s">
        <v>461</v>
      </c>
      <c r="I162" s="174">
        <v>49</v>
      </c>
      <c r="J162" s="59">
        <v>2</v>
      </c>
      <c r="K162" s="172" t="str">
        <f t="shared" si="34"/>
        <v>0009000207D1</v>
      </c>
      <c r="L162" s="175">
        <v>52</v>
      </c>
      <c r="M162" s="59">
        <v>2</v>
      </c>
      <c r="N162" s="172" t="str">
        <f t="shared" si="35"/>
        <v>0009000207D1</v>
      </c>
      <c r="O162" s="177" t="s">
        <v>461</v>
      </c>
      <c r="P162" s="174">
        <v>54</v>
      </c>
      <c r="Q162" s="59">
        <v>2</v>
      </c>
      <c r="R162" s="172" t="str">
        <f t="shared" si="36"/>
        <v>0009000207D1</v>
      </c>
      <c r="S162" s="175">
        <v>58</v>
      </c>
      <c r="T162" s="59">
        <v>2</v>
      </c>
      <c r="U162" s="172" t="str">
        <f t="shared" si="37"/>
        <v>0009000207D1</v>
      </c>
      <c r="V162" s="127" t="s">
        <v>229</v>
      </c>
      <c r="W162" s="176" t="s">
        <v>806</v>
      </c>
      <c r="X162" s="89" t="s">
        <v>808</v>
      </c>
      <c r="Y162" s="89" t="s">
        <v>23</v>
      </c>
      <c r="Z162" s="89" t="s">
        <v>25</v>
      </c>
      <c r="AA162" s="126" t="s">
        <v>623</v>
      </c>
      <c r="AB162" s="89" t="s">
        <v>14</v>
      </c>
      <c r="AC162" s="89" t="s">
        <v>14</v>
      </c>
      <c r="AD162" s="89" t="str">
        <f t="shared" si="29"/>
        <v/>
      </c>
      <c r="AE162" s="127" t="s">
        <v>807</v>
      </c>
      <c r="AF162" s="127">
        <v>0</v>
      </c>
      <c r="AG162" s="211"/>
      <c r="AH162" s="207"/>
      <c r="AI162" s="212"/>
    </row>
    <row r="163" spans="1:35" x14ac:dyDescent="0.2">
      <c r="A163" s="171">
        <f t="shared" si="28"/>
        <v>161</v>
      </c>
      <c r="B163" s="59">
        <v>89</v>
      </c>
      <c r="C163" s="59" t="s">
        <v>512</v>
      </c>
      <c r="D163" s="59" t="s">
        <v>809</v>
      </c>
      <c r="E163" s="59" t="s">
        <v>1</v>
      </c>
      <c r="F163" s="59">
        <v>118</v>
      </c>
      <c r="G163" s="172"/>
      <c r="H163" s="173" t="s">
        <v>461</v>
      </c>
      <c r="I163" s="174">
        <v>58</v>
      </c>
      <c r="J163" s="59">
        <v>2</v>
      </c>
      <c r="K163" s="172" t="str">
        <f t="shared" si="34"/>
        <v>0009000207D1</v>
      </c>
      <c r="L163" s="175">
        <v>61</v>
      </c>
      <c r="M163" s="59">
        <v>2</v>
      </c>
      <c r="N163" s="172" t="str">
        <f t="shared" si="35"/>
        <v>0009000207D1</v>
      </c>
      <c r="O163" s="177" t="s">
        <v>461</v>
      </c>
      <c r="P163" s="174">
        <v>63</v>
      </c>
      <c r="Q163" s="59">
        <v>2</v>
      </c>
      <c r="R163" s="172" t="str">
        <f t="shared" si="36"/>
        <v>0009000207D1</v>
      </c>
      <c r="S163" s="175">
        <v>67</v>
      </c>
      <c r="T163" s="59">
        <v>2</v>
      </c>
      <c r="U163" s="172" t="str">
        <f t="shared" si="37"/>
        <v>0009000207D1</v>
      </c>
      <c r="V163" s="127" t="s">
        <v>142</v>
      </c>
      <c r="W163" s="176" t="s">
        <v>810</v>
      </c>
      <c r="X163" s="89" t="s">
        <v>279</v>
      </c>
      <c r="Y163" s="89" t="s">
        <v>607</v>
      </c>
      <c r="Z163" s="89" t="s">
        <v>25</v>
      </c>
      <c r="AA163" s="126" t="s">
        <v>623</v>
      </c>
      <c r="AB163" s="89" t="s">
        <v>14</v>
      </c>
      <c r="AC163" s="89" t="s">
        <v>14</v>
      </c>
      <c r="AD163" s="89" t="str">
        <f t="shared" si="29"/>
        <v/>
      </c>
      <c r="AE163" s="127" t="s">
        <v>811</v>
      </c>
      <c r="AF163" s="127">
        <v>0</v>
      </c>
      <c r="AG163" s="211"/>
      <c r="AH163" s="207"/>
      <c r="AI163" s="212"/>
    </row>
    <row r="164" spans="1:35" x14ac:dyDescent="0.2">
      <c r="A164" s="171">
        <f t="shared" si="28"/>
        <v>162</v>
      </c>
      <c r="B164" s="59">
        <v>116</v>
      </c>
      <c r="C164" s="59" t="s">
        <v>512</v>
      </c>
      <c r="D164" s="59" t="s">
        <v>835</v>
      </c>
      <c r="E164" s="59" t="s">
        <v>1</v>
      </c>
      <c r="F164" s="59">
        <v>207</v>
      </c>
      <c r="G164" s="172"/>
      <c r="H164" s="173" t="s">
        <v>461</v>
      </c>
      <c r="I164" s="174">
        <v>58</v>
      </c>
      <c r="J164" s="59">
        <v>2</v>
      </c>
      <c r="K164" s="172" t="str">
        <f t="shared" si="34"/>
        <v>0009000207D1</v>
      </c>
      <c r="L164" s="175">
        <v>61</v>
      </c>
      <c r="M164" s="59">
        <v>2</v>
      </c>
      <c r="N164" s="172" t="str">
        <f t="shared" si="35"/>
        <v>0009000207D1</v>
      </c>
      <c r="O164" s="177" t="s">
        <v>461</v>
      </c>
      <c r="P164" s="174">
        <v>63</v>
      </c>
      <c r="Q164" s="59">
        <v>2</v>
      </c>
      <c r="R164" s="172" t="str">
        <f t="shared" si="36"/>
        <v>0009000207D1</v>
      </c>
      <c r="S164" s="175">
        <v>67</v>
      </c>
      <c r="T164" s="59">
        <v>2</v>
      </c>
      <c r="U164" s="172" t="str">
        <f t="shared" si="37"/>
        <v>0009000207D1</v>
      </c>
      <c r="V164" s="127" t="s">
        <v>154</v>
      </c>
      <c r="W164" s="176" t="s">
        <v>812</v>
      </c>
      <c r="X164" s="89" t="s">
        <v>839</v>
      </c>
      <c r="Y164" s="89" t="s">
        <v>23</v>
      </c>
      <c r="Z164" s="89" t="s">
        <v>25</v>
      </c>
      <c r="AA164" s="126" t="s">
        <v>623</v>
      </c>
      <c r="AB164" s="89" t="s">
        <v>14</v>
      </c>
      <c r="AC164" s="89" t="s">
        <v>14</v>
      </c>
      <c r="AD164" s="89" t="str">
        <f t="shared" si="29"/>
        <v/>
      </c>
      <c r="AE164" s="127" t="s">
        <v>840</v>
      </c>
      <c r="AF164" s="127">
        <v>0</v>
      </c>
      <c r="AG164" s="211"/>
      <c r="AH164" s="207"/>
      <c r="AI164" s="212"/>
    </row>
    <row r="165" spans="1:35" x14ac:dyDescent="0.2">
      <c r="A165" s="171">
        <f t="shared" si="28"/>
        <v>163</v>
      </c>
      <c r="B165" s="59">
        <v>88</v>
      </c>
      <c r="C165" s="59" t="s">
        <v>514</v>
      </c>
      <c r="D165" s="59" t="s">
        <v>813</v>
      </c>
      <c r="E165" s="59" t="s">
        <v>1</v>
      </c>
      <c r="F165" s="59">
        <v>119</v>
      </c>
      <c r="G165" s="172"/>
      <c r="H165" s="173" t="s">
        <v>461</v>
      </c>
      <c r="I165" s="174">
        <v>60</v>
      </c>
      <c r="J165" s="59">
        <v>2</v>
      </c>
      <c r="K165" s="172" t="str">
        <f t="shared" si="34"/>
        <v>0009000207D1</v>
      </c>
      <c r="L165" s="175">
        <v>63</v>
      </c>
      <c r="M165" s="59">
        <v>2</v>
      </c>
      <c r="N165" s="172" t="str">
        <f t="shared" si="35"/>
        <v>0009000207D1</v>
      </c>
      <c r="O165" s="177" t="s">
        <v>461</v>
      </c>
      <c r="P165" s="174">
        <v>65</v>
      </c>
      <c r="Q165" s="59">
        <v>2</v>
      </c>
      <c r="R165" s="172" t="str">
        <f t="shared" si="36"/>
        <v>0009000207D1</v>
      </c>
      <c r="S165" s="175">
        <v>69</v>
      </c>
      <c r="T165" s="59">
        <v>2</v>
      </c>
      <c r="U165" s="172" t="str">
        <f t="shared" si="37"/>
        <v>0009000207D1</v>
      </c>
      <c r="V165" s="127" t="s">
        <v>142</v>
      </c>
      <c r="W165" s="176" t="s">
        <v>814</v>
      </c>
      <c r="X165" s="89" t="s">
        <v>279</v>
      </c>
      <c r="Y165" s="89" t="s">
        <v>607</v>
      </c>
      <c r="Z165" s="89" t="s">
        <v>25</v>
      </c>
      <c r="AA165" s="126" t="s">
        <v>623</v>
      </c>
      <c r="AB165" s="89" t="s">
        <v>14</v>
      </c>
      <c r="AC165" s="89" t="s">
        <v>14</v>
      </c>
      <c r="AD165" s="89" t="str">
        <f t="shared" si="29"/>
        <v/>
      </c>
      <c r="AE165" s="127" t="s">
        <v>815</v>
      </c>
      <c r="AF165" s="127">
        <v>0</v>
      </c>
      <c r="AG165" s="211"/>
      <c r="AH165" s="207"/>
      <c r="AI165" s="212"/>
    </row>
    <row r="166" spans="1:35" x14ac:dyDescent="0.2">
      <c r="A166" s="171">
        <f t="shared" si="28"/>
        <v>164</v>
      </c>
      <c r="B166" s="59">
        <v>326</v>
      </c>
      <c r="C166" s="59" t="s">
        <v>515</v>
      </c>
      <c r="D166" s="59" t="s">
        <v>816</v>
      </c>
      <c r="E166" s="59" t="s">
        <v>1</v>
      </c>
      <c r="F166" s="59">
        <v>208</v>
      </c>
      <c r="G166" s="172"/>
      <c r="H166" s="173" t="s">
        <v>461</v>
      </c>
      <c r="I166" s="174">
        <v>61</v>
      </c>
      <c r="J166" s="59">
        <v>2</v>
      </c>
      <c r="K166" s="172" t="str">
        <f t="shared" si="34"/>
        <v>0009000207D1</v>
      </c>
      <c r="L166" s="175">
        <v>64</v>
      </c>
      <c r="M166" s="59">
        <v>2</v>
      </c>
      <c r="N166" s="172" t="str">
        <f t="shared" si="35"/>
        <v>0009000207D1</v>
      </c>
      <c r="O166" s="177" t="s">
        <v>461</v>
      </c>
      <c r="P166" s="174">
        <v>66</v>
      </c>
      <c r="Q166" s="59">
        <v>2</v>
      </c>
      <c r="R166" s="172" t="str">
        <f t="shared" si="36"/>
        <v>0009000207D1</v>
      </c>
      <c r="S166" s="175">
        <v>70</v>
      </c>
      <c r="T166" s="59">
        <v>2</v>
      </c>
      <c r="U166" s="172" t="str">
        <f t="shared" si="37"/>
        <v>0009000207D1</v>
      </c>
      <c r="V166" s="127" t="s">
        <v>142</v>
      </c>
      <c r="W166" s="176" t="s">
        <v>817</v>
      </c>
      <c r="X166" s="89" t="s">
        <v>410</v>
      </c>
      <c r="Y166" s="89" t="s">
        <v>607</v>
      </c>
      <c r="Z166" s="89" t="s">
        <v>25</v>
      </c>
      <c r="AA166" s="126" t="s">
        <v>623</v>
      </c>
      <c r="AB166" s="89" t="s">
        <v>14</v>
      </c>
      <c r="AC166" s="89" t="s">
        <v>14</v>
      </c>
      <c r="AD166" s="89" t="str">
        <f t="shared" si="29"/>
        <v/>
      </c>
      <c r="AE166" s="127" t="s">
        <v>830</v>
      </c>
      <c r="AF166" s="127">
        <v>0</v>
      </c>
      <c r="AG166" s="211"/>
      <c r="AH166" s="207"/>
      <c r="AI166" s="212"/>
    </row>
    <row r="167" spans="1:35" x14ac:dyDescent="0.2">
      <c r="A167" s="171">
        <f t="shared" si="28"/>
        <v>165</v>
      </c>
      <c r="B167" s="59">
        <v>325</v>
      </c>
      <c r="C167" s="59" t="s">
        <v>645</v>
      </c>
      <c r="D167" s="59" t="s">
        <v>818</v>
      </c>
      <c r="E167" s="59" t="s">
        <v>1</v>
      </c>
      <c r="F167" s="59">
        <v>837</v>
      </c>
      <c r="G167" s="172"/>
      <c r="H167" s="173" t="s">
        <v>797</v>
      </c>
      <c r="I167" s="174">
        <v>65</v>
      </c>
      <c r="J167" s="59">
        <v>524288</v>
      </c>
      <c r="K167" s="172" t="str">
        <f t="shared" si="34"/>
        <v>000900020803</v>
      </c>
      <c r="L167" s="175">
        <v>68</v>
      </c>
      <c r="M167" s="59">
        <v>524288</v>
      </c>
      <c r="N167" s="172" t="str">
        <f t="shared" si="35"/>
        <v>000900020803</v>
      </c>
      <c r="O167" s="177" t="s">
        <v>797</v>
      </c>
      <c r="P167" s="174">
        <v>70</v>
      </c>
      <c r="Q167" s="59">
        <v>524288</v>
      </c>
      <c r="R167" s="172" t="str">
        <f t="shared" si="36"/>
        <v>000900020803</v>
      </c>
      <c r="S167" s="175">
        <v>74</v>
      </c>
      <c r="T167" s="59">
        <v>524288</v>
      </c>
      <c r="U167" s="172" t="str">
        <f t="shared" si="37"/>
        <v>000900020803</v>
      </c>
      <c r="V167" s="127" t="s">
        <v>587</v>
      </c>
      <c r="W167" s="176" t="s">
        <v>819</v>
      </c>
      <c r="X167" s="89" t="s">
        <v>821</v>
      </c>
      <c r="Y167" s="89" t="s">
        <v>23</v>
      </c>
      <c r="Z167" s="89" t="s">
        <v>25</v>
      </c>
      <c r="AA167" s="126" t="s">
        <v>623</v>
      </c>
      <c r="AB167" s="89" t="s">
        <v>14</v>
      </c>
      <c r="AC167" s="89" t="s">
        <v>14</v>
      </c>
      <c r="AD167" s="89" t="str">
        <f t="shared" si="29"/>
        <v/>
      </c>
      <c r="AE167" s="127" t="s">
        <v>820</v>
      </c>
      <c r="AF167" s="127">
        <v>0</v>
      </c>
      <c r="AG167" s="211"/>
      <c r="AH167" s="207"/>
      <c r="AI167" s="212"/>
    </row>
    <row r="168" spans="1:35" x14ac:dyDescent="0.2">
      <c r="A168" s="171">
        <f t="shared" si="28"/>
        <v>166</v>
      </c>
      <c r="B168" s="59">
        <v>327</v>
      </c>
      <c r="C168" s="59" t="s">
        <v>645</v>
      </c>
      <c r="D168" s="59" t="s">
        <v>822</v>
      </c>
      <c r="E168" s="59" t="s">
        <v>1</v>
      </c>
      <c r="F168" s="59">
        <v>839</v>
      </c>
      <c r="G168" s="172"/>
      <c r="H168" s="173" t="s">
        <v>797</v>
      </c>
      <c r="I168" s="174">
        <v>65</v>
      </c>
      <c r="J168" s="59">
        <v>524288</v>
      </c>
      <c r="K168" s="172" t="str">
        <f t="shared" si="34"/>
        <v>000900020803</v>
      </c>
      <c r="L168" s="175">
        <v>68</v>
      </c>
      <c r="M168" s="59">
        <v>524288</v>
      </c>
      <c r="N168" s="172" t="str">
        <f t="shared" si="35"/>
        <v>000900020803</v>
      </c>
      <c r="O168" s="177" t="s">
        <v>797</v>
      </c>
      <c r="P168" s="174">
        <v>70</v>
      </c>
      <c r="Q168" s="59">
        <v>524288</v>
      </c>
      <c r="R168" s="172" t="str">
        <f t="shared" si="36"/>
        <v>000900020803</v>
      </c>
      <c r="S168" s="175">
        <v>74</v>
      </c>
      <c r="T168" s="59">
        <v>524288</v>
      </c>
      <c r="U168" s="172" t="str">
        <f t="shared" si="37"/>
        <v>000900020803</v>
      </c>
      <c r="V168" s="127" t="s">
        <v>587</v>
      </c>
      <c r="W168" s="176" t="s">
        <v>823</v>
      </c>
      <c r="X168" s="89" t="s">
        <v>825</v>
      </c>
      <c r="Y168" s="89" t="s">
        <v>23</v>
      </c>
      <c r="Z168" s="89" t="s">
        <v>25</v>
      </c>
      <c r="AA168" s="126" t="s">
        <v>623</v>
      </c>
      <c r="AB168" s="89" t="s">
        <v>14</v>
      </c>
      <c r="AC168" s="89" t="s">
        <v>14</v>
      </c>
      <c r="AD168" s="89" t="str">
        <f t="shared" si="29"/>
        <v/>
      </c>
      <c r="AE168" s="127" t="s">
        <v>824</v>
      </c>
      <c r="AF168" s="127">
        <v>0</v>
      </c>
      <c r="AG168" s="211"/>
      <c r="AH168" s="207"/>
      <c r="AI168" s="212"/>
    </row>
    <row r="169" spans="1:35" x14ac:dyDescent="0.2">
      <c r="A169" s="171">
        <f t="shared" si="28"/>
        <v>167</v>
      </c>
      <c r="B169" s="59">
        <v>328</v>
      </c>
      <c r="C169" s="59" t="s">
        <v>645</v>
      </c>
      <c r="D169" s="59" t="s">
        <v>826</v>
      </c>
      <c r="E169" s="59" t="s">
        <v>1</v>
      </c>
      <c r="F169" s="59">
        <v>841</v>
      </c>
      <c r="G169" s="172"/>
      <c r="H169" s="173" t="s">
        <v>797</v>
      </c>
      <c r="I169" s="174">
        <v>65</v>
      </c>
      <c r="J169" s="59">
        <v>524288</v>
      </c>
      <c r="K169" s="172" t="str">
        <f t="shared" si="34"/>
        <v>000900020803</v>
      </c>
      <c r="L169" s="175">
        <v>68</v>
      </c>
      <c r="M169" s="59">
        <v>524288</v>
      </c>
      <c r="N169" s="172" t="str">
        <f t="shared" si="35"/>
        <v>000900020803</v>
      </c>
      <c r="O169" s="177" t="s">
        <v>797</v>
      </c>
      <c r="P169" s="174">
        <v>70</v>
      </c>
      <c r="Q169" s="59">
        <v>524288</v>
      </c>
      <c r="R169" s="172" t="str">
        <f t="shared" si="36"/>
        <v>000900020803</v>
      </c>
      <c r="S169" s="175">
        <v>74</v>
      </c>
      <c r="T169" s="59">
        <v>524288</v>
      </c>
      <c r="U169" s="172" t="str">
        <f t="shared" si="37"/>
        <v>000900020803</v>
      </c>
      <c r="V169" s="127" t="s">
        <v>142</v>
      </c>
      <c r="W169" s="176" t="s">
        <v>827</v>
      </c>
      <c r="X169" s="89" t="s">
        <v>829</v>
      </c>
      <c r="Y169" s="89" t="s">
        <v>23</v>
      </c>
      <c r="Z169" s="89" t="s">
        <v>25</v>
      </c>
      <c r="AA169" s="126" t="s">
        <v>623</v>
      </c>
      <c r="AB169" s="89" t="s">
        <v>14</v>
      </c>
      <c r="AC169" s="89" t="s">
        <v>14</v>
      </c>
      <c r="AD169" s="89" t="str">
        <f t="shared" si="29"/>
        <v/>
      </c>
      <c r="AE169" s="127" t="s">
        <v>828</v>
      </c>
      <c r="AF169" s="127">
        <v>0</v>
      </c>
      <c r="AG169" s="211"/>
      <c r="AH169" s="207"/>
      <c r="AI169" s="212"/>
    </row>
    <row r="170" spans="1:35" ht="12.75" thickBot="1" x14ac:dyDescent="0.25">
      <c r="A170" s="171">
        <f t="shared" si="28"/>
        <v>168</v>
      </c>
      <c r="B170" s="59">
        <v>331</v>
      </c>
      <c r="C170" s="59" t="s">
        <v>645</v>
      </c>
      <c r="D170" s="59" t="s">
        <v>857</v>
      </c>
      <c r="E170" s="59" t="s">
        <v>1</v>
      </c>
      <c r="F170" s="59">
        <v>38</v>
      </c>
      <c r="G170" s="172"/>
      <c r="H170" s="173" t="s">
        <v>461</v>
      </c>
      <c r="I170" s="174">
        <v>66</v>
      </c>
      <c r="J170" s="59">
        <v>770</v>
      </c>
      <c r="K170" s="172" t="str">
        <f t="shared" ref="K170" si="38">IFERROR(VLOOKUP(J170,TAccess,10,FALSE),"-")</f>
        <v>0009000207E3</v>
      </c>
      <c r="L170" s="175">
        <v>69</v>
      </c>
      <c r="M170" s="59">
        <v>770</v>
      </c>
      <c r="N170" s="172" t="str">
        <f t="shared" ref="N170" si="39">IFERROR(VLOOKUP(M170,TAccess,10,FALSE),"-")</f>
        <v>0009000207E3</v>
      </c>
      <c r="O170" s="177" t="s">
        <v>797</v>
      </c>
      <c r="P170" s="174">
        <v>71</v>
      </c>
      <c r="Q170" s="59">
        <v>770</v>
      </c>
      <c r="R170" s="172" t="str">
        <f t="shared" ref="R170" si="40">IFERROR(VLOOKUP(Q170,TAccess,10,FALSE),"-")</f>
        <v>0009000207E3</v>
      </c>
      <c r="S170" s="175">
        <v>75</v>
      </c>
      <c r="T170" s="59">
        <v>770</v>
      </c>
      <c r="U170" s="172" t="str">
        <f t="shared" ref="U170" si="41">IFERROR(VLOOKUP(T170,TAccess,10,FALSE),"-")</f>
        <v>0009000207E3</v>
      </c>
      <c r="V170" s="127" t="s">
        <v>587</v>
      </c>
      <c r="W170" s="176" t="s">
        <v>858</v>
      </c>
      <c r="X170" s="89" t="s">
        <v>862</v>
      </c>
      <c r="Y170" s="89" t="s">
        <v>23</v>
      </c>
      <c r="Z170" s="89" t="s">
        <v>25</v>
      </c>
      <c r="AA170" s="126" t="s">
        <v>623</v>
      </c>
      <c r="AB170" s="89" t="s">
        <v>14</v>
      </c>
      <c r="AC170" s="89" t="s">
        <v>14</v>
      </c>
      <c r="AD170" s="89" t="str">
        <f t="shared" si="29"/>
        <v/>
      </c>
      <c r="AE170" s="127" t="s">
        <v>861</v>
      </c>
      <c r="AF170" s="127">
        <v>0</v>
      </c>
      <c r="AG170" s="227"/>
      <c r="AH170" s="228"/>
      <c r="AI170" s="229"/>
    </row>
    <row r="171" spans="1:35" s="256" customFormat="1" x14ac:dyDescent="0.2">
      <c r="A171" s="257">
        <f t="shared" si="28"/>
        <v>169</v>
      </c>
      <c r="B171" s="258">
        <v>400</v>
      </c>
      <c r="C171" s="258" t="s">
        <v>833</v>
      </c>
      <c r="D171" s="258" t="s">
        <v>886</v>
      </c>
      <c r="E171" s="258" t="s">
        <v>71</v>
      </c>
      <c r="F171" s="258">
        <v>842</v>
      </c>
      <c r="G171" s="259"/>
      <c r="H171" s="260" t="s">
        <v>461</v>
      </c>
      <c r="I171" s="261">
        <v>67</v>
      </c>
      <c r="J171" s="258">
        <v>2</v>
      </c>
      <c r="K171" s="259" t="str">
        <f t="shared" ref="K171:K172" si="42">IFERROR(VLOOKUP(J171,TAccess,10,FALSE),"-")</f>
        <v>0009000207D1</v>
      </c>
      <c r="L171" s="262">
        <v>70</v>
      </c>
      <c r="M171" s="258">
        <v>2</v>
      </c>
      <c r="N171" s="259" t="str">
        <f t="shared" ref="N171:N172" si="43">IFERROR(VLOOKUP(M171,TAccess,10,FALSE),"-")</f>
        <v>0009000207D1</v>
      </c>
      <c r="O171" s="263" t="s">
        <v>461</v>
      </c>
      <c r="P171" s="261">
        <v>72</v>
      </c>
      <c r="Q171" s="258">
        <v>2</v>
      </c>
      <c r="R171" s="259" t="str">
        <f t="shared" ref="R171:R172" si="44">IFERROR(VLOOKUP(Q171,TAccess,10,FALSE),"-")</f>
        <v>0009000207D1</v>
      </c>
      <c r="S171" s="262">
        <v>76</v>
      </c>
      <c r="T171" s="258">
        <v>2</v>
      </c>
      <c r="U171" s="259" t="str">
        <f t="shared" ref="U171:U172" si="45">IFERROR(VLOOKUP(T171,TAccess,10,FALSE),"-")</f>
        <v>0009000207D1</v>
      </c>
      <c r="V171" s="264" t="s">
        <v>203</v>
      </c>
      <c r="W171" s="265" t="s">
        <v>887</v>
      </c>
      <c r="X171" s="128" t="s">
        <v>226</v>
      </c>
      <c r="Y171" s="128" t="s">
        <v>23</v>
      </c>
      <c r="Z171" s="266" t="s">
        <v>25</v>
      </c>
      <c r="AA171" s="267" t="s">
        <v>623</v>
      </c>
      <c r="AB171" s="266" t="s">
        <v>14</v>
      </c>
      <c r="AC171" s="266" t="s">
        <v>14</v>
      </c>
      <c r="AD171" s="266" t="str">
        <f t="shared" si="29"/>
        <v/>
      </c>
      <c r="AE171" s="264" t="s">
        <v>888</v>
      </c>
      <c r="AF171" s="264">
        <v>0</v>
      </c>
      <c r="AG171" s="268"/>
      <c r="AH171" s="269"/>
      <c r="AI171" s="270"/>
    </row>
    <row r="172" spans="1:35" s="256" customFormat="1" ht="12.75" thickBot="1" x14ac:dyDescent="0.25">
      <c r="A172" s="162">
        <f t="shared" si="28"/>
        <v>170</v>
      </c>
      <c r="B172" s="163">
        <v>401</v>
      </c>
      <c r="C172" s="163" t="s">
        <v>831</v>
      </c>
      <c r="D172" s="163" t="s">
        <v>886</v>
      </c>
      <c r="E172" s="163" t="s">
        <v>71</v>
      </c>
      <c r="F172" s="163">
        <v>843</v>
      </c>
      <c r="G172" s="164"/>
      <c r="H172" s="165" t="s">
        <v>461</v>
      </c>
      <c r="I172" s="166">
        <v>68</v>
      </c>
      <c r="J172" s="163">
        <v>2</v>
      </c>
      <c r="K172" s="164" t="str">
        <f t="shared" si="42"/>
        <v>0009000207D1</v>
      </c>
      <c r="L172" s="271">
        <v>71</v>
      </c>
      <c r="M172" s="163">
        <v>2</v>
      </c>
      <c r="N172" s="164" t="str">
        <f t="shared" si="43"/>
        <v>0009000207D1</v>
      </c>
      <c r="O172" s="272" t="s">
        <v>461</v>
      </c>
      <c r="P172" s="166">
        <v>73</v>
      </c>
      <c r="Q172" s="163">
        <v>2</v>
      </c>
      <c r="R172" s="164" t="str">
        <f t="shared" si="44"/>
        <v>0009000207D1</v>
      </c>
      <c r="S172" s="271">
        <v>77</v>
      </c>
      <c r="T172" s="163">
        <v>2</v>
      </c>
      <c r="U172" s="164" t="str">
        <f t="shared" si="45"/>
        <v>0009000207D1</v>
      </c>
      <c r="V172" s="180" t="s">
        <v>203</v>
      </c>
      <c r="W172" s="273" t="s">
        <v>887</v>
      </c>
      <c r="X172" s="274" t="s">
        <v>226</v>
      </c>
      <c r="Y172" s="274" t="s">
        <v>23</v>
      </c>
      <c r="Z172" s="169" t="s">
        <v>25</v>
      </c>
      <c r="AA172" s="170" t="s">
        <v>623</v>
      </c>
      <c r="AB172" s="169" t="s">
        <v>14</v>
      </c>
      <c r="AC172" s="169" t="s">
        <v>14</v>
      </c>
      <c r="AD172" s="169" t="str">
        <f t="shared" si="29"/>
        <v/>
      </c>
      <c r="AE172" s="180" t="s">
        <v>888</v>
      </c>
      <c r="AF172" s="180">
        <v>0</v>
      </c>
      <c r="AG172" s="275"/>
      <c r="AH172" s="276"/>
      <c r="AI172" s="277"/>
    </row>
    <row r="173" spans="1:35" x14ac:dyDescent="0.2">
      <c r="A173" s="230">
        <f t="shared" si="28"/>
        <v>171</v>
      </c>
      <c r="B173" s="231">
        <v>206</v>
      </c>
      <c r="C173" s="231" t="s">
        <v>833</v>
      </c>
      <c r="D173" s="232" t="s">
        <v>837</v>
      </c>
      <c r="E173" s="232" t="s">
        <v>71</v>
      </c>
      <c r="F173" s="232">
        <v>851</v>
      </c>
      <c r="G173" s="233"/>
      <c r="H173" s="234" t="s">
        <v>492</v>
      </c>
      <c r="I173" s="235" t="s">
        <v>492</v>
      </c>
      <c r="J173" s="232" t="s">
        <v>492</v>
      </c>
      <c r="K173" s="236" t="s">
        <v>492</v>
      </c>
      <c r="L173" s="235" t="s">
        <v>492</v>
      </c>
      <c r="M173" s="232" t="s">
        <v>492</v>
      </c>
      <c r="N173" s="236" t="s">
        <v>492</v>
      </c>
      <c r="O173" s="234" t="s">
        <v>855</v>
      </c>
      <c r="P173" s="237">
        <v>74</v>
      </c>
      <c r="Q173" s="231">
        <v>81920</v>
      </c>
      <c r="R173" s="238" t="str">
        <f t="shared" si="26"/>
        <v>0009000207D5</v>
      </c>
      <c r="S173" s="239">
        <v>78</v>
      </c>
      <c r="T173" s="231">
        <v>81920</v>
      </c>
      <c r="U173" s="240" t="str">
        <f t="shared" si="27"/>
        <v>0009000207D5</v>
      </c>
      <c r="V173" s="241" t="s">
        <v>154</v>
      </c>
      <c r="W173" s="242" t="s">
        <v>876</v>
      </c>
      <c r="X173" s="213" t="s">
        <v>849</v>
      </c>
      <c r="Y173" s="213" t="s">
        <v>23</v>
      </c>
      <c r="Z173" s="213" t="s">
        <v>25</v>
      </c>
      <c r="AA173" s="243" t="s">
        <v>623</v>
      </c>
      <c r="AB173" s="213" t="s">
        <v>14</v>
      </c>
      <c r="AC173" s="213" t="s">
        <v>14</v>
      </c>
      <c r="AD173" s="213" t="str">
        <f t="shared" si="29"/>
        <v/>
      </c>
      <c r="AE173" s="233" t="s">
        <v>850</v>
      </c>
      <c r="AF173" s="244">
        <v>0</v>
      </c>
      <c r="AG173" s="245"/>
      <c r="AH173" s="246"/>
      <c r="AI173" s="247"/>
    </row>
    <row r="174" spans="1:35" x14ac:dyDescent="0.2">
      <c r="A174" s="7">
        <f t="shared" si="28"/>
        <v>172</v>
      </c>
      <c r="B174" s="6">
        <v>207</v>
      </c>
      <c r="C174" s="6" t="s">
        <v>831</v>
      </c>
      <c r="D174" s="58" t="s">
        <v>834</v>
      </c>
      <c r="E174" s="58" t="s">
        <v>1</v>
      </c>
      <c r="F174" s="58">
        <v>850</v>
      </c>
      <c r="G174" s="93"/>
      <c r="H174" s="210" t="s">
        <v>492</v>
      </c>
      <c r="I174" s="148" t="s">
        <v>492</v>
      </c>
      <c r="J174" s="58" t="s">
        <v>492</v>
      </c>
      <c r="K174" s="62" t="s">
        <v>492</v>
      </c>
      <c r="L174" s="148" t="s">
        <v>492</v>
      </c>
      <c r="M174" s="58" t="s">
        <v>492</v>
      </c>
      <c r="N174" s="62" t="s">
        <v>492</v>
      </c>
      <c r="O174" s="210" t="s">
        <v>855</v>
      </c>
      <c r="P174" s="139">
        <v>75</v>
      </c>
      <c r="Q174" s="6">
        <v>81920</v>
      </c>
      <c r="R174" s="20" t="str">
        <f t="shared" si="26"/>
        <v>0009000207D5</v>
      </c>
      <c r="S174" s="143">
        <v>79</v>
      </c>
      <c r="T174" s="6">
        <v>81920</v>
      </c>
      <c r="U174" s="50" t="str">
        <f t="shared" si="27"/>
        <v>0009000207D5</v>
      </c>
      <c r="V174" s="17" t="s">
        <v>154</v>
      </c>
      <c r="W174" s="214" t="s">
        <v>725</v>
      </c>
      <c r="X174" s="70" t="s">
        <v>852</v>
      </c>
      <c r="Y174" s="106" t="s">
        <v>23</v>
      </c>
      <c r="Z174" s="70" t="s">
        <v>25</v>
      </c>
      <c r="AA174" s="73" t="s">
        <v>623</v>
      </c>
      <c r="AB174" s="70" t="s">
        <v>14</v>
      </c>
      <c r="AC174" s="70" t="s">
        <v>14</v>
      </c>
      <c r="AD174" s="70" t="str">
        <f t="shared" si="29"/>
        <v/>
      </c>
      <c r="AE174" s="93" t="s">
        <v>851</v>
      </c>
      <c r="AF174" s="24">
        <v>0</v>
      </c>
      <c r="AG174" s="183"/>
      <c r="AH174" s="184"/>
      <c r="AI174" s="185"/>
    </row>
    <row r="175" spans="1:35" x14ac:dyDescent="0.2">
      <c r="A175" s="7">
        <f t="shared" si="28"/>
        <v>173</v>
      </c>
      <c r="B175" s="6">
        <v>235</v>
      </c>
      <c r="C175" s="6" t="s">
        <v>831</v>
      </c>
      <c r="D175" s="58" t="s">
        <v>841</v>
      </c>
      <c r="E175" s="58" t="s">
        <v>1</v>
      </c>
      <c r="F175" s="58">
        <v>852</v>
      </c>
      <c r="G175" s="93"/>
      <c r="H175" s="210" t="s">
        <v>492</v>
      </c>
      <c r="I175" s="148" t="s">
        <v>492</v>
      </c>
      <c r="J175" s="58" t="s">
        <v>492</v>
      </c>
      <c r="K175" s="62" t="s">
        <v>492</v>
      </c>
      <c r="L175" s="148" t="s">
        <v>492</v>
      </c>
      <c r="M175" s="58" t="s">
        <v>492</v>
      </c>
      <c r="N175" s="62" t="s">
        <v>492</v>
      </c>
      <c r="O175" s="210" t="s">
        <v>855</v>
      </c>
      <c r="P175" s="139">
        <v>75</v>
      </c>
      <c r="Q175" s="6">
        <v>81920</v>
      </c>
      <c r="R175" s="20" t="str">
        <f t="shared" si="26"/>
        <v>0009000207D5</v>
      </c>
      <c r="S175" s="143">
        <v>79</v>
      </c>
      <c r="T175" s="6">
        <v>81920</v>
      </c>
      <c r="U175" s="50" t="str">
        <f t="shared" si="27"/>
        <v>0009000207D5</v>
      </c>
      <c r="V175" s="17" t="s">
        <v>154</v>
      </c>
      <c r="W175" s="123" t="s">
        <v>842</v>
      </c>
      <c r="X175" s="70" t="s">
        <v>843</v>
      </c>
      <c r="Y175" s="70" t="s">
        <v>23</v>
      </c>
      <c r="Z175" s="70" t="s">
        <v>25</v>
      </c>
      <c r="AA175" s="73" t="s">
        <v>623</v>
      </c>
      <c r="AB175" s="70" t="s">
        <v>14</v>
      </c>
      <c r="AC175" s="70" t="s">
        <v>14</v>
      </c>
      <c r="AD175" s="70" t="str">
        <f t="shared" si="29"/>
        <v/>
      </c>
      <c r="AE175" s="93" t="s">
        <v>848</v>
      </c>
      <c r="AF175" s="24">
        <v>0</v>
      </c>
      <c r="AG175" s="183"/>
      <c r="AH175" s="184"/>
      <c r="AI175" s="185"/>
    </row>
    <row r="176" spans="1:35" x14ac:dyDescent="0.2">
      <c r="A176" s="7">
        <f t="shared" si="28"/>
        <v>174</v>
      </c>
      <c r="B176" s="6">
        <v>329</v>
      </c>
      <c r="C176" s="6" t="s">
        <v>833</v>
      </c>
      <c r="D176" s="58" t="s">
        <v>836</v>
      </c>
      <c r="E176" s="58" t="s">
        <v>1</v>
      </c>
      <c r="F176" s="58">
        <v>853</v>
      </c>
      <c r="G176" s="93"/>
      <c r="H176" s="210" t="s">
        <v>492</v>
      </c>
      <c r="I176" s="148" t="s">
        <v>492</v>
      </c>
      <c r="J176" s="58" t="s">
        <v>492</v>
      </c>
      <c r="K176" s="62" t="s">
        <v>492</v>
      </c>
      <c r="L176" s="148" t="s">
        <v>492</v>
      </c>
      <c r="M176" s="58" t="s">
        <v>492</v>
      </c>
      <c r="N176" s="62" t="s">
        <v>492</v>
      </c>
      <c r="O176" s="210" t="s">
        <v>855</v>
      </c>
      <c r="P176" s="139">
        <v>74</v>
      </c>
      <c r="Q176" s="6">
        <v>81920</v>
      </c>
      <c r="R176" s="20" t="str">
        <f t="shared" ref="R176" si="46">IFERROR(VLOOKUP(Q176,TAccess,10,FALSE),"-")</f>
        <v>0009000207D5</v>
      </c>
      <c r="S176" s="143">
        <v>78</v>
      </c>
      <c r="T176" s="6">
        <v>81920</v>
      </c>
      <c r="U176" s="50" t="str">
        <f t="shared" ref="U176" si="47">IFERROR(VLOOKUP(T176,TAccess,10,FALSE),"-")</f>
        <v>0009000207D5</v>
      </c>
      <c r="V176" s="17" t="s">
        <v>154</v>
      </c>
      <c r="W176" s="123" t="s">
        <v>838</v>
      </c>
      <c r="X176" s="70" t="s">
        <v>853</v>
      </c>
      <c r="Y176" s="70" t="s">
        <v>23</v>
      </c>
      <c r="Z176" s="70" t="s">
        <v>25</v>
      </c>
      <c r="AA176" s="73" t="s">
        <v>623</v>
      </c>
      <c r="AB176" s="70" t="s">
        <v>14</v>
      </c>
      <c r="AC176" s="70" t="s">
        <v>14</v>
      </c>
      <c r="AD176" s="70" t="str">
        <f t="shared" si="29"/>
        <v/>
      </c>
      <c r="AE176" s="93" t="s">
        <v>854</v>
      </c>
      <c r="AF176" s="24">
        <v>0</v>
      </c>
      <c r="AG176" s="183"/>
      <c r="AH176" s="184"/>
      <c r="AI176" s="185"/>
    </row>
    <row r="177" spans="1:35" x14ac:dyDescent="0.2">
      <c r="A177" s="76">
        <f t="shared" si="28"/>
        <v>175</v>
      </c>
      <c r="B177" s="77">
        <v>75</v>
      </c>
      <c r="C177" s="77" t="s">
        <v>472</v>
      </c>
      <c r="D177" s="77" t="s">
        <v>480</v>
      </c>
      <c r="E177" s="77" t="s">
        <v>1</v>
      </c>
      <c r="F177" s="77">
        <v>550</v>
      </c>
      <c r="G177" s="94"/>
      <c r="H177" s="103" t="s">
        <v>461</v>
      </c>
      <c r="I177" s="149" t="s">
        <v>492</v>
      </c>
      <c r="J177" s="77">
        <v>2</v>
      </c>
      <c r="K177" s="78" t="str">
        <f>IFERROR(VLOOKUP(J177,TAccess,10,FALSE),"-")</f>
        <v>0009000207D1</v>
      </c>
      <c r="L177" s="149" t="s">
        <v>492</v>
      </c>
      <c r="M177" s="77">
        <v>2</v>
      </c>
      <c r="N177" s="78" t="str">
        <f>IFERROR(VLOOKUP(M177,TAccess,10,FALSE),"-")</f>
        <v>0009000207D1</v>
      </c>
      <c r="O177" s="103" t="s">
        <v>461</v>
      </c>
      <c r="P177" s="141">
        <v>7</v>
      </c>
      <c r="Q177" s="77">
        <v>8194</v>
      </c>
      <c r="R177" s="104" t="str">
        <f t="shared" ref="R177:R182" si="48">IFERROR(VLOOKUP(Q177,TAccess,10,FALSE),"-")</f>
        <v>000900020BB9</v>
      </c>
      <c r="S177" s="144">
        <v>7</v>
      </c>
      <c r="T177" s="77">
        <v>8194</v>
      </c>
      <c r="U177" s="105" t="str">
        <f t="shared" ref="U177:U182" si="49">IFERROR(VLOOKUP(T177,TAccess,10,FALSE),"-")</f>
        <v>000900020BB9</v>
      </c>
      <c r="V177" s="79" t="s">
        <v>590</v>
      </c>
      <c r="W177" s="124" t="s">
        <v>492</v>
      </c>
      <c r="X177" s="81" t="s">
        <v>492</v>
      </c>
      <c r="Y177" s="81" t="s">
        <v>23</v>
      </c>
      <c r="Z177" s="81" t="s">
        <v>25</v>
      </c>
      <c r="AA177" s="82" t="s">
        <v>623</v>
      </c>
      <c r="AB177" s="81" t="s">
        <v>14</v>
      </c>
      <c r="AC177" s="81" t="s">
        <v>14</v>
      </c>
      <c r="AD177" s="81" t="str">
        <f t="shared" si="29"/>
        <v/>
      </c>
      <c r="AE177" s="94" t="s">
        <v>492</v>
      </c>
      <c r="AF177" s="24">
        <v>0</v>
      </c>
      <c r="AG177" s="183"/>
      <c r="AH177" s="184"/>
      <c r="AI177" s="185"/>
    </row>
    <row r="178" spans="1:35" x14ac:dyDescent="0.2">
      <c r="A178" s="7">
        <f t="shared" si="28"/>
        <v>176</v>
      </c>
      <c r="B178" s="6">
        <v>202</v>
      </c>
      <c r="C178" s="6" t="s">
        <v>831</v>
      </c>
      <c r="D178" s="6" t="s">
        <v>577</v>
      </c>
      <c r="E178" s="6" t="s">
        <v>1</v>
      </c>
      <c r="F178" s="6">
        <v>551</v>
      </c>
      <c r="G178" s="24"/>
      <c r="H178" s="25" t="s">
        <v>461</v>
      </c>
      <c r="I178" s="147" t="s">
        <v>492</v>
      </c>
      <c r="J178" s="6">
        <v>2</v>
      </c>
      <c r="K178" s="78" t="str">
        <f>IFERROR(VLOOKUP(J178,TAccess,10,FALSE),"-")</f>
        <v>0009000207D1</v>
      </c>
      <c r="L178" s="147" t="s">
        <v>492</v>
      </c>
      <c r="M178" s="6">
        <v>2</v>
      </c>
      <c r="N178" s="78" t="str">
        <f>IFERROR(VLOOKUP(M178,TAccess,10,FALSE),"-")</f>
        <v>0009000207D1</v>
      </c>
      <c r="O178" s="25" t="s">
        <v>461</v>
      </c>
      <c r="P178" s="139">
        <v>76</v>
      </c>
      <c r="Q178" s="6">
        <v>2</v>
      </c>
      <c r="R178" s="20" t="str">
        <f t="shared" si="48"/>
        <v>0009000207D1</v>
      </c>
      <c r="S178" s="143">
        <v>80</v>
      </c>
      <c r="T178" s="6">
        <v>2</v>
      </c>
      <c r="U178" s="50" t="str">
        <f t="shared" si="49"/>
        <v>0009000207D1</v>
      </c>
      <c r="V178" s="17" t="s">
        <v>590</v>
      </c>
      <c r="W178" s="122" t="s">
        <v>492</v>
      </c>
      <c r="X178" s="70" t="s">
        <v>492</v>
      </c>
      <c r="Y178" s="70" t="s">
        <v>23</v>
      </c>
      <c r="Z178" s="70" t="s">
        <v>25</v>
      </c>
      <c r="AA178" s="71" t="s">
        <v>623</v>
      </c>
      <c r="AB178" s="72" t="s">
        <v>14</v>
      </c>
      <c r="AC178" s="72" t="s">
        <v>14</v>
      </c>
      <c r="AD178" s="72" t="str">
        <f t="shared" si="29"/>
        <v/>
      </c>
      <c r="AE178" s="24" t="s">
        <v>492</v>
      </c>
      <c r="AF178" s="24">
        <v>0</v>
      </c>
      <c r="AG178" s="183"/>
      <c r="AH178" s="184"/>
      <c r="AI178" s="185"/>
    </row>
    <row r="179" spans="1:35" x14ac:dyDescent="0.2">
      <c r="A179" s="7">
        <f t="shared" si="28"/>
        <v>177</v>
      </c>
      <c r="B179" s="6">
        <v>203</v>
      </c>
      <c r="C179" s="6" t="s">
        <v>831</v>
      </c>
      <c r="D179" s="6" t="s">
        <v>578</v>
      </c>
      <c r="E179" s="6" t="s">
        <v>1</v>
      </c>
      <c r="F179" s="6">
        <v>552</v>
      </c>
      <c r="G179" s="24"/>
      <c r="H179" s="25" t="s">
        <v>492</v>
      </c>
      <c r="I179" s="147" t="s">
        <v>492</v>
      </c>
      <c r="J179" s="6" t="s">
        <v>492</v>
      </c>
      <c r="K179" s="8" t="s">
        <v>492</v>
      </c>
      <c r="L179" s="147" t="s">
        <v>492</v>
      </c>
      <c r="M179" s="6" t="s">
        <v>492</v>
      </c>
      <c r="N179" s="8" t="s">
        <v>492</v>
      </c>
      <c r="O179" s="25" t="s">
        <v>461</v>
      </c>
      <c r="P179" s="139">
        <v>77</v>
      </c>
      <c r="Q179" s="6">
        <v>2</v>
      </c>
      <c r="R179" s="20" t="str">
        <f t="shared" si="48"/>
        <v>0009000207D1</v>
      </c>
      <c r="S179" s="143">
        <v>81</v>
      </c>
      <c r="T179" s="6">
        <v>2</v>
      </c>
      <c r="U179" s="50" t="str">
        <f t="shared" si="49"/>
        <v>0009000207D1</v>
      </c>
      <c r="V179" s="17" t="s">
        <v>590</v>
      </c>
      <c r="W179" s="122" t="s">
        <v>492</v>
      </c>
      <c r="X179" s="70" t="s">
        <v>492</v>
      </c>
      <c r="Y179" s="70" t="s">
        <v>23</v>
      </c>
      <c r="Z179" s="70" t="s">
        <v>25</v>
      </c>
      <c r="AA179" s="71" t="s">
        <v>623</v>
      </c>
      <c r="AB179" s="72" t="s">
        <v>14</v>
      </c>
      <c r="AC179" s="72" t="s">
        <v>14</v>
      </c>
      <c r="AD179" s="72" t="str">
        <f t="shared" si="29"/>
        <v/>
      </c>
      <c r="AE179" s="24" t="s">
        <v>492</v>
      </c>
      <c r="AF179" s="24">
        <v>0</v>
      </c>
      <c r="AG179" s="183"/>
      <c r="AH179" s="184"/>
      <c r="AI179" s="185"/>
    </row>
    <row r="180" spans="1:35" x14ac:dyDescent="0.2">
      <c r="A180" s="7">
        <f t="shared" si="28"/>
        <v>178</v>
      </c>
      <c r="B180" s="6">
        <v>204</v>
      </c>
      <c r="C180" s="6" t="s">
        <v>831</v>
      </c>
      <c r="D180" s="6" t="s">
        <v>579</v>
      </c>
      <c r="E180" s="6" t="s">
        <v>1</v>
      </c>
      <c r="F180" s="6">
        <v>553</v>
      </c>
      <c r="G180" s="24"/>
      <c r="H180" s="25" t="s">
        <v>492</v>
      </c>
      <c r="I180" s="147" t="s">
        <v>492</v>
      </c>
      <c r="J180" s="6" t="s">
        <v>492</v>
      </c>
      <c r="K180" s="8" t="s">
        <v>492</v>
      </c>
      <c r="L180" s="147" t="s">
        <v>492</v>
      </c>
      <c r="M180" s="6" t="s">
        <v>492</v>
      </c>
      <c r="N180" s="8" t="s">
        <v>492</v>
      </c>
      <c r="O180" s="25" t="s">
        <v>461</v>
      </c>
      <c r="P180" s="139">
        <v>77</v>
      </c>
      <c r="Q180" s="6">
        <v>2</v>
      </c>
      <c r="R180" s="20" t="str">
        <f t="shared" si="48"/>
        <v>0009000207D1</v>
      </c>
      <c r="S180" s="143">
        <v>81</v>
      </c>
      <c r="T180" s="6">
        <v>2</v>
      </c>
      <c r="U180" s="50" t="str">
        <f t="shared" si="49"/>
        <v>0009000207D1</v>
      </c>
      <c r="V180" s="17" t="s">
        <v>590</v>
      </c>
      <c r="W180" s="122" t="s">
        <v>492</v>
      </c>
      <c r="X180" s="70" t="s">
        <v>492</v>
      </c>
      <c r="Y180" s="70" t="s">
        <v>23</v>
      </c>
      <c r="Z180" s="70" t="s">
        <v>25</v>
      </c>
      <c r="AA180" s="71" t="s">
        <v>623</v>
      </c>
      <c r="AB180" s="72" t="s">
        <v>14</v>
      </c>
      <c r="AC180" s="72" t="s">
        <v>14</v>
      </c>
      <c r="AD180" s="72" t="str">
        <f t="shared" si="29"/>
        <v/>
      </c>
      <c r="AE180" s="24" t="s">
        <v>492</v>
      </c>
      <c r="AF180" s="24">
        <v>0</v>
      </c>
      <c r="AG180" s="183"/>
      <c r="AH180" s="184"/>
      <c r="AI180" s="185"/>
    </row>
    <row r="181" spans="1:35" x14ac:dyDescent="0.2">
      <c r="A181" s="7">
        <f t="shared" si="28"/>
        <v>179</v>
      </c>
      <c r="B181" s="6">
        <v>205</v>
      </c>
      <c r="C181" s="6" t="s">
        <v>831</v>
      </c>
      <c r="D181" s="6" t="s">
        <v>580</v>
      </c>
      <c r="E181" s="6" t="s">
        <v>1</v>
      </c>
      <c r="F181" s="6">
        <v>554</v>
      </c>
      <c r="G181" s="24"/>
      <c r="H181" s="25" t="s">
        <v>492</v>
      </c>
      <c r="I181" s="147" t="s">
        <v>492</v>
      </c>
      <c r="J181" s="6" t="s">
        <v>492</v>
      </c>
      <c r="K181" s="8" t="s">
        <v>492</v>
      </c>
      <c r="L181" s="147" t="s">
        <v>492</v>
      </c>
      <c r="M181" s="6" t="s">
        <v>492</v>
      </c>
      <c r="N181" s="8" t="s">
        <v>492</v>
      </c>
      <c r="O181" s="25" t="s">
        <v>461</v>
      </c>
      <c r="P181" s="139">
        <v>77</v>
      </c>
      <c r="Q181" s="6">
        <v>2</v>
      </c>
      <c r="R181" s="20" t="str">
        <f t="shared" si="48"/>
        <v>0009000207D1</v>
      </c>
      <c r="S181" s="143">
        <v>81</v>
      </c>
      <c r="T181" s="6">
        <v>2</v>
      </c>
      <c r="U181" s="50" t="str">
        <f t="shared" si="49"/>
        <v>0009000207D1</v>
      </c>
      <c r="V181" s="17" t="s">
        <v>590</v>
      </c>
      <c r="W181" s="122" t="s">
        <v>492</v>
      </c>
      <c r="X181" s="70" t="s">
        <v>492</v>
      </c>
      <c r="Y181" s="70" t="s">
        <v>23</v>
      </c>
      <c r="Z181" s="70" t="s">
        <v>25</v>
      </c>
      <c r="AA181" s="71" t="s">
        <v>623</v>
      </c>
      <c r="AB181" s="72" t="s">
        <v>14</v>
      </c>
      <c r="AC181" s="72" t="s">
        <v>14</v>
      </c>
      <c r="AD181" s="72" t="str">
        <f t="shared" si="29"/>
        <v/>
      </c>
      <c r="AE181" s="24" t="s">
        <v>492</v>
      </c>
      <c r="AF181" s="24">
        <v>0</v>
      </c>
      <c r="AG181" s="183"/>
      <c r="AH181" s="184"/>
      <c r="AI181" s="185"/>
    </row>
    <row r="182" spans="1:35" ht="12.75" thickBot="1" x14ac:dyDescent="0.25">
      <c r="A182" s="18">
        <f t="shared" si="28"/>
        <v>180</v>
      </c>
      <c r="B182" s="19">
        <v>310</v>
      </c>
      <c r="C182" s="19" t="s">
        <v>472</v>
      </c>
      <c r="D182" s="19" t="s">
        <v>581</v>
      </c>
      <c r="E182" s="19" t="s">
        <v>1</v>
      </c>
      <c r="F182" s="19">
        <v>32</v>
      </c>
      <c r="G182" s="50"/>
      <c r="H182" s="131" t="s">
        <v>492</v>
      </c>
      <c r="I182" s="150" t="s">
        <v>492</v>
      </c>
      <c r="J182" s="19" t="s">
        <v>492</v>
      </c>
      <c r="K182" s="20" t="s">
        <v>492</v>
      </c>
      <c r="L182" s="150" t="s">
        <v>492</v>
      </c>
      <c r="M182" s="19" t="s">
        <v>492</v>
      </c>
      <c r="N182" s="20" t="s">
        <v>492</v>
      </c>
      <c r="O182" s="131" t="s">
        <v>461</v>
      </c>
      <c r="P182" s="142">
        <v>7</v>
      </c>
      <c r="Q182" s="19">
        <v>2</v>
      </c>
      <c r="R182" s="20" t="str">
        <f t="shared" si="48"/>
        <v>0009000207D1</v>
      </c>
      <c r="S182" s="145">
        <v>7</v>
      </c>
      <c r="T182" s="19">
        <v>2</v>
      </c>
      <c r="U182" s="50" t="str">
        <f t="shared" si="49"/>
        <v>0009000207D1</v>
      </c>
      <c r="V182" s="21" t="s">
        <v>590</v>
      </c>
      <c r="W182" s="125" t="s">
        <v>492</v>
      </c>
      <c r="X182" s="89" t="s">
        <v>492</v>
      </c>
      <c r="Y182" s="89" t="s">
        <v>23</v>
      </c>
      <c r="Z182" s="89" t="s">
        <v>25</v>
      </c>
      <c r="AA182" s="129" t="s">
        <v>623</v>
      </c>
      <c r="AB182" s="130" t="s">
        <v>14</v>
      </c>
      <c r="AC182" s="130" t="s">
        <v>14</v>
      </c>
      <c r="AD182" s="130" t="str">
        <f t="shared" si="29"/>
        <v/>
      </c>
      <c r="AE182" s="50" t="s">
        <v>492</v>
      </c>
      <c r="AF182" s="50">
        <v>0</v>
      </c>
      <c r="AG182" s="189"/>
      <c r="AH182" s="190"/>
      <c r="AI182" s="191"/>
    </row>
    <row r="183" spans="1:35" x14ac:dyDescent="0.2">
      <c r="A183" s="155">
        <f t="shared" si="28"/>
        <v>181</v>
      </c>
      <c r="B183" s="57">
        <v>178</v>
      </c>
      <c r="C183" s="57" t="s">
        <v>831</v>
      </c>
      <c r="D183" s="57" t="s">
        <v>767</v>
      </c>
      <c r="E183" s="57" t="s">
        <v>1</v>
      </c>
      <c r="F183" s="57">
        <v>99</v>
      </c>
      <c r="G183" s="156"/>
      <c r="H183" s="157" t="s">
        <v>461</v>
      </c>
      <c r="I183" s="158">
        <v>69</v>
      </c>
      <c r="J183" s="57">
        <v>2</v>
      </c>
      <c r="K183" s="156" t="str">
        <f>IFERROR(VLOOKUP(J183,TAccess,10,FALSE),"-")</f>
        <v>0009000207D1</v>
      </c>
      <c r="L183" s="158">
        <v>72</v>
      </c>
      <c r="M183" s="57">
        <v>2</v>
      </c>
      <c r="N183" s="57" t="str">
        <f>IFERROR(VLOOKUP(M183,TAccess,10,FALSE),"-")</f>
        <v>0009000207D1</v>
      </c>
      <c r="O183" s="156" t="s">
        <v>461</v>
      </c>
      <c r="P183" s="158" t="s">
        <v>492</v>
      </c>
      <c r="Q183" s="57">
        <v>2</v>
      </c>
      <c r="R183" s="156" t="str">
        <f t="shared" ref="R183:R184" si="50">IFERROR(VLOOKUP(Q183,TAccess,10,FALSE),"-")</f>
        <v>0009000207D1</v>
      </c>
      <c r="S183" s="158" t="s">
        <v>492</v>
      </c>
      <c r="T183" s="57">
        <v>2</v>
      </c>
      <c r="U183" s="156" t="str">
        <f t="shared" ref="U183:U184" si="51">IFERROR(VLOOKUP(T183,TAccess,10,FALSE),"-")</f>
        <v>0009000207D1</v>
      </c>
      <c r="V183" s="159" t="s">
        <v>129</v>
      </c>
      <c r="W183" s="160" t="s">
        <v>783</v>
      </c>
      <c r="X183" s="128" t="s">
        <v>781</v>
      </c>
      <c r="Y183" s="128" t="s">
        <v>23</v>
      </c>
      <c r="Z183" s="128" t="s">
        <v>25</v>
      </c>
      <c r="AA183" s="161" t="s">
        <v>623</v>
      </c>
      <c r="AB183" s="128" t="s">
        <v>14</v>
      </c>
      <c r="AC183" s="128" t="s">
        <v>14</v>
      </c>
      <c r="AD183" s="128" t="str">
        <f t="shared" si="29"/>
        <v/>
      </c>
      <c r="AE183" s="57" t="s">
        <v>782</v>
      </c>
      <c r="AF183" s="179">
        <v>0</v>
      </c>
      <c r="AG183" s="192"/>
      <c r="AH183" s="193"/>
      <c r="AI183" s="194"/>
    </row>
    <row r="184" spans="1:35" ht="12.75" thickBot="1" x14ac:dyDescent="0.25">
      <c r="A184" s="162">
        <f t="shared" si="28"/>
        <v>182</v>
      </c>
      <c r="B184" s="163">
        <v>61</v>
      </c>
      <c r="C184" s="163" t="s">
        <v>831</v>
      </c>
      <c r="D184" s="163" t="s">
        <v>768</v>
      </c>
      <c r="E184" s="163" t="s">
        <v>1</v>
      </c>
      <c r="F184" s="163">
        <v>151</v>
      </c>
      <c r="G184" s="164"/>
      <c r="H184" s="165" t="s">
        <v>461</v>
      </c>
      <c r="I184" s="166">
        <v>69</v>
      </c>
      <c r="J184" s="163">
        <v>2</v>
      </c>
      <c r="K184" s="164" t="str">
        <f>IFERROR(VLOOKUP(J184,TAccess,10,FALSE),"-")</f>
        <v>0009000207D1</v>
      </c>
      <c r="L184" s="166">
        <v>72</v>
      </c>
      <c r="M184" s="163">
        <v>2</v>
      </c>
      <c r="N184" s="163" t="str">
        <f>IFERROR(VLOOKUP(M184,TAccess,10,FALSE),"-")</f>
        <v>0009000207D1</v>
      </c>
      <c r="O184" s="164" t="s">
        <v>461</v>
      </c>
      <c r="P184" s="166" t="s">
        <v>492</v>
      </c>
      <c r="Q184" s="163">
        <v>2</v>
      </c>
      <c r="R184" s="164" t="str">
        <f t="shared" si="50"/>
        <v>0009000207D1</v>
      </c>
      <c r="S184" s="166" t="s">
        <v>492</v>
      </c>
      <c r="T184" s="163">
        <v>2</v>
      </c>
      <c r="U184" s="164" t="str">
        <f t="shared" si="51"/>
        <v>0009000207D1</v>
      </c>
      <c r="V184" s="167" t="s">
        <v>587</v>
      </c>
      <c r="W184" s="168" t="s">
        <v>786</v>
      </c>
      <c r="X184" s="169" t="s">
        <v>784</v>
      </c>
      <c r="Y184" s="169" t="s">
        <v>23</v>
      </c>
      <c r="Z184" s="169" t="s">
        <v>25</v>
      </c>
      <c r="AA184" s="170" t="s">
        <v>623</v>
      </c>
      <c r="AB184" s="169" t="s">
        <v>14</v>
      </c>
      <c r="AC184" s="169" t="s">
        <v>14</v>
      </c>
      <c r="AD184" s="169" t="str">
        <f t="shared" si="29"/>
        <v/>
      </c>
      <c r="AE184" s="163" t="s">
        <v>785</v>
      </c>
      <c r="AF184" s="180">
        <v>0</v>
      </c>
      <c r="AG184" s="189"/>
      <c r="AH184" s="190"/>
      <c r="AI184" s="191"/>
    </row>
    <row r="185" spans="1:35" ht="12.75" thickBot="1" x14ac:dyDescent="0.25">
      <c r="G185" s="132">
        <f>COUNTIF(G3:G184,"да")</f>
        <v>60</v>
      </c>
      <c r="I185" s="151">
        <f>MAX(I3:I184)</f>
        <v>69</v>
      </c>
      <c r="L185" s="151">
        <f>MAX(L3:L184)</f>
        <v>72</v>
      </c>
      <c r="P185" s="151">
        <f>MAX(P3:P184)</f>
        <v>77</v>
      </c>
      <c r="S185" s="151">
        <f>MAX(S3:S184)</f>
        <v>81</v>
      </c>
      <c r="W185" s="1"/>
      <c r="X185" s="1"/>
      <c r="Y185" s="1"/>
      <c r="Z185" s="1"/>
      <c r="AA185" s="1"/>
      <c r="AB185" s="1"/>
      <c r="AC185" s="1"/>
      <c r="AD185" s="1"/>
      <c r="AE185" s="1"/>
    </row>
    <row r="186" spans="1:35" x14ac:dyDescent="0.2">
      <c r="W186" s="1"/>
      <c r="X186" s="1"/>
      <c r="Y186" s="1"/>
      <c r="Z186" s="1"/>
      <c r="AA186" s="1"/>
      <c r="AB186" s="1"/>
      <c r="AC186" s="1"/>
      <c r="AD186" s="1"/>
      <c r="AE186" s="1"/>
    </row>
    <row r="187" spans="1:35" ht="12.75" thickBot="1" x14ac:dyDescent="0.25">
      <c r="W187" s="1"/>
      <c r="X187" s="1"/>
      <c r="Y187" s="1"/>
      <c r="Z187" s="1"/>
      <c r="AA187" s="1"/>
      <c r="AB187" s="1"/>
      <c r="AC187" s="1"/>
      <c r="AD187" s="1"/>
      <c r="AE187" s="1"/>
    </row>
    <row r="188" spans="1:35" x14ac:dyDescent="0.2">
      <c r="C188" s="300" t="s">
        <v>713</v>
      </c>
      <c r="D188" s="301"/>
      <c r="E188" s="301"/>
      <c r="F188" s="301"/>
      <c r="G188" s="301"/>
      <c r="H188" s="302"/>
      <c r="W188" s="1"/>
      <c r="X188" s="1"/>
      <c r="Y188" s="1"/>
      <c r="Z188" s="1"/>
      <c r="AA188" s="1"/>
      <c r="AB188" s="1"/>
      <c r="AC188" s="1"/>
      <c r="AD188" s="1"/>
      <c r="AE188" s="1"/>
    </row>
    <row r="189" spans="1:35" x14ac:dyDescent="0.2">
      <c r="C189" s="97"/>
      <c r="D189" s="96" t="s">
        <v>715</v>
      </c>
      <c r="E189" s="294" t="s">
        <v>723</v>
      </c>
      <c r="F189" s="294"/>
      <c r="G189" s="294"/>
      <c r="H189" s="295"/>
      <c r="W189" s="1"/>
      <c r="X189" s="1"/>
      <c r="Y189" s="1"/>
      <c r="Z189" s="1"/>
      <c r="AA189" s="1"/>
      <c r="AB189" s="1"/>
      <c r="AC189" s="1"/>
      <c r="AD189" s="1"/>
      <c r="AE189" s="1"/>
    </row>
    <row r="190" spans="1:35" x14ac:dyDescent="0.2">
      <c r="C190" s="98"/>
      <c r="D190" s="96" t="s">
        <v>716</v>
      </c>
      <c r="E190" s="294" t="s">
        <v>724</v>
      </c>
      <c r="F190" s="294"/>
      <c r="G190" s="294"/>
      <c r="H190" s="295"/>
      <c r="W190" s="1"/>
      <c r="X190" s="1"/>
      <c r="Y190" s="1"/>
      <c r="Z190" s="1"/>
      <c r="AA190" s="1"/>
      <c r="AB190" s="1"/>
      <c r="AC190" s="1"/>
      <c r="AD190" s="1"/>
      <c r="AE190" s="1"/>
    </row>
    <row r="191" spans="1:35" x14ac:dyDescent="0.2">
      <c r="C191" s="99"/>
      <c r="D191" s="96" t="s">
        <v>717</v>
      </c>
      <c r="E191" s="294" t="s">
        <v>724</v>
      </c>
      <c r="F191" s="294"/>
      <c r="G191" s="294"/>
      <c r="H191" s="295"/>
      <c r="W191" s="1"/>
      <c r="X191" s="1"/>
      <c r="Y191" s="1"/>
      <c r="Z191" s="1"/>
      <c r="AA191" s="1"/>
      <c r="AB191" s="1"/>
      <c r="AC191" s="1"/>
      <c r="AD191" s="1"/>
      <c r="AE191" s="1"/>
    </row>
    <row r="192" spans="1:35" x14ac:dyDescent="0.2">
      <c r="C192" s="100" t="s">
        <v>714</v>
      </c>
      <c r="D192" s="96" t="s">
        <v>718</v>
      </c>
      <c r="E192" s="294" t="s">
        <v>724</v>
      </c>
      <c r="F192" s="294"/>
      <c r="G192" s="294"/>
      <c r="H192" s="295"/>
      <c r="W192" s="1"/>
      <c r="X192" s="1"/>
      <c r="Y192" s="1"/>
      <c r="Z192" s="1"/>
      <c r="AA192" s="1"/>
      <c r="AB192" s="1"/>
      <c r="AC192" s="1"/>
      <c r="AD192" s="1"/>
      <c r="AE192" s="1"/>
    </row>
    <row r="193" spans="3:31" ht="12.75" thickBot="1" x14ac:dyDescent="0.25">
      <c r="C193" s="101"/>
      <c r="D193" s="102" t="s">
        <v>722</v>
      </c>
      <c r="E193" s="296" t="s">
        <v>723</v>
      </c>
      <c r="F193" s="296"/>
      <c r="G193" s="296"/>
      <c r="H193" s="297"/>
      <c r="W193" s="1"/>
      <c r="X193" s="1"/>
      <c r="Y193" s="1"/>
      <c r="Z193" s="1"/>
      <c r="AA193" s="1"/>
      <c r="AB193" s="1"/>
      <c r="AC193" s="1"/>
      <c r="AD193" s="1"/>
      <c r="AE193" s="1"/>
    </row>
    <row r="194" spans="3:31" x14ac:dyDescent="0.2">
      <c r="C194" s="112" t="s">
        <v>738</v>
      </c>
      <c r="D194" s="285" t="s">
        <v>742</v>
      </c>
      <c r="E194" s="286"/>
      <c r="F194" s="286"/>
      <c r="G194" s="286"/>
      <c r="H194" s="287"/>
      <c r="W194" s="1"/>
      <c r="X194" s="1"/>
      <c r="Y194" s="1"/>
      <c r="Z194" s="1"/>
      <c r="AA194" s="1"/>
      <c r="AB194" s="1"/>
      <c r="AC194" s="1"/>
      <c r="AD194" s="1"/>
      <c r="AE194" s="1"/>
    </row>
    <row r="195" spans="3:31" x14ac:dyDescent="0.2">
      <c r="C195" s="112" t="s">
        <v>739</v>
      </c>
      <c r="D195" s="288" t="s">
        <v>743</v>
      </c>
      <c r="E195" s="289"/>
      <c r="F195" s="289"/>
      <c r="G195" s="289"/>
      <c r="H195" s="290"/>
      <c r="W195" s="1"/>
      <c r="X195" s="1"/>
      <c r="Y195" s="1"/>
      <c r="Z195" s="1"/>
      <c r="AA195" s="1"/>
      <c r="AB195" s="1"/>
      <c r="AC195" s="1"/>
      <c r="AD195" s="1"/>
      <c r="AE195" s="1"/>
    </row>
    <row r="196" spans="3:31" x14ac:dyDescent="0.2">
      <c r="C196" s="112" t="s">
        <v>740</v>
      </c>
      <c r="D196" s="288" t="s">
        <v>744</v>
      </c>
      <c r="E196" s="289"/>
      <c r="F196" s="289"/>
      <c r="G196" s="289"/>
      <c r="H196" s="290"/>
      <c r="W196" s="1"/>
      <c r="X196" s="1"/>
      <c r="Y196" s="1"/>
      <c r="Z196" s="1"/>
      <c r="AA196" s="1"/>
      <c r="AB196" s="1"/>
      <c r="AC196" s="1"/>
      <c r="AD196" s="1"/>
      <c r="AE196" s="1"/>
    </row>
    <row r="197" spans="3:31" ht="12.75" thickBot="1" x14ac:dyDescent="0.25">
      <c r="C197" s="113" t="s">
        <v>741</v>
      </c>
      <c r="D197" s="291" t="s">
        <v>745</v>
      </c>
      <c r="E197" s="292"/>
      <c r="F197" s="292"/>
      <c r="G197" s="292"/>
      <c r="H197" s="293"/>
      <c r="W197" s="1"/>
      <c r="X197" s="1"/>
      <c r="Y197" s="1"/>
      <c r="Z197" s="1"/>
      <c r="AA197" s="1"/>
      <c r="AB197" s="1"/>
      <c r="AC197" s="1"/>
      <c r="AD197" s="1"/>
      <c r="AE197" s="1"/>
    </row>
    <row r="198" spans="3:31" x14ac:dyDescent="0.2">
      <c r="W198" s="1"/>
      <c r="X198" s="1"/>
      <c r="Y198" s="1"/>
      <c r="Z198" s="1"/>
      <c r="AA198" s="1"/>
      <c r="AB198" s="1"/>
      <c r="AC198" s="1"/>
      <c r="AD198" s="1"/>
      <c r="AE198" s="1"/>
    </row>
    <row r="199" spans="3:31" x14ac:dyDescent="0.2">
      <c r="W199" s="1"/>
      <c r="X199" s="1"/>
      <c r="Y199" s="1"/>
      <c r="Z199" s="1"/>
      <c r="AA199" s="1"/>
      <c r="AB199" s="1"/>
      <c r="AC199" s="1"/>
      <c r="AD199" s="1"/>
      <c r="AE199" s="1"/>
    </row>
  </sheetData>
  <mergeCells count="22">
    <mergeCell ref="A1:A2"/>
    <mergeCell ref="B1:B2"/>
    <mergeCell ref="C1:C2"/>
    <mergeCell ref="D1:D2"/>
    <mergeCell ref="F1:F2"/>
    <mergeCell ref="E1:E2"/>
    <mergeCell ref="AG1:AI1"/>
    <mergeCell ref="D194:H194"/>
    <mergeCell ref="D195:H195"/>
    <mergeCell ref="D196:H196"/>
    <mergeCell ref="D197:H197"/>
    <mergeCell ref="E189:H189"/>
    <mergeCell ref="E190:H190"/>
    <mergeCell ref="E191:H191"/>
    <mergeCell ref="E192:H192"/>
    <mergeCell ref="E193:H193"/>
    <mergeCell ref="W1:AF1"/>
    <mergeCell ref="C188:H188"/>
    <mergeCell ref="V1:V2"/>
    <mergeCell ref="H1:N1"/>
    <mergeCell ref="O1:U1"/>
    <mergeCell ref="G1:G2"/>
  </mergeCells>
  <conditionalFormatting sqref="AF173:AF175 AF177:AF182 AF62:AF160 AF3:AF60">
    <cfRule type="cellIs" dxfId="119" priority="83" operator="equal">
      <formula>0</formula>
    </cfRule>
  </conditionalFormatting>
  <conditionalFormatting sqref="AF183">
    <cfRule type="cellIs" dxfId="118" priority="82" operator="equal">
      <formula>0</formula>
    </cfRule>
  </conditionalFormatting>
  <conditionalFormatting sqref="AF184">
    <cfRule type="cellIs" dxfId="117" priority="81" operator="equal">
      <formula>0</formula>
    </cfRule>
  </conditionalFormatting>
  <conditionalFormatting sqref="A124:E124 G124 V124:AF124 A177:AF184 A173:AF174 A175:N175 P175:AF175 A62:AF123 A3:AF60 A125:AF160">
    <cfRule type="expression" dxfId="116" priority="80">
      <formula>($AF3=1)</formula>
    </cfRule>
  </conditionalFormatting>
  <conditionalFormatting sqref="AH173:AH175 AH177:AH184 AH62:AH160 AH3:AH60">
    <cfRule type="containsText" dxfId="115" priority="79" operator="containsText" text="ЛОЖЬ">
      <formula>NOT(ISERROR(SEARCH("ЛОЖЬ",AH3)))</formula>
    </cfRule>
  </conditionalFormatting>
  <conditionalFormatting sqref="A124:E124 G124 V124:AF124 A177:AF185 A173:AF174 A175:N175 P175:AF175 A62:AF123 A3:AF60 A125:AF160">
    <cfRule type="expression" dxfId="114" priority="77">
      <formula>($B3="Резерв")</formula>
    </cfRule>
    <cfRule type="expression" dxfId="113" priority="78">
      <formula>($V3="Региональные")</formula>
    </cfRule>
  </conditionalFormatting>
  <conditionalFormatting sqref="AF161:AF169">
    <cfRule type="cellIs" dxfId="112" priority="76" operator="equal">
      <formula>0</formula>
    </cfRule>
  </conditionalFormatting>
  <conditionalFormatting sqref="A161:W169 Y161:AF169">
    <cfRule type="expression" dxfId="111" priority="75">
      <formula>($AF161=1)</formula>
    </cfRule>
  </conditionalFormatting>
  <conditionalFormatting sqref="AH161:AH169">
    <cfRule type="containsText" dxfId="110" priority="74" operator="containsText" text="ЛОЖЬ">
      <formula>NOT(ISERROR(SEARCH("ЛОЖЬ",AH161)))</formula>
    </cfRule>
  </conditionalFormatting>
  <conditionalFormatting sqref="A161:W169 Y161:AF169">
    <cfRule type="expression" dxfId="109" priority="72">
      <formula>($B161="Резерв")</formula>
    </cfRule>
    <cfRule type="expression" dxfId="108" priority="73">
      <formula>($V161="Региональные")</formula>
    </cfRule>
  </conditionalFormatting>
  <conditionalFormatting sqref="X161:X169">
    <cfRule type="expression" dxfId="107" priority="71">
      <formula>($AF161=1)</formula>
    </cfRule>
  </conditionalFormatting>
  <conditionalFormatting sqref="X161:X169">
    <cfRule type="expression" dxfId="106" priority="69">
      <formula>($B161="Резерв")</formula>
    </cfRule>
    <cfRule type="expression" dxfId="105" priority="70">
      <formula>($V161="Региональные")</formula>
    </cfRule>
  </conditionalFormatting>
  <conditionalFormatting sqref="AF176">
    <cfRule type="cellIs" dxfId="104" priority="68" operator="equal">
      <formula>0</formula>
    </cfRule>
  </conditionalFormatting>
  <conditionalFormatting sqref="A176:N176 Y176:AF176 P176:W176">
    <cfRule type="expression" dxfId="103" priority="67">
      <formula>($AF176=1)</formula>
    </cfRule>
  </conditionalFormatting>
  <conditionalFormatting sqref="AH176">
    <cfRule type="containsText" dxfId="102" priority="66" operator="containsText" text="ЛОЖЬ">
      <formula>NOT(ISERROR(SEARCH("ЛОЖЬ",AH176)))</formula>
    </cfRule>
  </conditionalFormatting>
  <conditionalFormatting sqref="A176:N176 Y176:AF176 P176:W176">
    <cfRule type="expression" dxfId="101" priority="64">
      <formula>($B176="Резерв")</formula>
    </cfRule>
    <cfRule type="expression" dxfId="100" priority="65">
      <formula>($V176="Региональные")</formula>
    </cfRule>
  </conditionalFormatting>
  <conditionalFormatting sqref="X176">
    <cfRule type="expression" dxfId="99" priority="63">
      <formula>($AF176=1)</formula>
    </cfRule>
  </conditionalFormatting>
  <conditionalFormatting sqref="X176">
    <cfRule type="expression" dxfId="98" priority="61">
      <formula>($B176="Резерв")</formula>
    </cfRule>
    <cfRule type="expression" dxfId="97" priority="62">
      <formula>($V176="Региональные")</formula>
    </cfRule>
  </conditionalFormatting>
  <conditionalFormatting sqref="O175:O176">
    <cfRule type="expression" dxfId="96" priority="60">
      <formula>($AF175=1)</formula>
    </cfRule>
  </conditionalFormatting>
  <conditionalFormatting sqref="O175:O176">
    <cfRule type="expression" dxfId="95" priority="58">
      <formula>($B175="Резерв")</formula>
    </cfRule>
    <cfRule type="expression" dxfId="94" priority="59">
      <formula>($V175="Региональные")</formula>
    </cfRule>
  </conditionalFormatting>
  <conditionalFormatting sqref="AF170">
    <cfRule type="cellIs" dxfId="93" priority="57" operator="equal">
      <formula>0</formula>
    </cfRule>
  </conditionalFormatting>
  <conditionalFormatting sqref="A170:W170 Y170:AF170">
    <cfRule type="expression" dxfId="92" priority="56">
      <formula>($AF170=1)</formula>
    </cfRule>
  </conditionalFormatting>
  <conditionalFormatting sqref="AH170">
    <cfRule type="containsText" dxfId="91" priority="55" operator="containsText" text="ЛОЖЬ">
      <formula>NOT(ISERROR(SEARCH("ЛОЖЬ",AH170)))</formula>
    </cfRule>
  </conditionalFormatting>
  <conditionalFormatting sqref="A170:W170 Y170:AF170">
    <cfRule type="expression" dxfId="90" priority="53">
      <formula>($B170="Резерв")</formula>
    </cfRule>
    <cfRule type="expression" dxfId="89" priority="54">
      <formula>($V170="Региональные")</formula>
    </cfRule>
  </conditionalFormatting>
  <conditionalFormatting sqref="X170">
    <cfRule type="expression" dxfId="88" priority="49">
      <formula>($AF170=1)</formula>
    </cfRule>
  </conditionalFormatting>
  <conditionalFormatting sqref="X170">
    <cfRule type="expression" dxfId="87" priority="47">
      <formula>($B170="Резерв")</formula>
    </cfRule>
    <cfRule type="expression" dxfId="86" priority="48">
      <formula>($V170="Региональные")</formula>
    </cfRule>
  </conditionalFormatting>
  <conditionalFormatting sqref="AF61">
    <cfRule type="cellIs" dxfId="85" priority="19" operator="equal">
      <formula>0</formula>
    </cfRule>
  </conditionalFormatting>
  <conditionalFormatting sqref="A61:W61 Y61:AF61">
    <cfRule type="expression" dxfId="84" priority="18">
      <formula>($AF61=1)</formula>
    </cfRule>
  </conditionalFormatting>
  <conditionalFormatting sqref="AH61">
    <cfRule type="containsText" dxfId="83" priority="17" operator="containsText" text="ЛОЖЬ">
      <formula>NOT(ISERROR(SEARCH("ЛОЖЬ",AH61)))</formula>
    </cfRule>
  </conditionalFormatting>
  <conditionalFormatting sqref="A61:W61 Y61:AF61">
    <cfRule type="expression" dxfId="82" priority="15">
      <formula>($B61="Резерв")</formula>
    </cfRule>
    <cfRule type="expression" dxfId="81" priority="16">
      <formula>($V61="Региональные")</formula>
    </cfRule>
  </conditionalFormatting>
  <conditionalFormatting sqref="X61">
    <cfRule type="expression" dxfId="80" priority="14">
      <formula>($AF61=1)</formula>
    </cfRule>
  </conditionalFormatting>
  <conditionalFormatting sqref="X61">
    <cfRule type="expression" dxfId="79" priority="12">
      <formula>($B61="Резерв")</formula>
    </cfRule>
    <cfRule type="expression" dxfId="78" priority="13">
      <formula>($V61="Региональные")</formula>
    </cfRule>
  </conditionalFormatting>
  <conditionalFormatting sqref="AF171:AF172">
    <cfRule type="cellIs" dxfId="77" priority="11" operator="equal">
      <formula>0</formula>
    </cfRule>
  </conditionalFormatting>
  <conditionalFormatting sqref="A171:W172 Y171:AF172">
    <cfRule type="expression" dxfId="76" priority="10">
      <formula>($AF171=1)</formula>
    </cfRule>
  </conditionalFormatting>
  <conditionalFormatting sqref="AH171:AH172">
    <cfRule type="containsText" dxfId="75" priority="9" operator="containsText" text="ЛОЖЬ">
      <formula>NOT(ISERROR(SEARCH("ЛОЖЬ",AH171)))</formula>
    </cfRule>
  </conditionalFormatting>
  <conditionalFormatting sqref="A171:W172 Y171:AF172">
    <cfRule type="expression" dxfId="74" priority="7">
      <formula>($B171="Резерв")</formula>
    </cfRule>
    <cfRule type="expression" dxfId="73" priority="8">
      <formula>($V171="Региональные")</formula>
    </cfRule>
  </conditionalFormatting>
  <conditionalFormatting sqref="X171:X172">
    <cfRule type="expression" dxfId="72" priority="3">
      <formula>($AF171=1)</formula>
    </cfRule>
  </conditionalFormatting>
  <conditionalFormatting sqref="X171:X172">
    <cfRule type="expression" dxfId="71" priority="1">
      <formula>($B171="Резерв")</formula>
    </cfRule>
    <cfRule type="expression" dxfId="70" priority="2">
      <formula>($V171="Региональные")</formula>
    </cfRule>
  </conditionalFormatting>
  <dataValidations count="2">
    <dataValidation type="list" allowBlank="1" showInputMessage="1" showErrorMessage="1" sqref="AB3:AC184">
      <formula1>"Да,Нет"</formula1>
    </dataValidation>
    <dataValidation type="list" allowBlank="1" showInputMessage="1" showErrorMessage="1" sqref="AF3:AF184">
      <formula1>"0,1"</formula1>
    </dataValidation>
  </dataValidations>
  <hyperlinks>
    <hyperlink ref="X16" r:id="rId1"/>
    <hyperlink ref="X47" r:id="rId2"/>
    <hyperlink ref="X66" r:id="rId3"/>
    <hyperlink ref="X80" r:id="rId4"/>
    <hyperlink ref="X120" r:id="rId5"/>
    <hyperlink ref="X101" r:id="rId6"/>
    <hyperlink ref="X105" r:id="rId7"/>
    <hyperlink ref="X107" r:id="rId8"/>
    <hyperlink ref="X106" r:id="rId9"/>
    <hyperlink ref="X108" r:id="rId10"/>
    <hyperlink ref="X117" r:id="rId11"/>
    <hyperlink ref="X137" r:id="rId12"/>
    <hyperlink ref="X140" r:id="rId13"/>
    <hyperlink ref="X21" r:id="rId14"/>
    <hyperlink ref="X115" r:id="rId15"/>
    <hyperlink ref="X116" r:id="rId16"/>
    <hyperlink ref="X94" r:id="rId17"/>
    <hyperlink ref="X69" r:id="rId18"/>
    <hyperlink ref="X97" r:id="rId19"/>
    <hyperlink ref="X5" r:id="rId20"/>
    <hyperlink ref="X17" r:id="rId21"/>
    <hyperlink ref="X60" r:id="rId22" display="http://gorod62.tv/"/>
    <hyperlink ref="X59" r:id="rId23" display="http://www.echotv.ru/"/>
    <hyperlink ref="X103" r:id="rId24"/>
    <hyperlink ref="X75" r:id="rId25"/>
    <hyperlink ref="X102" r:id="rId26"/>
    <hyperlink ref="X45" r:id="rId27"/>
    <hyperlink ref="X173" r:id="rId28"/>
    <hyperlink ref="X174" r:id="rId29"/>
    <hyperlink ref="X150" r:id="rId30"/>
    <hyperlink ref="X151:X152" r:id="rId31" display="http://matchtv.ru/"/>
    <hyperlink ref="X153:X155" r:id="rId32" display="http://matchtv.ru/"/>
    <hyperlink ref="X156" r:id="rId33"/>
    <hyperlink ref="X161" r:id="rId34"/>
    <hyperlink ref="X162" r:id="rId35"/>
    <hyperlink ref="X163" r:id="rId36"/>
    <hyperlink ref="X164" r:id="rId37"/>
    <hyperlink ref="X165" r:id="rId38"/>
    <hyperlink ref="X167" r:id="rId39"/>
    <hyperlink ref="X168" r:id="rId40"/>
    <hyperlink ref="X169" r:id="rId41"/>
    <hyperlink ref="X166" r:id="rId42"/>
    <hyperlink ref="X175" r:id="rId43"/>
    <hyperlink ref="X176" r:id="rId44"/>
    <hyperlink ref="X170" r:id="rId45"/>
    <hyperlink ref="X46" r:id="rId46"/>
    <hyperlink ref="X77" r:id="rId47"/>
    <hyperlink ref="X61" r:id="rId48"/>
    <hyperlink ref="X172" r:id="rId49"/>
    <hyperlink ref="X171" r:id="rId50"/>
  </hyperlinks>
  <pageMargins left="0.7" right="0.7" top="0.75" bottom="0.75" header="0.3" footer="0.3"/>
  <pageSetup orientation="portrait" r:id="rId5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K38"/>
  <sheetViews>
    <sheetView workbookViewId="0">
      <selection activeCell="L1" sqref="L1"/>
    </sheetView>
  </sheetViews>
  <sheetFormatPr defaultColWidth="8.85546875" defaultRowHeight="12.75" x14ac:dyDescent="0.2"/>
  <cols>
    <col min="1" max="1" width="50.42578125" style="2" bestFit="1" customWidth="1"/>
    <col min="2" max="2" width="13.140625" style="2" bestFit="1" customWidth="1"/>
    <col min="3" max="3" width="13.28515625" style="2" bestFit="1" customWidth="1"/>
    <col min="4" max="4" width="14.7109375" style="2" bestFit="1" customWidth="1"/>
    <col min="5" max="5" width="10" style="2" bestFit="1" customWidth="1"/>
    <col min="6" max="7" width="8.85546875" style="2"/>
    <col min="8" max="8" width="21.42578125" style="2" bestFit="1" customWidth="1"/>
    <col min="9" max="9" width="27.7109375" style="5" bestFit="1" customWidth="1"/>
    <col min="10" max="10" width="21.140625" style="2" bestFit="1" customWidth="1"/>
    <col min="11" max="11" width="23.42578125" style="2" bestFit="1" customWidth="1"/>
    <col min="12" max="12" width="1.42578125" style="2" customWidth="1"/>
    <col min="13" max="16384" width="8.85546875" style="2"/>
  </cols>
  <sheetData>
    <row r="1" spans="1:11" x14ac:dyDescent="0.2">
      <c r="A1" s="315" t="s">
        <v>518</v>
      </c>
      <c r="B1" s="316"/>
      <c r="C1" s="317"/>
      <c r="D1" s="315" t="s">
        <v>545</v>
      </c>
      <c r="E1" s="316"/>
      <c r="F1" s="316"/>
      <c r="G1" s="316"/>
      <c r="H1" s="317"/>
      <c r="I1" s="318" t="s">
        <v>544</v>
      </c>
      <c r="J1" s="319"/>
      <c r="K1" s="320"/>
    </row>
    <row r="2" spans="1:11" x14ac:dyDescent="0.2">
      <c r="A2" s="34" t="s">
        <v>519</v>
      </c>
      <c r="B2" s="26" t="s">
        <v>562</v>
      </c>
      <c r="C2" s="35" t="s">
        <v>520</v>
      </c>
      <c r="D2" s="34" t="s">
        <v>521</v>
      </c>
      <c r="E2" s="26" t="s">
        <v>522</v>
      </c>
      <c r="F2" s="26" t="s">
        <v>523</v>
      </c>
      <c r="G2" s="26" t="s">
        <v>524</v>
      </c>
      <c r="H2" s="35" t="s">
        <v>525</v>
      </c>
      <c r="I2" s="203" t="s">
        <v>540</v>
      </c>
      <c r="J2" s="26" t="s">
        <v>541</v>
      </c>
      <c r="K2" s="35" t="s">
        <v>543</v>
      </c>
    </row>
    <row r="3" spans="1:11" x14ac:dyDescent="0.2">
      <c r="A3" s="36" t="s">
        <v>460</v>
      </c>
      <c r="B3" s="28">
        <v>1</v>
      </c>
      <c r="C3" s="133" t="s">
        <v>526</v>
      </c>
      <c r="D3" s="39">
        <v>90010006</v>
      </c>
      <c r="E3" s="29" t="s">
        <v>527</v>
      </c>
      <c r="F3" s="30" t="s">
        <v>470</v>
      </c>
      <c r="G3" s="29" t="str">
        <f>DEC2HEX($C3,4)</f>
        <v>000E</v>
      </c>
      <c r="H3" s="37" t="str">
        <f>CONCATENATE(D3,E3,F3,TEXT(G3,0))</f>
        <v>90010006AAAA0001000E</v>
      </c>
      <c r="I3" s="204" t="s">
        <v>542</v>
      </c>
      <c r="J3" s="29" t="str">
        <f>DEC2HEX(C3+2000)</f>
        <v>7DE</v>
      </c>
      <c r="K3" s="37" t="str">
        <f>CONCATENATE(I3,J3)</f>
        <v>0009000207DE</v>
      </c>
    </row>
    <row r="4" spans="1:11" x14ac:dyDescent="0.2">
      <c r="A4" s="36" t="s">
        <v>461</v>
      </c>
      <c r="B4" s="28">
        <v>2</v>
      </c>
      <c r="C4" s="133" t="s">
        <v>470</v>
      </c>
      <c r="D4" s="39">
        <v>90010006</v>
      </c>
      <c r="E4" s="29" t="s">
        <v>528</v>
      </c>
      <c r="F4" s="30" t="s">
        <v>470</v>
      </c>
      <c r="G4" s="29" t="str">
        <f t="shared" ref="G4:G33" si="0">DEC2HEX($C4,4)</f>
        <v>0001</v>
      </c>
      <c r="H4" s="37" t="str">
        <f>CONCATENATE(D4,E4,F4,TEXT(G4,"0000"))</f>
        <v>90010006XXXX00010001</v>
      </c>
      <c r="I4" s="204" t="s">
        <v>542</v>
      </c>
      <c r="J4" s="29" t="str">
        <f t="shared" ref="J4:J30" si="1">DEC2HEX(C4+2000)</f>
        <v>7D1</v>
      </c>
      <c r="K4" s="37" t="str">
        <f t="shared" ref="K4:K30" si="2">CONCATENATE(I4,J4)</f>
        <v>0009000207D1</v>
      </c>
    </row>
    <row r="5" spans="1:11" x14ac:dyDescent="0.2">
      <c r="A5" s="60" t="s">
        <v>846</v>
      </c>
      <c r="B5" s="61">
        <v>81920</v>
      </c>
      <c r="C5" s="134" t="s">
        <v>529</v>
      </c>
      <c r="D5" s="40">
        <v>90010006</v>
      </c>
      <c r="E5" s="32" t="s">
        <v>528</v>
      </c>
      <c r="F5" s="33" t="s">
        <v>470</v>
      </c>
      <c r="G5" s="32" t="str">
        <f t="shared" si="0"/>
        <v>0005</v>
      </c>
      <c r="H5" s="41" t="str">
        <f t="shared" ref="H5:H17" si="3">CONCATENATE(D5,E5,F5,TEXT(G5,"0000"))</f>
        <v>90010006XXXX00010005</v>
      </c>
      <c r="I5" s="204" t="s">
        <v>542</v>
      </c>
      <c r="J5" s="29" t="str">
        <f t="shared" si="1"/>
        <v>7D5</v>
      </c>
      <c r="K5" s="37" t="str">
        <f t="shared" si="2"/>
        <v>0009000207D5</v>
      </c>
    </row>
    <row r="6" spans="1:11" x14ac:dyDescent="0.2">
      <c r="A6" s="60" t="s">
        <v>280</v>
      </c>
      <c r="B6" s="61">
        <v>4</v>
      </c>
      <c r="C6" s="134" t="s">
        <v>507</v>
      </c>
      <c r="D6" s="40">
        <v>90010006</v>
      </c>
      <c r="E6" s="32" t="s">
        <v>528</v>
      </c>
      <c r="F6" s="33" t="s">
        <v>470</v>
      </c>
      <c r="G6" s="32" t="str">
        <f t="shared" si="0"/>
        <v>0006</v>
      </c>
      <c r="H6" s="41" t="str">
        <f t="shared" si="3"/>
        <v>90010006XXXX00010006</v>
      </c>
      <c r="I6" s="204" t="s">
        <v>542</v>
      </c>
      <c r="J6" s="29" t="str">
        <f t="shared" si="1"/>
        <v>7D6</v>
      </c>
      <c r="K6" s="37" t="str">
        <f t="shared" si="2"/>
        <v>0009000207D6</v>
      </c>
    </row>
    <row r="7" spans="1:11" x14ac:dyDescent="0.2">
      <c r="A7" s="60" t="s">
        <v>845</v>
      </c>
      <c r="B7" s="61">
        <v>98304</v>
      </c>
      <c r="C7" s="134" t="s">
        <v>530</v>
      </c>
      <c r="D7" s="40">
        <v>90010006</v>
      </c>
      <c r="E7" s="32" t="s">
        <v>528</v>
      </c>
      <c r="F7" s="33" t="s">
        <v>470</v>
      </c>
      <c r="G7" s="32" t="str">
        <f t="shared" si="0"/>
        <v>0007</v>
      </c>
      <c r="H7" s="41" t="str">
        <f t="shared" si="3"/>
        <v>90010006XXXX00010007</v>
      </c>
      <c r="I7" s="204" t="s">
        <v>542</v>
      </c>
      <c r="J7" s="29" t="str">
        <f t="shared" si="1"/>
        <v>7D7</v>
      </c>
      <c r="K7" s="37" t="str">
        <f t="shared" si="2"/>
        <v>0009000207D7</v>
      </c>
    </row>
    <row r="8" spans="1:11" x14ac:dyDescent="0.2">
      <c r="A8" s="60" t="s">
        <v>462</v>
      </c>
      <c r="B8" s="61">
        <v>8</v>
      </c>
      <c r="C8" s="134" t="s">
        <v>509</v>
      </c>
      <c r="D8" s="40">
        <v>90010006</v>
      </c>
      <c r="E8" s="32" t="s">
        <v>528</v>
      </c>
      <c r="F8" s="33" t="s">
        <v>470</v>
      </c>
      <c r="G8" s="32" t="str">
        <f t="shared" si="0"/>
        <v>000B</v>
      </c>
      <c r="H8" s="41" t="str">
        <f t="shared" si="3"/>
        <v>90010006XXXX0001000B</v>
      </c>
      <c r="I8" s="204" t="s">
        <v>542</v>
      </c>
      <c r="J8" s="29" t="str">
        <f t="shared" ref="J8" si="4">DEC2HEX(C8+2000)</f>
        <v>7DB</v>
      </c>
      <c r="K8" s="37" t="str">
        <f t="shared" ref="K8" si="5">CONCATENATE(I8,J8)</f>
        <v>0009000207DB</v>
      </c>
    </row>
    <row r="9" spans="1:11" x14ac:dyDescent="0.2">
      <c r="A9" s="60" t="s">
        <v>99</v>
      </c>
      <c r="B9" s="61">
        <v>16</v>
      </c>
      <c r="C9" s="134" t="s">
        <v>488</v>
      </c>
      <c r="D9" s="40">
        <v>90010006</v>
      </c>
      <c r="E9" s="32" t="s">
        <v>528</v>
      </c>
      <c r="F9" s="33" t="s">
        <v>470</v>
      </c>
      <c r="G9" s="32" t="str">
        <f t="shared" si="0"/>
        <v>000C</v>
      </c>
      <c r="H9" s="41" t="str">
        <f t="shared" si="3"/>
        <v>90010006XXXX0001000C</v>
      </c>
      <c r="I9" s="204" t="s">
        <v>542</v>
      </c>
      <c r="J9" s="29" t="str">
        <f t="shared" si="1"/>
        <v>7DC</v>
      </c>
      <c r="K9" s="37" t="str">
        <f t="shared" si="2"/>
        <v>0009000207DC</v>
      </c>
    </row>
    <row r="10" spans="1:11" x14ac:dyDescent="0.2">
      <c r="A10" s="60" t="s">
        <v>463</v>
      </c>
      <c r="B10" s="61">
        <v>131072</v>
      </c>
      <c r="C10" s="134" t="s">
        <v>477</v>
      </c>
      <c r="D10" s="40">
        <v>90010006</v>
      </c>
      <c r="E10" s="32" t="s">
        <v>528</v>
      </c>
      <c r="F10" s="33" t="s">
        <v>470</v>
      </c>
      <c r="G10" s="32" t="str">
        <f t="shared" si="0"/>
        <v>000F</v>
      </c>
      <c r="H10" s="41" t="str">
        <f t="shared" si="3"/>
        <v>90010006XXXX0001000F</v>
      </c>
      <c r="I10" s="204" t="s">
        <v>542</v>
      </c>
      <c r="J10" s="29" t="str">
        <f t="shared" si="1"/>
        <v>7DF</v>
      </c>
      <c r="K10" s="37" t="str">
        <f t="shared" si="2"/>
        <v>0009000207DF</v>
      </c>
    </row>
    <row r="11" spans="1:11" x14ac:dyDescent="0.2">
      <c r="A11" s="60" t="s">
        <v>464</v>
      </c>
      <c r="B11" s="61">
        <v>32</v>
      </c>
      <c r="C11" s="134" t="s">
        <v>485</v>
      </c>
      <c r="D11" s="40">
        <v>90010006</v>
      </c>
      <c r="E11" s="32" t="s">
        <v>528</v>
      </c>
      <c r="F11" s="33" t="s">
        <v>470</v>
      </c>
      <c r="G11" s="32" t="str">
        <f t="shared" si="0"/>
        <v>0010</v>
      </c>
      <c r="H11" s="41" t="str">
        <f t="shared" si="3"/>
        <v>90010006XXXX00010010</v>
      </c>
      <c r="I11" s="204" t="s">
        <v>542</v>
      </c>
      <c r="J11" s="29" t="str">
        <f t="shared" si="1"/>
        <v>7E0</v>
      </c>
      <c r="K11" s="37" t="str">
        <f t="shared" si="2"/>
        <v>0009000207E0</v>
      </c>
    </row>
    <row r="12" spans="1:11" x14ac:dyDescent="0.2">
      <c r="A12" s="60" t="s">
        <v>844</v>
      </c>
      <c r="B12" s="61"/>
      <c r="C12" s="134" t="s">
        <v>531</v>
      </c>
      <c r="D12" s="40">
        <v>90010006</v>
      </c>
      <c r="E12" s="32" t="s">
        <v>528</v>
      </c>
      <c r="F12" s="33" t="s">
        <v>470</v>
      </c>
      <c r="G12" s="32" t="str">
        <f t="shared" si="0"/>
        <v>0011</v>
      </c>
      <c r="H12" s="41" t="str">
        <f t="shared" si="3"/>
        <v>90010006XXXX00010011</v>
      </c>
      <c r="I12" s="204" t="s">
        <v>542</v>
      </c>
      <c r="J12" s="29" t="str">
        <f t="shared" si="1"/>
        <v>7E1</v>
      </c>
      <c r="K12" s="37" t="str">
        <f t="shared" si="2"/>
        <v>0009000207E1</v>
      </c>
    </row>
    <row r="13" spans="1:11" x14ac:dyDescent="0.2">
      <c r="A13" s="38" t="s">
        <v>532</v>
      </c>
      <c r="B13" s="31">
        <v>769</v>
      </c>
      <c r="C13" s="135" t="s">
        <v>468</v>
      </c>
      <c r="D13" s="40">
        <v>90010006</v>
      </c>
      <c r="E13" s="32" t="s">
        <v>527</v>
      </c>
      <c r="F13" s="33" t="s">
        <v>470</v>
      </c>
      <c r="G13" s="32" t="str">
        <f t="shared" si="0"/>
        <v>0012</v>
      </c>
      <c r="H13" s="41" t="str">
        <f t="shared" si="3"/>
        <v>90010006AAAA00010012</v>
      </c>
      <c r="I13" s="204" t="s">
        <v>542</v>
      </c>
      <c r="J13" s="29" t="str">
        <f t="shared" si="1"/>
        <v>7E2</v>
      </c>
      <c r="K13" s="37" t="str">
        <f t="shared" si="2"/>
        <v>0009000207E2</v>
      </c>
    </row>
    <row r="14" spans="1:11" x14ac:dyDescent="0.2">
      <c r="A14" s="38" t="s">
        <v>533</v>
      </c>
      <c r="B14" s="31">
        <v>770</v>
      </c>
      <c r="C14" s="135" t="s">
        <v>469</v>
      </c>
      <c r="D14" s="40">
        <v>90010006</v>
      </c>
      <c r="E14" s="32" t="s">
        <v>528</v>
      </c>
      <c r="F14" s="33" t="s">
        <v>470</v>
      </c>
      <c r="G14" s="32" t="str">
        <f t="shared" si="0"/>
        <v>0013</v>
      </c>
      <c r="H14" s="41" t="str">
        <f t="shared" si="3"/>
        <v>90010006XXXX00010013</v>
      </c>
      <c r="I14" s="204" t="s">
        <v>542</v>
      </c>
      <c r="J14" s="29" t="str">
        <f t="shared" si="1"/>
        <v>7E3</v>
      </c>
      <c r="K14" s="37" t="str">
        <f t="shared" si="2"/>
        <v>0009000207E3</v>
      </c>
    </row>
    <row r="15" spans="1:11" x14ac:dyDescent="0.2">
      <c r="A15" s="38" t="s">
        <v>534</v>
      </c>
      <c r="B15" s="31">
        <v>258</v>
      </c>
      <c r="C15" s="135" t="s">
        <v>473</v>
      </c>
      <c r="D15" s="40">
        <v>90010006</v>
      </c>
      <c r="E15" s="32" t="s">
        <v>528</v>
      </c>
      <c r="F15" s="33" t="s">
        <v>470</v>
      </c>
      <c r="G15" s="32" t="str">
        <f t="shared" si="0"/>
        <v>0015</v>
      </c>
      <c r="H15" s="41" t="str">
        <f t="shared" si="3"/>
        <v>90010006XXXX00010015</v>
      </c>
      <c r="I15" s="204" t="s">
        <v>542</v>
      </c>
      <c r="J15" s="29" t="str">
        <f t="shared" si="1"/>
        <v>7E5</v>
      </c>
      <c r="K15" s="37" t="str">
        <f t="shared" si="2"/>
        <v>0009000207E5</v>
      </c>
    </row>
    <row r="16" spans="1:11" x14ac:dyDescent="0.2">
      <c r="A16" s="38" t="s">
        <v>535</v>
      </c>
      <c r="B16" s="31">
        <v>131840</v>
      </c>
      <c r="C16" s="135" t="s">
        <v>494</v>
      </c>
      <c r="D16" s="40">
        <v>90010006</v>
      </c>
      <c r="E16" s="32" t="s">
        <v>528</v>
      </c>
      <c r="F16" s="33" t="s">
        <v>470</v>
      </c>
      <c r="G16" s="32" t="str">
        <f t="shared" si="0"/>
        <v>001C</v>
      </c>
      <c r="H16" s="41" t="str">
        <f t="shared" si="3"/>
        <v>90010006XXXX0001001C</v>
      </c>
      <c r="I16" s="204" t="s">
        <v>542</v>
      </c>
      <c r="J16" s="29" t="str">
        <f t="shared" si="1"/>
        <v>7EC</v>
      </c>
      <c r="K16" s="37" t="str">
        <f t="shared" si="2"/>
        <v>0009000207EC</v>
      </c>
    </row>
    <row r="17" spans="1:11" x14ac:dyDescent="0.2">
      <c r="A17" s="38" t="s">
        <v>536</v>
      </c>
      <c r="B17" s="31">
        <v>131328</v>
      </c>
      <c r="C17" s="135" t="s">
        <v>513</v>
      </c>
      <c r="D17" s="40">
        <v>90010006</v>
      </c>
      <c r="E17" s="32" t="s">
        <v>528</v>
      </c>
      <c r="F17" s="33" t="s">
        <v>470</v>
      </c>
      <c r="G17" s="32" t="str">
        <f t="shared" si="0"/>
        <v>001D</v>
      </c>
      <c r="H17" s="41" t="str">
        <f t="shared" si="3"/>
        <v>90010006XXXX0001001D</v>
      </c>
      <c r="I17" s="204" t="s">
        <v>542</v>
      </c>
      <c r="J17" s="29" t="str">
        <f t="shared" si="1"/>
        <v>7ED</v>
      </c>
      <c r="K17" s="37" t="str">
        <f t="shared" si="2"/>
        <v>0009000207ED</v>
      </c>
    </row>
    <row r="18" spans="1:11" x14ac:dyDescent="0.2">
      <c r="A18" s="38" t="s">
        <v>62</v>
      </c>
      <c r="B18" s="31">
        <v>64</v>
      </c>
      <c r="C18" s="135" t="s">
        <v>500</v>
      </c>
      <c r="D18" s="40">
        <v>90010006</v>
      </c>
      <c r="E18" s="32" t="s">
        <v>527</v>
      </c>
      <c r="F18" s="33" t="s">
        <v>470</v>
      </c>
      <c r="G18" s="32" t="str">
        <f t="shared" si="0"/>
        <v>001F</v>
      </c>
      <c r="H18" s="41" t="str">
        <f>CONCATENATE(D18,E18,F18,TEXT(G18,"0000"))</f>
        <v>90010006AAAA0001001F</v>
      </c>
      <c r="I18" s="204" t="s">
        <v>542</v>
      </c>
      <c r="J18" s="29" t="str">
        <f t="shared" si="1"/>
        <v>7EF</v>
      </c>
      <c r="K18" s="37" t="str">
        <f t="shared" si="2"/>
        <v>0009000207EF</v>
      </c>
    </row>
    <row r="19" spans="1:11" x14ac:dyDescent="0.2">
      <c r="A19" s="38" t="s">
        <v>108</v>
      </c>
      <c r="B19" s="31">
        <v>128</v>
      </c>
      <c r="C19" s="135" t="s">
        <v>517</v>
      </c>
      <c r="D19" s="40">
        <v>90010006</v>
      </c>
      <c r="E19" s="32" t="s">
        <v>527</v>
      </c>
      <c r="F19" s="33" t="s">
        <v>470</v>
      </c>
      <c r="G19" s="32" t="str">
        <f t="shared" si="0"/>
        <v>0020</v>
      </c>
      <c r="H19" s="41" t="str">
        <f>CONCATENATE(D19,E19,F19,TEXT(G19,"0000"))</f>
        <v>90010006AAAA00010020</v>
      </c>
      <c r="I19" s="204" t="s">
        <v>542</v>
      </c>
      <c r="J19" s="29" t="str">
        <f t="shared" si="1"/>
        <v>7F0</v>
      </c>
      <c r="K19" s="37" t="str">
        <f t="shared" si="2"/>
        <v>0009000207F0</v>
      </c>
    </row>
    <row r="20" spans="1:11" x14ac:dyDescent="0.2">
      <c r="A20" s="38" t="s">
        <v>537</v>
      </c>
      <c r="B20" s="31">
        <v>1793</v>
      </c>
      <c r="C20" s="135" t="s">
        <v>466</v>
      </c>
      <c r="D20" s="40">
        <v>90010006</v>
      </c>
      <c r="E20" s="32" t="s">
        <v>527</v>
      </c>
      <c r="F20" s="33" t="s">
        <v>470</v>
      </c>
      <c r="G20" s="32" t="str">
        <f t="shared" si="0"/>
        <v>0023</v>
      </c>
      <c r="H20" s="41" t="str">
        <f t="shared" ref="H20:H28" si="6">CONCATENATE(D20,E20,F20,TEXT(G20,"0000"))</f>
        <v>90010006AAAA00010023</v>
      </c>
      <c r="I20" s="204" t="s">
        <v>542</v>
      </c>
      <c r="J20" s="29" t="str">
        <f t="shared" si="1"/>
        <v>7F3</v>
      </c>
      <c r="K20" s="37" t="str">
        <f t="shared" si="2"/>
        <v>0009000207F3</v>
      </c>
    </row>
    <row r="21" spans="1:11" x14ac:dyDescent="0.2">
      <c r="A21" s="38" t="s">
        <v>538</v>
      </c>
      <c r="B21" s="31">
        <v>1794</v>
      </c>
      <c r="C21" s="135" t="s">
        <v>479</v>
      </c>
      <c r="D21" s="40">
        <v>90010006</v>
      </c>
      <c r="E21" s="32" t="s">
        <v>528</v>
      </c>
      <c r="F21" s="33" t="s">
        <v>470</v>
      </c>
      <c r="G21" s="32" t="str">
        <f t="shared" si="0"/>
        <v>0024</v>
      </c>
      <c r="H21" s="41" t="str">
        <f t="shared" si="6"/>
        <v>90010006XXXX00010024</v>
      </c>
      <c r="I21" s="204" t="s">
        <v>542</v>
      </c>
      <c r="J21" s="29" t="str">
        <f t="shared" si="1"/>
        <v>7F4</v>
      </c>
      <c r="K21" s="37" t="str">
        <f t="shared" si="2"/>
        <v>0009000207F4</v>
      </c>
    </row>
    <row r="22" spans="1:11" x14ac:dyDescent="0.2">
      <c r="A22" s="38" t="s">
        <v>847</v>
      </c>
      <c r="B22" s="31">
        <v>1040</v>
      </c>
      <c r="C22" s="135" t="s">
        <v>498</v>
      </c>
      <c r="D22" s="40">
        <v>90010006</v>
      </c>
      <c r="E22" s="32" t="s">
        <v>528</v>
      </c>
      <c r="F22" s="33" t="s">
        <v>470</v>
      </c>
      <c r="G22" s="32" t="str">
        <f t="shared" si="0"/>
        <v>0026</v>
      </c>
      <c r="H22" s="41" t="str">
        <f t="shared" si="6"/>
        <v>90010006XXXX00010026</v>
      </c>
      <c r="I22" s="204" t="s">
        <v>542</v>
      </c>
      <c r="J22" s="29" t="str">
        <f t="shared" si="1"/>
        <v>7F6</v>
      </c>
      <c r="K22" s="37" t="str">
        <f t="shared" si="2"/>
        <v>0009000207F6</v>
      </c>
    </row>
    <row r="23" spans="1:11" x14ac:dyDescent="0.2">
      <c r="A23" s="38" t="s">
        <v>539</v>
      </c>
      <c r="B23" s="31">
        <v>1026</v>
      </c>
      <c r="C23" s="135" t="s">
        <v>496</v>
      </c>
      <c r="D23" s="40">
        <v>90010006</v>
      </c>
      <c r="E23" s="32" t="s">
        <v>528</v>
      </c>
      <c r="F23" s="33" t="s">
        <v>470</v>
      </c>
      <c r="G23" s="32" t="str">
        <f t="shared" si="0"/>
        <v>002B</v>
      </c>
      <c r="H23" s="41" t="str">
        <f t="shared" si="6"/>
        <v>90010006XXXX0001002B</v>
      </c>
      <c r="I23" s="204" t="s">
        <v>542</v>
      </c>
      <c r="J23" s="29" t="str">
        <f t="shared" si="1"/>
        <v>7FB</v>
      </c>
      <c r="K23" s="37" t="str">
        <f t="shared" si="2"/>
        <v>0009000207FB</v>
      </c>
    </row>
    <row r="24" spans="1:11" x14ac:dyDescent="0.2">
      <c r="A24" s="38" t="s">
        <v>569</v>
      </c>
      <c r="B24" s="31">
        <v>2048</v>
      </c>
      <c r="C24" s="135" t="s">
        <v>563</v>
      </c>
      <c r="D24" s="40">
        <v>90010006</v>
      </c>
      <c r="E24" s="32" t="s">
        <v>527</v>
      </c>
      <c r="F24" s="33" t="s">
        <v>470</v>
      </c>
      <c r="G24" s="32" t="str">
        <f t="shared" si="0"/>
        <v>002C</v>
      </c>
      <c r="H24" s="41" t="str">
        <f t="shared" si="6"/>
        <v>90010006AAAA0001002C</v>
      </c>
      <c r="I24" s="204" t="s">
        <v>542</v>
      </c>
      <c r="J24" s="29" t="str">
        <f t="shared" si="1"/>
        <v>7FC</v>
      </c>
      <c r="K24" s="37" t="str">
        <f t="shared" si="2"/>
        <v>0009000207FC</v>
      </c>
    </row>
    <row r="25" spans="1:11" x14ac:dyDescent="0.2">
      <c r="A25" s="38" t="s">
        <v>570</v>
      </c>
      <c r="B25" s="31">
        <v>4096</v>
      </c>
      <c r="C25" s="135" t="s">
        <v>564</v>
      </c>
      <c r="D25" s="40">
        <v>90010006</v>
      </c>
      <c r="E25" s="32" t="s">
        <v>527</v>
      </c>
      <c r="F25" s="33" t="s">
        <v>470</v>
      </c>
      <c r="G25" s="32" t="str">
        <f t="shared" si="0"/>
        <v>002D</v>
      </c>
      <c r="H25" s="41" t="str">
        <f t="shared" si="6"/>
        <v>90010006AAAA0001002D</v>
      </c>
      <c r="I25" s="204" t="s">
        <v>542</v>
      </c>
      <c r="J25" s="29" t="str">
        <f t="shared" si="1"/>
        <v>7FD</v>
      </c>
      <c r="K25" s="37" t="str">
        <f t="shared" si="2"/>
        <v>0009000207FD</v>
      </c>
    </row>
    <row r="26" spans="1:11" x14ac:dyDescent="0.2">
      <c r="A26" s="38" t="s">
        <v>571</v>
      </c>
      <c r="B26" s="31">
        <v>2304</v>
      </c>
      <c r="C26" s="135" t="s">
        <v>565</v>
      </c>
      <c r="D26" s="40">
        <v>90010006</v>
      </c>
      <c r="E26" s="32" t="s">
        <v>527</v>
      </c>
      <c r="F26" s="33" t="s">
        <v>470</v>
      </c>
      <c r="G26" s="32" t="str">
        <f t="shared" si="0"/>
        <v>002E</v>
      </c>
      <c r="H26" s="41" t="str">
        <f t="shared" si="6"/>
        <v>90010006AAAA0001002E</v>
      </c>
      <c r="I26" s="204" t="s">
        <v>542</v>
      </c>
      <c r="J26" s="29" t="str">
        <f t="shared" si="1"/>
        <v>7FE</v>
      </c>
      <c r="K26" s="37" t="str">
        <f t="shared" si="2"/>
        <v>0009000207FE</v>
      </c>
    </row>
    <row r="27" spans="1:11" x14ac:dyDescent="0.2">
      <c r="A27" s="38" t="s">
        <v>572</v>
      </c>
      <c r="B27" s="31">
        <v>2816</v>
      </c>
      <c r="C27" s="135" t="s">
        <v>566</v>
      </c>
      <c r="D27" s="40">
        <v>90010006</v>
      </c>
      <c r="E27" s="32" t="s">
        <v>527</v>
      </c>
      <c r="F27" s="33" t="s">
        <v>470</v>
      </c>
      <c r="G27" s="32" t="str">
        <f t="shared" si="0"/>
        <v>002F</v>
      </c>
      <c r="H27" s="41" t="str">
        <f t="shared" si="6"/>
        <v>90010006AAAA0001002F</v>
      </c>
      <c r="I27" s="204" t="s">
        <v>542</v>
      </c>
      <c r="J27" s="29" t="str">
        <f t="shared" si="1"/>
        <v>7FF</v>
      </c>
      <c r="K27" s="37" t="str">
        <f t="shared" si="2"/>
        <v>0009000207FF</v>
      </c>
    </row>
    <row r="28" spans="1:11" x14ac:dyDescent="0.2">
      <c r="A28" s="38" t="s">
        <v>573</v>
      </c>
      <c r="B28" s="31">
        <v>3840</v>
      </c>
      <c r="C28" s="135" t="s">
        <v>567</v>
      </c>
      <c r="D28" s="40">
        <v>90010006</v>
      </c>
      <c r="E28" s="32" t="s">
        <v>527</v>
      </c>
      <c r="F28" s="33" t="s">
        <v>470</v>
      </c>
      <c r="G28" s="32" t="str">
        <f t="shared" si="0"/>
        <v>0030</v>
      </c>
      <c r="H28" s="41" t="str">
        <f t="shared" si="6"/>
        <v>90010006AAAA00010030</v>
      </c>
      <c r="I28" s="204" t="s">
        <v>542</v>
      </c>
      <c r="J28" s="29" t="str">
        <f t="shared" si="1"/>
        <v>800</v>
      </c>
      <c r="K28" s="37" t="str">
        <f t="shared" si="2"/>
        <v>000900020800</v>
      </c>
    </row>
    <row r="29" spans="1:11" x14ac:dyDescent="0.2">
      <c r="A29" s="38" t="s">
        <v>574</v>
      </c>
      <c r="B29" s="31">
        <v>8194</v>
      </c>
      <c r="C29" s="135" t="s">
        <v>568</v>
      </c>
      <c r="D29" s="40">
        <v>90010006</v>
      </c>
      <c r="E29" s="32" t="s">
        <v>528</v>
      </c>
      <c r="F29" s="33" t="s">
        <v>470</v>
      </c>
      <c r="G29" s="32" t="str">
        <f>DEC2HEX($C29,4)</f>
        <v>03E9</v>
      </c>
      <c r="H29" s="41" t="str">
        <f>CONCATENATE(D29,E29,F29,G29)</f>
        <v>90010006XXXX000103E9</v>
      </c>
      <c r="I29" s="204" t="s">
        <v>542</v>
      </c>
      <c r="J29" s="29" t="str">
        <f t="shared" si="1"/>
        <v>BB9</v>
      </c>
      <c r="K29" s="37" t="str">
        <f t="shared" si="2"/>
        <v>000900020BB9</v>
      </c>
    </row>
    <row r="30" spans="1:11" x14ac:dyDescent="0.2">
      <c r="A30" s="38" t="s">
        <v>575</v>
      </c>
      <c r="B30" s="31">
        <v>9986</v>
      </c>
      <c r="C30" s="135" t="s">
        <v>110</v>
      </c>
      <c r="D30" s="40">
        <v>90010006</v>
      </c>
      <c r="E30" s="32" t="s">
        <v>528</v>
      </c>
      <c r="F30" s="33" t="s">
        <v>470</v>
      </c>
      <c r="G30" s="32" t="str">
        <f t="shared" si="0"/>
        <v>03EA</v>
      </c>
      <c r="H30" s="41" t="str">
        <f>CONCATENATE(D30,E30,F30,TEXT(G30,"0000"))</f>
        <v>90010006XXXX000103EA</v>
      </c>
      <c r="I30" s="204" t="s">
        <v>542</v>
      </c>
      <c r="J30" s="29" t="str">
        <f t="shared" si="1"/>
        <v>BBA</v>
      </c>
      <c r="K30" s="37" t="str">
        <f t="shared" si="2"/>
        <v>000900020BBA</v>
      </c>
    </row>
    <row r="31" spans="1:11" x14ac:dyDescent="0.2">
      <c r="A31" s="38" t="s">
        <v>576</v>
      </c>
      <c r="B31" s="31">
        <v>8962</v>
      </c>
      <c r="C31" s="135" t="s">
        <v>109</v>
      </c>
      <c r="D31" s="40">
        <v>90010006</v>
      </c>
      <c r="E31" s="32" t="s">
        <v>528</v>
      </c>
      <c r="F31" s="33" t="s">
        <v>470</v>
      </c>
      <c r="G31" s="32" t="str">
        <f t="shared" si="0"/>
        <v>03EB</v>
      </c>
      <c r="H31" s="41" t="str">
        <f>CONCATENATE(D31,E31,F31,TEXT(G31,"0000"))</f>
        <v>90010006XXXX000103EB</v>
      </c>
      <c r="I31" s="204" t="s">
        <v>542</v>
      </c>
      <c r="J31" s="29" t="str">
        <f t="shared" ref="J31" si="7">DEC2HEX(C31+2000)</f>
        <v>BBB</v>
      </c>
      <c r="K31" s="37" t="str">
        <f t="shared" ref="K31" si="8">CONCATENATE(I31,J31)</f>
        <v>000900020BBB</v>
      </c>
    </row>
    <row r="32" spans="1:11" x14ac:dyDescent="0.2">
      <c r="A32" s="196" t="s">
        <v>747</v>
      </c>
      <c r="B32" s="197">
        <v>32768</v>
      </c>
      <c r="C32" s="135" t="s">
        <v>799</v>
      </c>
      <c r="D32" s="198">
        <v>90010006</v>
      </c>
      <c r="E32" s="199" t="s">
        <v>527</v>
      </c>
      <c r="F32" s="200" t="s">
        <v>470</v>
      </c>
      <c r="G32" s="199" t="str">
        <f t="shared" si="0"/>
        <v>0032</v>
      </c>
      <c r="H32" s="201" t="str">
        <f t="shared" ref="H32:H33" si="9">CONCATENATE(D32,E32,F32,TEXT(G32,"0000"))</f>
        <v>90010006AAAA00010032</v>
      </c>
      <c r="I32" s="205" t="s">
        <v>542</v>
      </c>
      <c r="J32" s="199" t="str">
        <f t="shared" ref="J32:J33" si="10">DEC2HEX(C32+2000)</f>
        <v>802</v>
      </c>
      <c r="K32" s="201" t="str">
        <f t="shared" ref="K32:K33" si="11">CONCATENATE(I32,J32)</f>
        <v>000900020802</v>
      </c>
    </row>
    <row r="33" spans="1:11" x14ac:dyDescent="0.2">
      <c r="A33" s="38" t="s">
        <v>748</v>
      </c>
      <c r="B33" s="31">
        <v>262144</v>
      </c>
      <c r="C33" s="135" t="s">
        <v>800</v>
      </c>
      <c r="D33" s="40">
        <v>90010006</v>
      </c>
      <c r="E33" s="32" t="s">
        <v>527</v>
      </c>
      <c r="F33" s="33" t="s">
        <v>470</v>
      </c>
      <c r="G33" s="32" t="str">
        <f t="shared" si="0"/>
        <v>0031</v>
      </c>
      <c r="H33" s="41" t="str">
        <f t="shared" si="9"/>
        <v>90010006AAAA00010031</v>
      </c>
      <c r="I33" s="206" t="s">
        <v>542</v>
      </c>
      <c r="J33" s="32" t="str">
        <f t="shared" si="10"/>
        <v>801</v>
      </c>
      <c r="K33" s="41" t="str">
        <f t="shared" si="11"/>
        <v>000900020801</v>
      </c>
    </row>
    <row r="34" spans="1:11" ht="13.5" thickBot="1" x14ac:dyDescent="0.25">
      <c r="A34" s="215" t="s">
        <v>797</v>
      </c>
      <c r="B34" s="216">
        <v>524288</v>
      </c>
      <c r="C34" s="217" t="s">
        <v>798</v>
      </c>
      <c r="D34" s="218">
        <v>90010006</v>
      </c>
      <c r="E34" s="219" t="s">
        <v>527</v>
      </c>
      <c r="F34" s="220" t="s">
        <v>470</v>
      </c>
      <c r="G34" s="219" t="str">
        <f>DEC2HEX($C34,4)</f>
        <v>0033</v>
      </c>
      <c r="H34" s="221" t="str">
        <f>CONCATENATE(D34,E34,F34,TEXT(G34,"0000"))</f>
        <v>90010006AAAA00010033</v>
      </c>
      <c r="I34" s="222" t="s">
        <v>542</v>
      </c>
      <c r="J34" s="219" t="str">
        <f>DEC2HEX(C34+2000)</f>
        <v>803</v>
      </c>
      <c r="K34" s="221" t="str">
        <f>CONCATENATE(I34,J34)</f>
        <v>000900020803</v>
      </c>
    </row>
    <row r="36" spans="1:11" x14ac:dyDescent="0.2">
      <c r="I36" s="202"/>
    </row>
    <row r="37" spans="1:11" x14ac:dyDescent="0.2">
      <c r="I37" s="202"/>
    </row>
    <row r="38" spans="1:11" x14ac:dyDescent="0.2">
      <c r="I38" s="202"/>
    </row>
  </sheetData>
  <mergeCells count="3">
    <mergeCell ref="D1:H1"/>
    <mergeCell ref="I1:K1"/>
    <mergeCell ref="A1:C1"/>
  </mergeCells>
  <pageMargins left="0.7" right="0.7" top="0.75" bottom="0.75" header="0.3" footer="0.3"/>
  <ignoredErrors>
    <ignoredError sqref="I3:I34 F3:F34 C3:C31 C32:C34" numberStoredAsText="1"/>
    <ignoredError sqref="H29"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V178"/>
  <sheetViews>
    <sheetView workbookViewId="0">
      <pane ySplit="2" topLeftCell="A42" activePane="bottomLeft" state="frozen"/>
      <selection pane="bottomLeft" activeCell="B61" sqref="B61"/>
    </sheetView>
  </sheetViews>
  <sheetFormatPr defaultColWidth="8.85546875" defaultRowHeight="12.75" x14ac:dyDescent="0.2"/>
  <cols>
    <col min="1" max="1" width="4" style="3" customWidth="1"/>
    <col min="2" max="2" width="30" style="3" customWidth="1"/>
    <col min="3" max="3" width="19.42578125" style="3" customWidth="1"/>
    <col min="4" max="4" width="21" style="3" customWidth="1"/>
    <col min="5" max="5" width="10.42578125" style="3" customWidth="1"/>
    <col min="6" max="6" width="6.7109375" style="3" customWidth="1"/>
    <col min="7" max="7" width="6" style="3" customWidth="1"/>
    <col min="8" max="8" width="4" style="3" customWidth="1"/>
    <col min="9" max="9" width="4.140625" style="3" customWidth="1"/>
    <col min="10" max="10" width="14.140625" style="4" customWidth="1"/>
    <col min="11" max="11" width="12.85546875" style="3" customWidth="1"/>
    <col min="12" max="12" width="20.42578125" style="3" customWidth="1"/>
    <col min="13" max="13" width="12.42578125" style="3" customWidth="1"/>
    <col min="14" max="14" width="15.42578125" style="3" customWidth="1"/>
    <col min="15" max="15" width="9.42578125" style="3" customWidth="1"/>
    <col min="16" max="16" width="17.42578125" style="3" customWidth="1"/>
    <col min="17" max="18" width="8.7109375" style="3" customWidth="1"/>
    <col min="19" max="20" width="11.7109375" style="3" customWidth="1"/>
    <col min="21" max="21" width="10.42578125" style="3" customWidth="1"/>
    <col min="22" max="22" width="7.7109375" style="2" customWidth="1"/>
    <col min="23" max="23" width="0.7109375" style="2" customWidth="1"/>
    <col min="24" max="16384" width="8.85546875" style="2"/>
  </cols>
  <sheetData>
    <row r="1" spans="1:22" ht="12.75" customHeight="1" x14ac:dyDescent="0.2">
      <c r="A1" s="279" t="s">
        <v>989</v>
      </c>
      <c r="B1" s="279"/>
      <c r="C1" s="279"/>
      <c r="D1" s="279"/>
      <c r="E1" s="279"/>
      <c r="F1" s="279"/>
      <c r="G1" s="279"/>
      <c r="H1" s="279"/>
      <c r="I1" s="279"/>
      <c r="J1" s="279"/>
      <c r="K1" s="279"/>
      <c r="L1" s="279"/>
      <c r="M1" s="279"/>
      <c r="N1" s="279"/>
      <c r="O1" s="279"/>
      <c r="P1" s="279"/>
      <c r="Q1" s="279"/>
      <c r="R1" s="279"/>
      <c r="S1" s="279"/>
      <c r="T1" s="42" t="s">
        <v>582</v>
      </c>
      <c r="U1" s="43">
        <v>3</v>
      </c>
      <c r="V1" s="280" t="s">
        <v>787</v>
      </c>
    </row>
    <row r="2" spans="1:22" ht="25.5" x14ac:dyDescent="0.2">
      <c r="A2" s="278" t="s">
        <v>0</v>
      </c>
      <c r="B2" s="278" t="s">
        <v>2</v>
      </c>
      <c r="C2" s="278" t="s">
        <v>12</v>
      </c>
      <c r="D2" s="278" t="s">
        <v>9</v>
      </c>
      <c r="E2" s="278" t="s">
        <v>13</v>
      </c>
      <c r="F2" s="278" t="s">
        <v>523</v>
      </c>
      <c r="G2" s="278" t="s">
        <v>21</v>
      </c>
      <c r="H2" s="278" t="s">
        <v>3</v>
      </c>
      <c r="I2" s="278" t="s">
        <v>4</v>
      </c>
      <c r="J2" s="278" t="s">
        <v>11</v>
      </c>
      <c r="K2" s="278" t="s">
        <v>20</v>
      </c>
      <c r="L2" s="278" t="s">
        <v>17</v>
      </c>
      <c r="M2" s="278" t="s">
        <v>22</v>
      </c>
      <c r="N2" s="278" t="s">
        <v>24</v>
      </c>
      <c r="O2" s="278" t="s">
        <v>15</v>
      </c>
      <c r="P2" s="278" t="s">
        <v>10</v>
      </c>
      <c r="Q2" s="278" t="s">
        <v>16</v>
      </c>
      <c r="R2" s="278" t="s">
        <v>856</v>
      </c>
      <c r="S2" s="278" t="s">
        <v>18</v>
      </c>
      <c r="T2" s="278" t="s">
        <v>19</v>
      </c>
      <c r="U2" s="278" t="s">
        <v>547</v>
      </c>
      <c r="V2" s="281"/>
    </row>
    <row r="3" spans="1:22" x14ac:dyDescent="0.2">
      <c r="A3" s="44">
        <f>ROW()-2</f>
        <v>1</v>
      </c>
      <c r="B3" s="27" t="str">
        <f>IFERROR(VLOOKUP($H3,TChannels,3,FALSE),"-")</f>
        <v>Первый канал</v>
      </c>
      <c r="C3" s="27" t="str">
        <f t="shared" ref="C3:C66" si="0">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6" si="1">IFERROR(VLOOKUP($H3,TChannels,21,FALSE),"-")</f>
        <v>Федеральные каналы</v>
      </c>
      <c r="E3" s="45" t="str">
        <f t="shared" ref="E3:E66" si="2">IFERROR(VLOOKUP($H3,TChannels,4,FALSE),"-")</f>
        <v>SD</v>
      </c>
      <c r="F3" s="45" t="str">
        <f t="shared" ref="F3:F66" si="3">IFERROR(VLOOKUP($H3,TChannels,2,FALSE),"-")</f>
        <v>DVB-1</v>
      </c>
      <c r="G3" s="45" t="str">
        <f>IFERROR(MID($A$1,SEARCH("=",$A$1,9)+1,SEARCH(")",$A$1)-SEARCH("=",$A$1,9)-1),"Н/Д")</f>
        <v xml:space="preserve"> 2004</v>
      </c>
      <c r="H3" s="46">
        <v>1</v>
      </c>
      <c r="I3" s="45">
        <f t="shared" ref="I3:I66" si="4">IFERROR(VLOOKUP($H3,TChannels,5,FALSE),"-")</f>
        <v>1</v>
      </c>
      <c r="J3" s="56" t="s">
        <v>112</v>
      </c>
      <c r="K3" s="48" t="str">
        <f t="shared" ref="K3:K66" si="5">IFERROR(IF($U$1=1,VLOOKUP($H3,TChannels,13,FALSE),IF($U$1=2,VLOOKUP($H3,TChannels,20,FALSE),IF($U$1=3,VLOOKUP($H3,TChannels,10,FALSE),IF($U$1=4,VLOOKUP($H3,TChannels,17,FALSE),"Не определен")))),"-")</f>
        <v>0009000207E2</v>
      </c>
      <c r="L3" s="48" t="str">
        <f t="shared" ref="L3:L66" si="6">IFERROR(VLOOKUP($H3,TChannels,23,FALSE),"-")</f>
        <v>http://www.1tv.ru/</v>
      </c>
      <c r="M3" s="48" t="str">
        <f t="shared" ref="M3:M66" si="7">IFERROR(VLOOKUP($H3,TChannels,24,FALSE),"-")</f>
        <v>Русский</v>
      </c>
      <c r="N3" s="48" t="str">
        <f t="shared" ref="N3:N66" si="8">IFERROR(VLOOKUP($H3,TChannels,25,FALSE),"-")</f>
        <v>Круглосуточно</v>
      </c>
      <c r="O3" s="49" t="str">
        <f t="shared" ref="O3:O66" si="9">IF(VLOOKUP($H3,TChannels,26,FALSE)=0,"",VLOOKUP($H3,TChannels,26,FALSE))</f>
        <v/>
      </c>
      <c r="P3" s="48" t="str">
        <f t="shared" ref="P3:P66" si="10">IFERROR(IF(OR($U$1=1,$U$1=3),VLOOKUP($H3,TChannels,7,FALSE),IF(OR($U$1=2,$U$1=4),VLOOKUP($H3,TChannels,14,FALSE),"Не определен")),"-")</f>
        <v>Федеральный</v>
      </c>
      <c r="Q3" s="44" t="str">
        <f>IF(VLOOKUP($H3,TChannels,6,FALSE)=0,"",VLOOKUP($H3,TChannels,6,FALSE))</f>
        <v>Да</v>
      </c>
      <c r="R3" s="44" t="s">
        <v>14</v>
      </c>
      <c r="S3" s="44" t="str">
        <f t="shared" ref="S3:S66" si="11">IFERROR(VLOOKUP($H3,TChannels,27,FALSE),"-")</f>
        <v>Да</v>
      </c>
      <c r="T3" s="44" t="str">
        <f t="shared" ref="T3:T66" si="12">IFERROR(VLOOKUP($H3,TChannels,28,FALSE),"-")</f>
        <v>Да</v>
      </c>
      <c r="U3" s="44" t="str">
        <f t="shared" ref="U3:U66" si="13">IF(VLOOKUP($H3,TChannels,29,FALSE)=0,"",VLOOKUP($H3,TChannels,29,FALSE))</f>
        <v/>
      </c>
      <c r="V3" s="27" t="str">
        <f t="shared" ref="V3:V66" si="14">IF(VLOOKUP($H3,TChannels,31,FALSE)=0,"",VLOOKUP($H3,TChannels,31,FALSE))</f>
        <v/>
      </c>
    </row>
    <row r="4" spans="1:22" x14ac:dyDescent="0.2">
      <c r="A4" s="44">
        <f t="shared" ref="A4:A67" si="15">ROW()-2</f>
        <v>2</v>
      </c>
      <c r="B4" s="27" t="str">
        <f>IFERROR(VLOOKUP($H4,TChannels,3,FALSE),"-")</f>
        <v>Россия 1</v>
      </c>
      <c r="C4" s="27" t="str">
        <f t="shared" si="0"/>
        <v>Это динамично развивающаяся телекомпания, занимающая ведущие позиции в российском вещании.</v>
      </c>
      <c r="D4" s="27" t="str">
        <f t="shared" si="1"/>
        <v>Федеральные каналы</v>
      </c>
      <c r="E4" s="45" t="str">
        <f t="shared" si="2"/>
        <v>SD</v>
      </c>
      <c r="F4" s="45" t="str">
        <f t="shared" si="3"/>
        <v>DVB-1</v>
      </c>
      <c r="G4" s="45" t="str">
        <f t="shared" ref="G4:G67" si="16">IFERROR(MID($A$1,SEARCH("=",$A$1,9)+1,SEARCH(")",$A$1)-SEARCH("=",$A$1,9)-1),"Н/Д")</f>
        <v xml:space="preserve"> 2004</v>
      </c>
      <c r="H4" s="46">
        <v>2</v>
      </c>
      <c r="I4" s="45">
        <f t="shared" si="4"/>
        <v>2</v>
      </c>
      <c r="J4" s="153" t="s">
        <v>115</v>
      </c>
      <c r="K4" s="48" t="str">
        <f t="shared" si="5"/>
        <v>0009000207E2</v>
      </c>
      <c r="L4" s="48" t="str">
        <f t="shared" si="6"/>
        <v>http://russia.tv/</v>
      </c>
      <c r="M4" s="48" t="str">
        <f t="shared" si="7"/>
        <v>Русский</v>
      </c>
      <c r="N4" s="48" t="str">
        <f t="shared" si="8"/>
        <v>Круглосуточно</v>
      </c>
      <c r="O4" s="49" t="str">
        <f t="shared" si="9"/>
        <v/>
      </c>
      <c r="P4" s="48" t="str">
        <f t="shared" si="10"/>
        <v>Федеральный</v>
      </c>
      <c r="Q4" s="44" t="str">
        <f t="shared" ref="Q4:Q67" si="17">IF(VLOOKUP($H4,TChannels,6,FALSE)=0,"",VLOOKUP($H4,TChannels,6,FALSE))</f>
        <v/>
      </c>
      <c r="R4" s="44" t="s">
        <v>14</v>
      </c>
      <c r="S4" s="44" t="str">
        <f t="shared" si="11"/>
        <v>Да</v>
      </c>
      <c r="T4" s="44" t="str">
        <f t="shared" si="12"/>
        <v>Да</v>
      </c>
      <c r="U4" s="44" t="str">
        <f t="shared" si="13"/>
        <v/>
      </c>
      <c r="V4" s="27" t="str">
        <f t="shared" si="14"/>
        <v/>
      </c>
    </row>
    <row r="5" spans="1:22" x14ac:dyDescent="0.2">
      <c r="A5" s="48">
        <f t="shared" si="15"/>
        <v>3</v>
      </c>
      <c r="B5" s="53" t="s">
        <v>670</v>
      </c>
      <c r="C5" s="27" t="str">
        <f t="shared" si="0"/>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1"/>
        <v>Федеральные каналы</v>
      </c>
      <c r="E5" s="54" t="str">
        <f t="shared" si="2"/>
        <v>SD</v>
      </c>
      <c r="F5" s="54" t="str">
        <f t="shared" si="3"/>
        <v>DVB-1</v>
      </c>
      <c r="G5" s="45" t="str">
        <f t="shared" si="16"/>
        <v xml:space="preserve"> 2004</v>
      </c>
      <c r="H5" s="55">
        <v>3</v>
      </c>
      <c r="I5" s="54">
        <f t="shared" si="4"/>
        <v>3</v>
      </c>
      <c r="J5" s="56" t="str">
        <f t="shared" ref="J5:J68" si="18">IFERROR(VLOOKUP($H5,TChannels,22,FALSE),"-")</f>
        <v>epg611</v>
      </c>
      <c r="K5" s="48" t="str">
        <f t="shared" si="5"/>
        <v>0009000207E2</v>
      </c>
      <c r="L5" s="48" t="str">
        <f t="shared" si="6"/>
        <v>http://matchtv.ru/</v>
      </c>
      <c r="M5" s="48" t="str">
        <f t="shared" si="7"/>
        <v>Русский</v>
      </c>
      <c r="N5" s="48" t="str">
        <f t="shared" si="8"/>
        <v>Круглосуточно</v>
      </c>
      <c r="O5" s="49" t="str">
        <f t="shared" si="9"/>
        <v/>
      </c>
      <c r="P5" s="48" t="str">
        <f t="shared" si="10"/>
        <v>Федеральный</v>
      </c>
      <c r="Q5" s="48" t="str">
        <f t="shared" si="17"/>
        <v>Да</v>
      </c>
      <c r="R5" s="44"/>
      <c r="S5" s="44" t="str">
        <f t="shared" si="11"/>
        <v>Да</v>
      </c>
      <c r="T5" s="44" t="str">
        <f t="shared" si="12"/>
        <v>Да</v>
      </c>
      <c r="U5" s="44" t="str">
        <f t="shared" si="13"/>
        <v/>
      </c>
      <c r="V5" s="27" t="str">
        <f t="shared" si="14"/>
        <v/>
      </c>
    </row>
    <row r="6" spans="1:22" ht="15" x14ac:dyDescent="0.25">
      <c r="A6" s="48">
        <f t="shared" si="15"/>
        <v>4</v>
      </c>
      <c r="B6" s="53" t="str">
        <f t="shared" ref="B6:B69" si="19">IFERROR(VLOOKUP($H6,TChannels,3,FALSE),"-")</f>
        <v>НТВ</v>
      </c>
      <c r="C6" s="27" t="str">
        <f t="shared" si="0"/>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1"/>
        <v>Федеральные каналы</v>
      </c>
      <c r="E6" s="54" t="str">
        <f t="shared" si="2"/>
        <v>SD</v>
      </c>
      <c r="F6" s="54" t="str">
        <f t="shared" si="3"/>
        <v>DVB-1</v>
      </c>
      <c r="G6" s="45" t="str">
        <f t="shared" si="16"/>
        <v xml:space="preserve"> 2004</v>
      </c>
      <c r="H6" s="55">
        <v>4</v>
      </c>
      <c r="I6" s="54">
        <f t="shared" si="4"/>
        <v>4</v>
      </c>
      <c r="J6" s="56" t="s">
        <v>118</v>
      </c>
      <c r="K6" s="48" t="str">
        <f t="shared" si="5"/>
        <v>0009000207E2</v>
      </c>
      <c r="L6" s="48" t="str">
        <f t="shared" si="6"/>
        <v>http://www.ntv.ru/</v>
      </c>
      <c r="M6" s="48" t="str">
        <f t="shared" si="7"/>
        <v>Русский</v>
      </c>
      <c r="N6" s="48" t="str">
        <f t="shared" si="8"/>
        <v>Круглосуточно</v>
      </c>
      <c r="O6" s="49" t="str">
        <f t="shared" si="9"/>
        <v/>
      </c>
      <c r="P6" s="48" t="str">
        <f t="shared" si="10"/>
        <v>Федеральный</v>
      </c>
      <c r="Q6" s="48" t="str">
        <f t="shared" si="17"/>
        <v>Да</v>
      </c>
      <c r="R6" s="44" t="s">
        <v>14</v>
      </c>
      <c r="S6" s="44" t="str">
        <f t="shared" si="11"/>
        <v>Да</v>
      </c>
      <c r="T6" s="44" t="str">
        <f t="shared" si="12"/>
        <v>Да</v>
      </c>
      <c r="U6" s="44" t="str">
        <f t="shared" si="13"/>
        <v/>
      </c>
      <c r="V6" s="27" t="str">
        <f t="shared" si="14"/>
        <v/>
      </c>
    </row>
    <row r="7" spans="1:22" ht="15" x14ac:dyDescent="0.25">
      <c r="A7" s="48">
        <f t="shared" si="15"/>
        <v>5</v>
      </c>
      <c r="B7" s="53" t="str">
        <f t="shared" si="19"/>
        <v>Пятый канал</v>
      </c>
      <c r="C7" s="27" t="str">
        <f t="shared" si="0"/>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1"/>
        <v>Федеральные каналы</v>
      </c>
      <c r="E7" s="54" t="str">
        <f t="shared" si="2"/>
        <v>SD</v>
      </c>
      <c r="F7" s="54" t="str">
        <f t="shared" si="3"/>
        <v>DVB-1</v>
      </c>
      <c r="G7" s="45" t="str">
        <f t="shared" si="16"/>
        <v xml:space="preserve"> 2004</v>
      </c>
      <c r="H7" s="55">
        <v>5</v>
      </c>
      <c r="I7" s="54">
        <f t="shared" si="4"/>
        <v>5</v>
      </c>
      <c r="J7" s="56" t="s">
        <v>120</v>
      </c>
      <c r="K7" s="48" t="str">
        <f t="shared" si="5"/>
        <v>0009000207E2</v>
      </c>
      <c r="L7" s="48" t="str">
        <f t="shared" si="6"/>
        <v>http://www.5-tv.ru/</v>
      </c>
      <c r="M7" s="48" t="str">
        <f t="shared" si="7"/>
        <v>Русский</v>
      </c>
      <c r="N7" s="48" t="str">
        <f t="shared" si="8"/>
        <v>Круглосуточно</v>
      </c>
      <c r="O7" s="49" t="str">
        <f t="shared" si="9"/>
        <v/>
      </c>
      <c r="P7" s="48" t="str">
        <f t="shared" si="10"/>
        <v>Федеральный</v>
      </c>
      <c r="Q7" s="48" t="str">
        <f t="shared" si="17"/>
        <v>Да</v>
      </c>
      <c r="R7" s="44" t="s">
        <v>14</v>
      </c>
      <c r="S7" s="44" t="str">
        <f t="shared" si="11"/>
        <v>Да</v>
      </c>
      <c r="T7" s="44" t="str">
        <f t="shared" si="12"/>
        <v>Да</v>
      </c>
      <c r="U7" s="44" t="str">
        <f t="shared" si="13"/>
        <v/>
      </c>
      <c r="V7" s="27" t="str">
        <f t="shared" si="14"/>
        <v/>
      </c>
    </row>
    <row r="8" spans="1:22" ht="15" x14ac:dyDescent="0.25">
      <c r="A8" s="48">
        <f t="shared" si="15"/>
        <v>6</v>
      </c>
      <c r="B8" s="53" t="s">
        <v>26</v>
      </c>
      <c r="C8" s="27" t="str">
        <f t="shared" si="0"/>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1"/>
        <v>Федеральные каналы</v>
      </c>
      <c r="E8" s="54" t="str">
        <f t="shared" si="2"/>
        <v>SD</v>
      </c>
      <c r="F8" s="54" t="str">
        <f t="shared" si="3"/>
        <v>DVB-1</v>
      </c>
      <c r="G8" s="45" t="str">
        <f t="shared" si="16"/>
        <v xml:space="preserve"> 2004</v>
      </c>
      <c r="H8" s="55">
        <v>6</v>
      </c>
      <c r="I8" s="54">
        <f t="shared" si="4"/>
        <v>6</v>
      </c>
      <c r="J8" s="56" t="s">
        <v>123</v>
      </c>
      <c r="K8" s="48" t="str">
        <f t="shared" si="5"/>
        <v>0009000207E2</v>
      </c>
      <c r="L8" s="48" t="str">
        <f t="shared" si="6"/>
        <v>http://tvkultura.ru/</v>
      </c>
      <c r="M8" s="48" t="str">
        <f t="shared" si="7"/>
        <v>Русский</v>
      </c>
      <c r="N8" s="48" t="str">
        <f t="shared" si="8"/>
        <v>Круглосуточно</v>
      </c>
      <c r="O8" s="49" t="str">
        <f t="shared" si="9"/>
        <v/>
      </c>
      <c r="P8" s="48" t="str">
        <f t="shared" si="10"/>
        <v>Федеральный</v>
      </c>
      <c r="Q8" s="48" t="str">
        <f t="shared" si="17"/>
        <v/>
      </c>
      <c r="R8" s="44"/>
      <c r="S8" s="44" t="str">
        <f t="shared" si="11"/>
        <v>Да</v>
      </c>
      <c r="T8" s="44" t="str">
        <f t="shared" si="12"/>
        <v>Да</v>
      </c>
      <c r="U8" s="44" t="str">
        <f t="shared" si="13"/>
        <v/>
      </c>
      <c r="V8" s="27" t="str">
        <f t="shared" si="14"/>
        <v/>
      </c>
    </row>
    <row r="9" spans="1:22" ht="15" x14ac:dyDescent="0.25">
      <c r="A9" s="48">
        <f t="shared" si="15"/>
        <v>7</v>
      </c>
      <c r="B9" s="53" t="s">
        <v>7</v>
      </c>
      <c r="C9" s="27" t="str">
        <f t="shared" si="0"/>
        <v>Цель канала — представлять зрителям самую оперативную информацию из всех регионов страны и из-за ее пределов 24 часа в сутки.</v>
      </c>
      <c r="D9" s="53" t="str">
        <f t="shared" si="1"/>
        <v>Федеральные каналы</v>
      </c>
      <c r="E9" s="54" t="str">
        <f t="shared" si="2"/>
        <v>SD</v>
      </c>
      <c r="F9" s="54" t="str">
        <f t="shared" si="3"/>
        <v>DVB-2</v>
      </c>
      <c r="G9" s="45" t="str">
        <f t="shared" si="16"/>
        <v xml:space="preserve"> 2004</v>
      </c>
      <c r="H9" s="55">
        <v>7</v>
      </c>
      <c r="I9" s="54">
        <f t="shared" si="4"/>
        <v>7</v>
      </c>
      <c r="J9" s="56" t="str">
        <f t="shared" si="18"/>
        <v>epg7</v>
      </c>
      <c r="K9" s="48" t="str">
        <f t="shared" si="5"/>
        <v>0009000207E2</v>
      </c>
      <c r="L9" s="48" t="str">
        <f t="shared" si="6"/>
        <v>http://www.vesti.ru/</v>
      </c>
      <c r="M9" s="48" t="str">
        <f t="shared" si="7"/>
        <v>Русский</v>
      </c>
      <c r="N9" s="48" t="str">
        <f t="shared" si="8"/>
        <v>Круглосуточно</v>
      </c>
      <c r="O9" s="49" t="str">
        <f t="shared" si="9"/>
        <v/>
      </c>
      <c r="P9" s="48" t="str">
        <f t="shared" si="10"/>
        <v>Федеральный</v>
      </c>
      <c r="Q9" s="48" t="str">
        <f t="shared" si="17"/>
        <v/>
      </c>
      <c r="R9" s="44"/>
      <c r="S9" s="44" t="str">
        <f t="shared" si="11"/>
        <v>Да</v>
      </c>
      <c r="T9" s="44" t="str">
        <f t="shared" si="12"/>
        <v>Да</v>
      </c>
      <c r="U9" s="44" t="str">
        <f t="shared" si="13"/>
        <v/>
      </c>
      <c r="V9" s="27" t="str">
        <f t="shared" si="14"/>
        <v/>
      </c>
    </row>
    <row r="10" spans="1:22" ht="15" x14ac:dyDescent="0.25">
      <c r="A10" s="48">
        <f t="shared" si="15"/>
        <v>8</v>
      </c>
      <c r="B10" s="53" t="str">
        <f t="shared" si="19"/>
        <v>Карусель</v>
      </c>
      <c r="C10" s="27" t="str">
        <f t="shared" si="0"/>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1"/>
        <v>Детские</v>
      </c>
      <c r="E10" s="54" t="str">
        <f t="shared" si="2"/>
        <v>SD</v>
      </c>
      <c r="F10" s="54" t="str">
        <f t="shared" si="3"/>
        <v>DVB-2</v>
      </c>
      <c r="G10" s="45" t="str">
        <f t="shared" si="16"/>
        <v xml:space="preserve"> 2004</v>
      </c>
      <c r="H10" s="55">
        <v>8</v>
      </c>
      <c r="I10" s="54">
        <f t="shared" si="4"/>
        <v>8</v>
      </c>
      <c r="J10" s="56" t="s">
        <v>130</v>
      </c>
      <c r="K10" s="48" t="str">
        <f t="shared" si="5"/>
        <v>0009000207E2</v>
      </c>
      <c r="L10" s="48" t="str">
        <f t="shared" si="6"/>
        <v>http://www.karusel-tv.ru/</v>
      </c>
      <c r="M10" s="48" t="str">
        <f t="shared" si="7"/>
        <v>Русский</v>
      </c>
      <c r="N10" s="48" t="str">
        <f t="shared" si="8"/>
        <v>Круглосуточно</v>
      </c>
      <c r="O10" s="49" t="str">
        <f t="shared" si="9"/>
        <v/>
      </c>
      <c r="P10" s="48" t="str">
        <f t="shared" si="10"/>
        <v>Федеральный</v>
      </c>
      <c r="Q10" s="48" t="str">
        <f t="shared" si="17"/>
        <v>Да</v>
      </c>
      <c r="R10" s="44" t="s">
        <v>14</v>
      </c>
      <c r="S10" s="44" t="str">
        <f t="shared" si="11"/>
        <v>Да</v>
      </c>
      <c r="T10" s="44" t="str">
        <f t="shared" si="12"/>
        <v>Да</v>
      </c>
      <c r="U10" s="44" t="str">
        <f t="shared" si="13"/>
        <v/>
      </c>
      <c r="V10" s="27" t="str">
        <f t="shared" si="14"/>
        <v/>
      </c>
    </row>
    <row r="11" spans="1:22" ht="15" x14ac:dyDescent="0.25">
      <c r="A11" s="48">
        <f t="shared" si="15"/>
        <v>9</v>
      </c>
      <c r="B11" s="53" t="str">
        <f t="shared" si="19"/>
        <v>Общественное телевидение России</v>
      </c>
      <c r="C11" s="27" t="str">
        <f t="shared" si="0"/>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1"/>
        <v>Федеральные каналы</v>
      </c>
      <c r="E11" s="54" t="str">
        <f t="shared" si="2"/>
        <v>SD</v>
      </c>
      <c r="F11" s="54" t="str">
        <f t="shared" si="3"/>
        <v>DVB-2</v>
      </c>
      <c r="G11" s="45" t="str">
        <f t="shared" si="16"/>
        <v xml:space="preserve"> 2004</v>
      </c>
      <c r="H11" s="55">
        <v>9</v>
      </c>
      <c r="I11" s="54">
        <f t="shared" si="4"/>
        <v>9</v>
      </c>
      <c r="J11" s="56" t="str">
        <f t="shared" si="18"/>
        <v>epg264</v>
      </c>
      <c r="K11" s="48" t="str">
        <f t="shared" si="5"/>
        <v>0009000207E2</v>
      </c>
      <c r="L11" s="48" t="str">
        <f t="shared" si="6"/>
        <v>http://otr-online.ru/</v>
      </c>
      <c r="M11" s="48" t="str">
        <f t="shared" si="7"/>
        <v>Русский</v>
      </c>
      <c r="N11" s="48" t="str">
        <f t="shared" si="8"/>
        <v>Круглосуточно</v>
      </c>
      <c r="O11" s="49" t="str">
        <f t="shared" si="9"/>
        <v/>
      </c>
      <c r="P11" s="48" t="str">
        <f t="shared" si="10"/>
        <v>Федеральный</v>
      </c>
      <c r="Q11" s="48" t="str">
        <f t="shared" si="17"/>
        <v/>
      </c>
      <c r="R11" s="48"/>
      <c r="S11" s="44" t="str">
        <f t="shared" si="11"/>
        <v>Да</v>
      </c>
      <c r="T11" s="44" t="str">
        <f t="shared" si="12"/>
        <v>Да</v>
      </c>
      <c r="U11" s="44" t="str">
        <f t="shared" si="13"/>
        <v/>
      </c>
      <c r="V11" s="27" t="str">
        <f t="shared" si="14"/>
        <v/>
      </c>
    </row>
    <row r="12" spans="1:22" ht="15" x14ac:dyDescent="0.25">
      <c r="A12" s="48">
        <f t="shared" si="15"/>
        <v>10</v>
      </c>
      <c r="B12" s="53" t="s">
        <v>28</v>
      </c>
      <c r="C12" s="27" t="str">
        <f t="shared" si="0"/>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1"/>
        <v>Федеральные каналы</v>
      </c>
      <c r="E12" s="54" t="str">
        <f t="shared" si="2"/>
        <v>SD</v>
      </c>
      <c r="F12" s="54" t="str">
        <f t="shared" si="3"/>
        <v>DVB-2</v>
      </c>
      <c r="G12" s="45" t="str">
        <f t="shared" si="16"/>
        <v xml:space="preserve"> 2004</v>
      </c>
      <c r="H12" s="55">
        <v>15</v>
      </c>
      <c r="I12" s="54">
        <f t="shared" si="4"/>
        <v>10</v>
      </c>
      <c r="J12" s="56" t="s">
        <v>136</v>
      </c>
      <c r="K12" s="48" t="str">
        <f t="shared" si="5"/>
        <v>0009000207E2</v>
      </c>
      <c r="L12" s="48" t="str">
        <f t="shared" si="6"/>
        <v>http://www.tvc.ru/</v>
      </c>
      <c r="M12" s="48" t="str">
        <f t="shared" si="7"/>
        <v>Русский</v>
      </c>
      <c r="N12" s="48" t="str">
        <f t="shared" si="8"/>
        <v>Круглосуточно</v>
      </c>
      <c r="O12" s="49" t="str">
        <f t="shared" si="9"/>
        <v/>
      </c>
      <c r="P12" s="48" t="str">
        <f t="shared" si="10"/>
        <v>Федеральный</v>
      </c>
      <c r="Q12" s="48" t="str">
        <f t="shared" si="17"/>
        <v/>
      </c>
      <c r="R12" s="48"/>
      <c r="S12" s="44" t="str">
        <f t="shared" si="11"/>
        <v>Да</v>
      </c>
      <c r="T12" s="44" t="str">
        <f t="shared" si="12"/>
        <v>Да</v>
      </c>
      <c r="U12" s="44" t="str">
        <f t="shared" si="13"/>
        <v/>
      </c>
      <c r="V12" s="27" t="str">
        <f t="shared" si="14"/>
        <v/>
      </c>
    </row>
    <row r="13" spans="1:22" ht="15" x14ac:dyDescent="0.25">
      <c r="A13" s="48">
        <f t="shared" si="15"/>
        <v>11</v>
      </c>
      <c r="B13" s="53" t="s">
        <v>29</v>
      </c>
      <c r="C13" s="27" t="str">
        <f t="shared" si="0"/>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1"/>
        <v>Развлекательные</v>
      </c>
      <c r="E13" s="54" t="str">
        <f t="shared" si="2"/>
        <v>SD</v>
      </c>
      <c r="F13" s="54" t="str">
        <f t="shared" si="3"/>
        <v>DVB-3</v>
      </c>
      <c r="G13" s="45" t="str">
        <f t="shared" si="16"/>
        <v xml:space="preserve"> 2004</v>
      </c>
      <c r="H13" s="55">
        <v>11</v>
      </c>
      <c r="I13" s="54">
        <f t="shared" si="4"/>
        <v>19</v>
      </c>
      <c r="J13" s="153" t="s">
        <v>139</v>
      </c>
      <c r="K13" s="48" t="str">
        <f t="shared" si="5"/>
        <v>0009000207E2</v>
      </c>
      <c r="L13" s="48" t="str">
        <f t="shared" si="6"/>
        <v>http://tnt-online.ru/</v>
      </c>
      <c r="M13" s="48" t="str">
        <f t="shared" si="7"/>
        <v>Русский</v>
      </c>
      <c r="N13" s="48" t="str">
        <f t="shared" si="8"/>
        <v>Круглосуточно</v>
      </c>
      <c r="O13" s="49" t="str">
        <f t="shared" si="9"/>
        <v/>
      </c>
      <c r="P13" s="48" t="str">
        <f t="shared" si="10"/>
        <v>Федеральный</v>
      </c>
      <c r="Q13" s="48"/>
      <c r="R13" s="48"/>
      <c r="S13" s="44" t="str">
        <f t="shared" si="11"/>
        <v>Да</v>
      </c>
      <c r="T13" s="44" t="str">
        <f t="shared" si="12"/>
        <v>Да</v>
      </c>
      <c r="U13" s="44" t="str">
        <f t="shared" si="13"/>
        <v/>
      </c>
      <c r="V13" s="27" t="str">
        <f t="shared" si="14"/>
        <v/>
      </c>
    </row>
    <row r="14" spans="1:22" ht="15" x14ac:dyDescent="0.25">
      <c r="A14" s="48">
        <f t="shared" si="15"/>
        <v>12</v>
      </c>
      <c r="B14" s="53" t="s">
        <v>30</v>
      </c>
      <c r="C14" s="27" t="str">
        <f t="shared" si="0"/>
        <v>Современное, динамичное, драйвовое телевидение. Универсальный развлекательный канал с доминантой молодежной аудитории.</v>
      </c>
      <c r="D14" s="53" t="str">
        <f t="shared" si="1"/>
        <v>Развлекательные</v>
      </c>
      <c r="E14" s="54" t="str">
        <f t="shared" si="2"/>
        <v>SD</v>
      </c>
      <c r="F14" s="54" t="str">
        <f t="shared" si="3"/>
        <v>DVB-2</v>
      </c>
      <c r="G14" s="45" t="str">
        <f t="shared" si="16"/>
        <v xml:space="preserve"> 2004</v>
      </c>
      <c r="H14" s="55">
        <v>10</v>
      </c>
      <c r="I14" s="54">
        <f t="shared" si="4"/>
        <v>13</v>
      </c>
      <c r="J14" s="56" t="s">
        <v>146</v>
      </c>
      <c r="K14" s="48" t="str">
        <f t="shared" si="5"/>
        <v>0009000207E2</v>
      </c>
      <c r="L14" s="48" t="str">
        <f t="shared" si="6"/>
        <v>http://ctc.ru/</v>
      </c>
      <c r="M14" s="48" t="str">
        <f t="shared" si="7"/>
        <v>Русский</v>
      </c>
      <c r="N14" s="48" t="str">
        <f t="shared" si="8"/>
        <v>Круглосуточно</v>
      </c>
      <c r="O14" s="49" t="str">
        <f t="shared" si="9"/>
        <v/>
      </c>
      <c r="P14" s="48" t="str">
        <f t="shared" si="10"/>
        <v>Федеральный</v>
      </c>
      <c r="Q14" s="48" t="str">
        <f t="shared" si="17"/>
        <v>Да</v>
      </c>
      <c r="R14" s="48"/>
      <c r="S14" s="44" t="str">
        <f t="shared" si="11"/>
        <v>Да</v>
      </c>
      <c r="T14" s="44" t="str">
        <f t="shared" si="12"/>
        <v>Да</v>
      </c>
      <c r="U14" s="44" t="str">
        <f t="shared" si="13"/>
        <v/>
      </c>
      <c r="V14" s="27" t="str">
        <f t="shared" si="14"/>
        <v/>
      </c>
    </row>
    <row r="15" spans="1:22" ht="15" x14ac:dyDescent="0.25">
      <c r="A15" s="48">
        <f t="shared" si="15"/>
        <v>13</v>
      </c>
      <c r="B15" s="53" t="s">
        <v>31</v>
      </c>
      <c r="C15" s="27" t="str">
        <f t="shared" si="0"/>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1"/>
        <v>Новости и публицистика</v>
      </c>
      <c r="E15" s="54" t="str">
        <f t="shared" si="2"/>
        <v>SD</v>
      </c>
      <c r="F15" s="54" t="str">
        <f t="shared" si="3"/>
        <v>DVB-2</v>
      </c>
      <c r="G15" s="45" t="str">
        <f t="shared" si="16"/>
        <v xml:space="preserve"> 2004</v>
      </c>
      <c r="H15" s="55">
        <v>14</v>
      </c>
      <c r="I15" s="54">
        <f t="shared" si="4"/>
        <v>11</v>
      </c>
      <c r="J15" s="56" t="s">
        <v>149</v>
      </c>
      <c r="K15" s="48" t="str">
        <f t="shared" si="5"/>
        <v>0009000207E2</v>
      </c>
      <c r="L15" s="48" t="str">
        <f t="shared" si="6"/>
        <v>http://www.ren-tv.com/</v>
      </c>
      <c r="M15" s="48" t="str">
        <f t="shared" si="7"/>
        <v>Русский</v>
      </c>
      <c r="N15" s="48" t="str">
        <f t="shared" si="8"/>
        <v>Круглосуточно</v>
      </c>
      <c r="O15" s="49" t="str">
        <f t="shared" si="9"/>
        <v/>
      </c>
      <c r="P15" s="48" t="str">
        <f t="shared" si="10"/>
        <v>Федеральный</v>
      </c>
      <c r="Q15" s="48" t="str">
        <f t="shared" si="17"/>
        <v>Да</v>
      </c>
      <c r="R15" s="48"/>
      <c r="S15" s="44" t="str">
        <f t="shared" si="11"/>
        <v>Да</v>
      </c>
      <c r="T15" s="44" t="str">
        <f t="shared" si="12"/>
        <v>Да</v>
      </c>
      <c r="U15" s="44" t="str">
        <f t="shared" si="13"/>
        <v/>
      </c>
      <c r="V15" s="27" t="str">
        <f t="shared" si="14"/>
        <v/>
      </c>
    </row>
    <row r="16" spans="1:22" ht="15" x14ac:dyDescent="0.25">
      <c r="A16" s="48">
        <f t="shared" si="15"/>
        <v>14</v>
      </c>
      <c r="B16" s="53" t="str">
        <f t="shared" si="19"/>
        <v>Мульт</v>
      </c>
      <c r="C16" s="27" t="str">
        <f t="shared" si="0"/>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1"/>
        <v>Детские</v>
      </c>
      <c r="E16" s="54" t="str">
        <f t="shared" si="2"/>
        <v>SD</v>
      </c>
      <c r="F16" s="54" t="str">
        <f t="shared" si="3"/>
        <v>DVB-5</v>
      </c>
      <c r="G16" s="45" t="str">
        <f t="shared" si="16"/>
        <v xml:space="preserve"> 2004</v>
      </c>
      <c r="H16" s="55">
        <v>301</v>
      </c>
      <c r="I16" s="54">
        <f t="shared" si="4"/>
        <v>80</v>
      </c>
      <c r="J16" s="56" t="str">
        <f t="shared" si="18"/>
        <v>epg524</v>
      </c>
      <c r="K16" s="48" t="str">
        <f t="shared" si="5"/>
        <v>0009000207E3</v>
      </c>
      <c r="L16" s="48" t="str">
        <f t="shared" si="6"/>
        <v xml:space="preserve">http://multkanal.ru/ </v>
      </c>
      <c r="M16" s="48" t="str">
        <f t="shared" si="7"/>
        <v>Русский</v>
      </c>
      <c r="N16" s="48" t="str">
        <f t="shared" si="8"/>
        <v>Круглосуточно</v>
      </c>
      <c r="O16" s="49" t="str">
        <f t="shared" si="9"/>
        <v/>
      </c>
      <c r="P16" s="48" t="str">
        <f t="shared" si="10"/>
        <v>Базовый</v>
      </c>
      <c r="Q16" s="48" t="str">
        <f t="shared" si="17"/>
        <v>Да</v>
      </c>
      <c r="R16" s="48"/>
      <c r="S16" s="44" t="str">
        <f t="shared" si="11"/>
        <v>Да</v>
      </c>
      <c r="T16" s="44" t="str">
        <f t="shared" si="12"/>
        <v>Да</v>
      </c>
      <c r="U16" s="44" t="str">
        <f t="shared" si="13"/>
        <v/>
      </c>
      <c r="V16" s="27" t="str">
        <f t="shared" si="14"/>
        <v/>
      </c>
    </row>
    <row r="17" spans="1:22" ht="15" x14ac:dyDescent="0.25">
      <c r="A17" s="48">
        <f t="shared" si="15"/>
        <v>15</v>
      </c>
      <c r="B17" s="53" t="str">
        <f t="shared" si="19"/>
        <v>Че</v>
      </c>
      <c r="C17" s="27" t="str">
        <f t="shared" si="0"/>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1"/>
        <v>Развлекательные</v>
      </c>
      <c r="E17" s="54" t="str">
        <f t="shared" si="2"/>
        <v>SD</v>
      </c>
      <c r="F17" s="54" t="str">
        <f t="shared" si="3"/>
        <v>DVB-9</v>
      </c>
      <c r="G17" s="45" t="str">
        <f t="shared" si="16"/>
        <v xml:space="preserve"> 2004</v>
      </c>
      <c r="H17" s="55">
        <v>18</v>
      </c>
      <c r="I17" s="54">
        <f t="shared" si="4"/>
        <v>27</v>
      </c>
      <c r="J17" s="56" t="s">
        <v>673</v>
      </c>
      <c r="K17" s="48" t="str">
        <f t="shared" si="5"/>
        <v>0009000207E3</v>
      </c>
      <c r="L17" s="48" t="str">
        <f t="shared" si="6"/>
        <v>http://chetv.ru</v>
      </c>
      <c r="M17" s="48" t="str">
        <f t="shared" si="7"/>
        <v>Русский</v>
      </c>
      <c r="N17" s="48" t="str">
        <f t="shared" si="8"/>
        <v>Круглосуточно</v>
      </c>
      <c r="O17" s="49" t="str">
        <f t="shared" si="9"/>
        <v/>
      </c>
      <c r="P17" s="48" t="str">
        <f t="shared" si="10"/>
        <v>Базовый</v>
      </c>
      <c r="Q17" s="48" t="str">
        <f t="shared" si="17"/>
        <v>Да</v>
      </c>
      <c r="R17" s="48"/>
      <c r="S17" s="44" t="str">
        <f t="shared" si="11"/>
        <v>Да</v>
      </c>
      <c r="T17" s="44" t="str">
        <f t="shared" si="12"/>
        <v>Да</v>
      </c>
      <c r="U17" s="44" t="str">
        <f t="shared" si="13"/>
        <v/>
      </c>
      <c r="V17" s="27" t="str">
        <f t="shared" si="14"/>
        <v/>
      </c>
    </row>
    <row r="18" spans="1:22" ht="15" x14ac:dyDescent="0.25">
      <c r="A18" s="48">
        <f t="shared" si="15"/>
        <v>16</v>
      </c>
      <c r="B18" s="53" t="str">
        <f t="shared" si="19"/>
        <v>ТВ-3</v>
      </c>
      <c r="C18" s="27" t="str">
        <f t="shared" si="0"/>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1"/>
        <v>Развлекательные</v>
      </c>
      <c r="E18" s="54" t="str">
        <f t="shared" si="2"/>
        <v>SD</v>
      </c>
      <c r="F18" s="54" t="str">
        <f t="shared" si="3"/>
        <v>DVB-3</v>
      </c>
      <c r="G18" s="45" t="str">
        <f t="shared" si="16"/>
        <v xml:space="preserve"> 2004</v>
      </c>
      <c r="H18" s="55">
        <v>16</v>
      </c>
      <c r="I18" s="54">
        <f t="shared" si="4"/>
        <v>15</v>
      </c>
      <c r="J18" s="56" t="s">
        <v>155</v>
      </c>
      <c r="K18" s="48" t="str">
        <f t="shared" si="5"/>
        <v>0009000207E2</v>
      </c>
      <c r="L18" s="48" t="str">
        <f t="shared" si="6"/>
        <v>http://tv3.ru/</v>
      </c>
      <c r="M18" s="48" t="str">
        <f t="shared" si="7"/>
        <v>Русский</v>
      </c>
      <c r="N18" s="48" t="str">
        <f t="shared" si="8"/>
        <v>Круглосуточно</v>
      </c>
      <c r="O18" s="49" t="str">
        <f t="shared" si="9"/>
        <v/>
      </c>
      <c r="P18" s="48" t="str">
        <f t="shared" si="10"/>
        <v>Федеральный</v>
      </c>
      <c r="Q18" s="48" t="str">
        <f t="shared" si="17"/>
        <v>Да</v>
      </c>
      <c r="R18" s="48"/>
      <c r="S18" s="44" t="str">
        <f t="shared" si="11"/>
        <v>Да</v>
      </c>
      <c r="T18" s="44" t="str">
        <f t="shared" si="12"/>
        <v>Да</v>
      </c>
      <c r="U18" s="44" t="str">
        <f t="shared" si="13"/>
        <v/>
      </c>
      <c r="V18" s="27" t="str">
        <f t="shared" si="14"/>
        <v/>
      </c>
    </row>
    <row r="19" spans="1:22" ht="15" x14ac:dyDescent="0.25">
      <c r="A19" s="48">
        <f t="shared" si="15"/>
        <v>17</v>
      </c>
      <c r="B19" s="53" t="str">
        <f t="shared" si="19"/>
        <v>Пятница!</v>
      </c>
      <c r="C19" s="27" t="str">
        <f t="shared" si="0"/>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1"/>
        <v>Развлекательные</v>
      </c>
      <c r="E19" s="54" t="str">
        <f t="shared" si="2"/>
        <v>SD</v>
      </c>
      <c r="F19" s="54" t="s">
        <v>474</v>
      </c>
      <c r="G19" s="45" t="str">
        <f t="shared" si="16"/>
        <v xml:space="preserve"> 2004</v>
      </c>
      <c r="H19" s="55">
        <v>19</v>
      </c>
      <c r="I19" s="54">
        <f t="shared" si="4"/>
        <v>16</v>
      </c>
      <c r="J19" s="56" t="s">
        <v>161</v>
      </c>
      <c r="K19" s="48" t="str">
        <f t="shared" si="5"/>
        <v>0009000207E2</v>
      </c>
      <c r="L19" s="48" t="str">
        <f t="shared" si="6"/>
        <v>http://www.friday.ru/about</v>
      </c>
      <c r="M19" s="48" t="str">
        <f t="shared" si="7"/>
        <v>Русский</v>
      </c>
      <c r="N19" s="48" t="str">
        <f t="shared" si="8"/>
        <v>Круглосуточно</v>
      </c>
      <c r="O19" s="49" t="str">
        <f t="shared" si="9"/>
        <v/>
      </c>
      <c r="P19" s="48" t="str">
        <f t="shared" si="10"/>
        <v>Федеральный</v>
      </c>
      <c r="Q19" s="48" t="str">
        <f t="shared" si="17"/>
        <v>Да</v>
      </c>
      <c r="R19" s="48"/>
      <c r="S19" s="44" t="str">
        <f t="shared" si="11"/>
        <v>Да</v>
      </c>
      <c r="T19" s="44" t="str">
        <f t="shared" si="12"/>
        <v>Да</v>
      </c>
      <c r="U19" s="44" t="str">
        <f t="shared" si="13"/>
        <v/>
      </c>
      <c r="V19" s="27" t="str">
        <f t="shared" si="14"/>
        <v/>
      </c>
    </row>
    <row r="20" spans="1:22" ht="15" x14ac:dyDescent="0.25">
      <c r="A20" s="48">
        <f t="shared" si="15"/>
        <v>18</v>
      </c>
      <c r="B20" s="53" t="s">
        <v>34</v>
      </c>
      <c r="C20" s="27" t="str">
        <f t="shared" si="0"/>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1"/>
        <v>Семья и здоровье</v>
      </c>
      <c r="E20" s="54" t="str">
        <f t="shared" si="2"/>
        <v>SD</v>
      </c>
      <c r="F20" s="54" t="str">
        <f t="shared" si="3"/>
        <v>DVB-3</v>
      </c>
      <c r="G20" s="45" t="str">
        <f t="shared" si="16"/>
        <v xml:space="preserve"> 2004</v>
      </c>
      <c r="H20" s="55">
        <v>22</v>
      </c>
      <c r="I20" s="54">
        <f t="shared" si="4"/>
        <v>14</v>
      </c>
      <c r="J20" s="56" t="s">
        <v>164</v>
      </c>
      <c r="K20" s="48" t="str">
        <f t="shared" si="5"/>
        <v>0009000207E2</v>
      </c>
      <c r="L20" s="48" t="str">
        <f t="shared" si="6"/>
        <v>http://tv.domashniy.ru/</v>
      </c>
      <c r="M20" s="48" t="str">
        <f t="shared" si="7"/>
        <v>Русский</v>
      </c>
      <c r="N20" s="48" t="str">
        <f t="shared" si="8"/>
        <v>Круглосуточно</v>
      </c>
      <c r="O20" s="49" t="str">
        <f t="shared" si="9"/>
        <v/>
      </c>
      <c r="P20" s="48" t="str">
        <f t="shared" si="10"/>
        <v>Федеральный</v>
      </c>
      <c r="Q20" s="48" t="str">
        <f t="shared" si="17"/>
        <v/>
      </c>
      <c r="R20" s="48"/>
      <c r="S20" s="44" t="str">
        <f t="shared" si="11"/>
        <v>Да</v>
      </c>
      <c r="T20" s="44" t="str">
        <f t="shared" si="12"/>
        <v>Да</v>
      </c>
      <c r="U20" s="44" t="str">
        <f t="shared" si="13"/>
        <v/>
      </c>
      <c r="V20" s="27" t="str">
        <f t="shared" si="14"/>
        <v/>
      </c>
    </row>
    <row r="21" spans="1:22" ht="15" x14ac:dyDescent="0.25">
      <c r="A21" s="48">
        <f t="shared" si="15"/>
        <v>19</v>
      </c>
      <c r="B21" s="53" t="str">
        <f t="shared" si="19"/>
        <v>Детский мир / Телеклуб</v>
      </c>
      <c r="C21" s="27" t="str">
        <f t="shared" si="0"/>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1"/>
        <v>Детские</v>
      </c>
      <c r="E21" s="54" t="str">
        <f t="shared" si="2"/>
        <v>SD</v>
      </c>
      <c r="F21" s="54" t="str">
        <f t="shared" si="3"/>
        <v>DVB-29</v>
      </c>
      <c r="G21" s="45" t="str">
        <f t="shared" si="16"/>
        <v xml:space="preserve"> 2004</v>
      </c>
      <c r="H21" s="55">
        <v>31</v>
      </c>
      <c r="I21" s="54">
        <f t="shared" si="4"/>
        <v>83</v>
      </c>
      <c r="J21" s="56" t="str">
        <f t="shared" si="18"/>
        <v>epg30</v>
      </c>
      <c r="K21" s="48" t="str">
        <f t="shared" si="5"/>
        <v>0009000207D1</v>
      </c>
      <c r="L21" s="48" t="str">
        <f t="shared" si="6"/>
        <v>http://www.ntvplus.ru/channels/channel.xl?id=3380</v>
      </c>
      <c r="M21" s="48" t="str">
        <f t="shared" si="7"/>
        <v>Русский</v>
      </c>
      <c r="N21" s="48" t="str">
        <f t="shared" si="8"/>
        <v>Круглосуточно</v>
      </c>
      <c r="O21" s="49" t="str">
        <f t="shared" si="9"/>
        <v/>
      </c>
      <c r="P21" s="48" t="str">
        <f t="shared" si="10"/>
        <v>Базовый</v>
      </c>
      <c r="Q21" s="48" t="str">
        <f t="shared" si="17"/>
        <v>Да</v>
      </c>
      <c r="R21" s="48"/>
      <c r="S21" s="44" t="str">
        <f t="shared" si="11"/>
        <v>Да</v>
      </c>
      <c r="T21" s="44" t="str">
        <f t="shared" si="12"/>
        <v>Да</v>
      </c>
      <c r="U21" s="44" t="str">
        <f t="shared" si="13"/>
        <v/>
      </c>
      <c r="V21" s="27" t="str">
        <f t="shared" si="14"/>
        <v/>
      </c>
    </row>
    <row r="22" spans="1:22" ht="15" x14ac:dyDescent="0.25">
      <c r="A22" s="44">
        <f t="shared" si="15"/>
        <v>20</v>
      </c>
      <c r="B22" s="27" t="str">
        <f t="shared" si="19"/>
        <v>2х2</v>
      </c>
      <c r="C22" s="27" t="str">
        <f t="shared" si="0"/>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27" t="str">
        <f t="shared" si="1"/>
        <v>Развлекательные</v>
      </c>
      <c r="E22" s="45" t="str">
        <f t="shared" si="2"/>
        <v>SD</v>
      </c>
      <c r="F22" s="45" t="str">
        <f t="shared" si="3"/>
        <v>DVB-5</v>
      </c>
      <c r="G22" s="45" t="str">
        <f t="shared" si="16"/>
        <v xml:space="preserve"> 2004</v>
      </c>
      <c r="H22" s="46">
        <v>21</v>
      </c>
      <c r="I22" s="45">
        <f t="shared" si="4"/>
        <v>28</v>
      </c>
      <c r="J22" s="56" t="s">
        <v>167</v>
      </c>
      <c r="K22" s="48" t="str">
        <f t="shared" si="5"/>
        <v>0009000207E3</v>
      </c>
      <c r="L22" s="48" t="str">
        <f t="shared" si="6"/>
        <v>http://www.2x2tv.ru</v>
      </c>
      <c r="M22" s="48" t="str">
        <f t="shared" si="7"/>
        <v>Русский</v>
      </c>
      <c r="N22" s="48" t="str">
        <f t="shared" si="8"/>
        <v>Круглосуточно</v>
      </c>
      <c r="O22" s="49" t="str">
        <f t="shared" si="9"/>
        <v/>
      </c>
      <c r="P22" s="48" t="str">
        <f t="shared" si="10"/>
        <v>Базовый</v>
      </c>
      <c r="Q22" s="44" t="str">
        <f t="shared" si="17"/>
        <v/>
      </c>
      <c r="R22" s="44"/>
      <c r="S22" s="44" t="str">
        <f t="shared" si="11"/>
        <v>Да</v>
      </c>
      <c r="T22" s="44" t="str">
        <f t="shared" si="12"/>
        <v>Да</v>
      </c>
      <c r="U22" s="44" t="str">
        <f t="shared" si="13"/>
        <v/>
      </c>
      <c r="V22" s="27" t="str">
        <f t="shared" si="14"/>
        <v/>
      </c>
    </row>
    <row r="23" spans="1:22" ht="15" x14ac:dyDescent="0.25">
      <c r="A23" s="44">
        <f t="shared" si="15"/>
        <v>21</v>
      </c>
      <c r="B23" s="27" t="str">
        <f t="shared" si="19"/>
        <v>Discovery Channel</v>
      </c>
      <c r="C23" s="27" t="str">
        <f t="shared" si="0"/>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27" t="str">
        <f t="shared" si="1"/>
        <v>Вокруг света</v>
      </c>
      <c r="E23" s="45" t="str">
        <f t="shared" si="2"/>
        <v>SD</v>
      </c>
      <c r="F23" s="45" t="str">
        <f t="shared" si="3"/>
        <v>DVB-5</v>
      </c>
      <c r="G23" s="45" t="str">
        <f t="shared" si="16"/>
        <v xml:space="preserve"> 2004</v>
      </c>
      <c r="H23" s="46">
        <v>26</v>
      </c>
      <c r="I23" s="45">
        <f t="shared" si="4"/>
        <v>100</v>
      </c>
      <c r="J23" s="56" t="str">
        <f t="shared" si="18"/>
        <v>epg25</v>
      </c>
      <c r="K23" s="48" t="str">
        <f t="shared" si="5"/>
        <v>0009000207E3</v>
      </c>
      <c r="L23" s="48" t="str">
        <f t="shared" si="6"/>
        <v>http://www.discoverychannel.ru/</v>
      </c>
      <c r="M23" s="48" t="str">
        <f t="shared" si="7"/>
        <v>Русский, Английский</v>
      </c>
      <c r="N23" s="48" t="str">
        <f t="shared" si="8"/>
        <v>Круглосуточно</v>
      </c>
      <c r="O23" s="49" t="str">
        <f t="shared" si="9"/>
        <v/>
      </c>
      <c r="P23" s="48" t="str">
        <f t="shared" si="10"/>
        <v>Базовый</v>
      </c>
      <c r="Q23" s="44" t="str">
        <f t="shared" si="17"/>
        <v/>
      </c>
      <c r="R23" s="44"/>
      <c r="S23" s="44" t="str">
        <f t="shared" si="11"/>
        <v>Да</v>
      </c>
      <c r="T23" s="44" t="str">
        <f t="shared" si="12"/>
        <v>Да</v>
      </c>
      <c r="U23" s="44" t="str">
        <f t="shared" si="13"/>
        <v/>
      </c>
      <c r="V23" s="27" t="str">
        <f t="shared" si="14"/>
        <v/>
      </c>
    </row>
    <row r="24" spans="1:22" ht="15" x14ac:dyDescent="0.25">
      <c r="A24" s="44">
        <f t="shared" si="15"/>
        <v>22</v>
      </c>
      <c r="B24" s="27" t="str">
        <f t="shared" si="19"/>
        <v>Animal Planet</v>
      </c>
      <c r="C24" s="27" t="str">
        <f t="shared" si="0"/>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27" t="str">
        <f t="shared" si="1"/>
        <v>В мире животных</v>
      </c>
      <c r="E24" s="45" t="str">
        <f t="shared" si="2"/>
        <v>SD</v>
      </c>
      <c r="F24" s="45" t="str">
        <f t="shared" si="3"/>
        <v>DVB-5</v>
      </c>
      <c r="G24" s="45" t="str">
        <f t="shared" si="16"/>
        <v xml:space="preserve"> 2004</v>
      </c>
      <c r="H24" s="46">
        <v>27</v>
      </c>
      <c r="I24" s="45">
        <f t="shared" si="4"/>
        <v>120</v>
      </c>
      <c r="J24" s="56" t="str">
        <f t="shared" si="18"/>
        <v>epg26</v>
      </c>
      <c r="K24" s="48" t="str">
        <f t="shared" si="5"/>
        <v>0009000207E3</v>
      </c>
      <c r="L24" s="48" t="str">
        <f t="shared" si="6"/>
        <v>http://animal.discovery.com/</v>
      </c>
      <c r="M24" s="48" t="str">
        <f t="shared" si="7"/>
        <v>Русский, Английский</v>
      </c>
      <c r="N24" s="48" t="str">
        <f t="shared" si="8"/>
        <v>Круглосуточно</v>
      </c>
      <c r="O24" s="49" t="str">
        <f t="shared" si="9"/>
        <v/>
      </c>
      <c r="P24" s="48" t="str">
        <f t="shared" si="10"/>
        <v>Базовый</v>
      </c>
      <c r="Q24" s="44" t="str">
        <f t="shared" si="17"/>
        <v/>
      </c>
      <c r="R24" s="44"/>
      <c r="S24" s="44" t="str">
        <f t="shared" si="11"/>
        <v>Да</v>
      </c>
      <c r="T24" s="44" t="str">
        <f t="shared" si="12"/>
        <v>Да</v>
      </c>
      <c r="U24" s="44" t="str">
        <f t="shared" si="13"/>
        <v/>
      </c>
      <c r="V24" s="27" t="str">
        <f t="shared" si="14"/>
        <v/>
      </c>
    </row>
    <row r="25" spans="1:22" ht="15" x14ac:dyDescent="0.25">
      <c r="A25" s="44">
        <f t="shared" si="15"/>
        <v>23</v>
      </c>
      <c r="B25" s="27" t="str">
        <f t="shared" si="19"/>
        <v>National Geographic</v>
      </c>
      <c r="C25" s="27" t="str">
        <f t="shared" si="0"/>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1"/>
        <v>Вокруг света</v>
      </c>
      <c r="E25" s="45" t="str">
        <f t="shared" si="2"/>
        <v>SD</v>
      </c>
      <c r="F25" s="45" t="str">
        <f t="shared" si="3"/>
        <v>DVB-5</v>
      </c>
      <c r="G25" s="45" t="str">
        <f t="shared" si="16"/>
        <v xml:space="preserve"> 2004</v>
      </c>
      <c r="H25" s="46">
        <v>25</v>
      </c>
      <c r="I25" s="45">
        <f t="shared" si="4"/>
        <v>105</v>
      </c>
      <c r="J25" s="56" t="str">
        <f t="shared" si="18"/>
        <v>epg24</v>
      </c>
      <c r="K25" s="48" t="str">
        <f t="shared" si="5"/>
        <v>0009000207E5</v>
      </c>
      <c r="L25" s="48" t="str">
        <f t="shared" si="6"/>
        <v>http://www.nat-geo.ru/</v>
      </c>
      <c r="M25" s="48" t="str">
        <f t="shared" si="7"/>
        <v>Русский, Английский</v>
      </c>
      <c r="N25" s="48" t="str">
        <f t="shared" si="8"/>
        <v>Круглосуточно</v>
      </c>
      <c r="O25" s="49" t="str">
        <f t="shared" si="9"/>
        <v/>
      </c>
      <c r="P25" s="48" t="str">
        <f t="shared" si="10"/>
        <v>Базовый</v>
      </c>
      <c r="Q25" s="44" t="str">
        <f t="shared" si="17"/>
        <v/>
      </c>
      <c r="R25" s="44"/>
      <c r="S25" s="44" t="str">
        <f t="shared" si="11"/>
        <v>Да</v>
      </c>
      <c r="T25" s="44" t="str">
        <f t="shared" si="12"/>
        <v>Да</v>
      </c>
      <c r="U25" s="44" t="str">
        <f t="shared" si="13"/>
        <v/>
      </c>
      <c r="V25" s="27" t="str">
        <f t="shared" si="14"/>
        <v/>
      </c>
    </row>
    <row r="26" spans="1:22" ht="15" x14ac:dyDescent="0.25">
      <c r="A26" s="44">
        <f t="shared" si="15"/>
        <v>24</v>
      </c>
      <c r="B26" s="27" t="str">
        <f t="shared" si="19"/>
        <v>Моя планета</v>
      </c>
      <c r="C26" s="27" t="str">
        <f t="shared" si="0"/>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1"/>
        <v>Вокруг света</v>
      </c>
      <c r="E26" s="45" t="str">
        <f t="shared" si="2"/>
        <v>SD</v>
      </c>
      <c r="F26" s="45" t="str">
        <f t="shared" si="3"/>
        <v>DVB-5</v>
      </c>
      <c r="G26" s="45" t="str">
        <f t="shared" si="16"/>
        <v xml:space="preserve"> 2004</v>
      </c>
      <c r="H26" s="46">
        <v>28</v>
      </c>
      <c r="I26" s="45">
        <f t="shared" si="4"/>
        <v>101</v>
      </c>
      <c r="J26" s="56" t="str">
        <f t="shared" si="18"/>
        <v>epg27</v>
      </c>
      <c r="K26" s="48" t="str">
        <f t="shared" si="5"/>
        <v>0009000207E3</v>
      </c>
      <c r="L26" s="48" t="str">
        <f t="shared" si="6"/>
        <v>http://www.moya-planeta.ru/</v>
      </c>
      <c r="M26" s="48" t="str">
        <f t="shared" si="7"/>
        <v>Русский</v>
      </c>
      <c r="N26" s="48" t="str">
        <f t="shared" si="8"/>
        <v>Круглосуточно</v>
      </c>
      <c r="O26" s="49" t="str">
        <f t="shared" si="9"/>
        <v/>
      </c>
      <c r="P26" s="48" t="str">
        <f t="shared" si="10"/>
        <v>Базовый</v>
      </c>
      <c r="Q26" s="44" t="str">
        <f t="shared" si="17"/>
        <v>Да</v>
      </c>
      <c r="R26" s="44"/>
      <c r="S26" s="44" t="str">
        <f t="shared" si="11"/>
        <v>Да</v>
      </c>
      <c r="T26" s="44" t="str">
        <f t="shared" si="12"/>
        <v>Да</v>
      </c>
      <c r="U26" s="44" t="str">
        <f t="shared" si="13"/>
        <v/>
      </c>
      <c r="V26" s="27" t="str">
        <f t="shared" si="14"/>
        <v/>
      </c>
    </row>
    <row r="27" spans="1:22" ht="15" x14ac:dyDescent="0.25">
      <c r="A27" s="44">
        <f t="shared" si="15"/>
        <v>25</v>
      </c>
      <c r="B27" s="27" t="str">
        <f t="shared" si="19"/>
        <v>Драйв</v>
      </c>
      <c r="C27" s="27" t="str">
        <f t="shared" si="0"/>
        <v>Единственный в России канал, целиком посвященный любимым игрушкам больших и маленьких мужчин — автомобилям и мотоциклам.</v>
      </c>
      <c r="D27" s="27" t="str">
        <f t="shared" si="1"/>
        <v>Спортивные</v>
      </c>
      <c r="E27" s="45" t="str">
        <f t="shared" si="2"/>
        <v>SD</v>
      </c>
      <c r="F27" s="45" t="str">
        <f t="shared" si="3"/>
        <v>DVB-5</v>
      </c>
      <c r="G27" s="45" t="str">
        <f t="shared" si="16"/>
        <v xml:space="preserve"> 2004</v>
      </c>
      <c r="H27" s="46">
        <v>29</v>
      </c>
      <c r="I27" s="45">
        <f t="shared" si="4"/>
        <v>303</v>
      </c>
      <c r="J27" s="56" t="str">
        <f t="shared" si="18"/>
        <v>epg28</v>
      </c>
      <c r="K27" s="48" t="str">
        <f t="shared" si="5"/>
        <v>0009000207D1</v>
      </c>
      <c r="L27" s="48" t="str">
        <f t="shared" si="6"/>
        <v>http://www.tv-stream.ru</v>
      </c>
      <c r="M27" s="48" t="str">
        <f t="shared" si="7"/>
        <v>Русский</v>
      </c>
      <c r="N27" s="48" t="str">
        <f t="shared" si="8"/>
        <v>Круглосуточно</v>
      </c>
      <c r="O27" s="49" t="str">
        <f t="shared" si="9"/>
        <v/>
      </c>
      <c r="P27" s="48" t="str">
        <f t="shared" si="10"/>
        <v>Базовый</v>
      </c>
      <c r="Q27" s="44" t="str">
        <f t="shared" si="17"/>
        <v>Да</v>
      </c>
      <c r="R27" s="44"/>
      <c r="S27" s="44" t="str">
        <f t="shared" si="11"/>
        <v>Да</v>
      </c>
      <c r="T27" s="44" t="str">
        <f t="shared" si="12"/>
        <v>Да</v>
      </c>
      <c r="U27" s="44" t="str">
        <f t="shared" si="13"/>
        <v/>
      </c>
      <c r="V27" s="27" t="str">
        <f t="shared" si="14"/>
        <v/>
      </c>
    </row>
    <row r="28" spans="1:22" ht="15" x14ac:dyDescent="0.25">
      <c r="A28" s="44">
        <f t="shared" si="15"/>
        <v>26</v>
      </c>
      <c r="B28" s="27" t="str">
        <f t="shared" si="19"/>
        <v>Охота и рыбалка</v>
      </c>
      <c r="C28" s="27" t="str">
        <f t="shared" si="0"/>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1"/>
        <v>Познавательные</v>
      </c>
      <c r="E28" s="45" t="str">
        <f t="shared" si="2"/>
        <v>SD</v>
      </c>
      <c r="F28" s="45" t="str">
        <f t="shared" si="3"/>
        <v>DVB-5</v>
      </c>
      <c r="G28" s="45" t="str">
        <f t="shared" si="16"/>
        <v xml:space="preserve"> 2004</v>
      </c>
      <c r="H28" s="46">
        <v>30</v>
      </c>
      <c r="I28" s="45">
        <f t="shared" si="4"/>
        <v>114</v>
      </c>
      <c r="J28" s="56" t="str">
        <f t="shared" si="18"/>
        <v>epg29</v>
      </c>
      <c r="K28" s="48" t="str">
        <f t="shared" si="5"/>
        <v>0009000207D1</v>
      </c>
      <c r="L28" s="48" t="str">
        <f t="shared" si="6"/>
        <v>http://www.tv-stream.ru</v>
      </c>
      <c r="M28" s="48" t="str">
        <f t="shared" si="7"/>
        <v>Русский</v>
      </c>
      <c r="N28" s="48" t="str">
        <f t="shared" si="8"/>
        <v>Круглосуточно</v>
      </c>
      <c r="O28" s="49" t="str">
        <f t="shared" si="9"/>
        <v/>
      </c>
      <c r="P28" s="48" t="str">
        <f t="shared" si="10"/>
        <v>Базовый</v>
      </c>
      <c r="Q28" s="44" t="str">
        <f t="shared" si="17"/>
        <v>Да</v>
      </c>
      <c r="R28" s="44"/>
      <c r="S28" s="44" t="str">
        <f t="shared" si="11"/>
        <v>Да</v>
      </c>
      <c r="T28" s="44" t="str">
        <f t="shared" si="12"/>
        <v>Да</v>
      </c>
      <c r="U28" s="44" t="str">
        <f t="shared" si="13"/>
        <v/>
      </c>
      <c r="V28" s="27" t="str">
        <f t="shared" si="14"/>
        <v/>
      </c>
    </row>
    <row r="29" spans="1:22" ht="15" x14ac:dyDescent="0.25">
      <c r="A29" s="44">
        <f t="shared" si="15"/>
        <v>27</v>
      </c>
      <c r="B29" s="27" t="str">
        <f t="shared" si="19"/>
        <v>Звезда</v>
      </c>
      <c r="C29" s="27" t="str">
        <f t="shared" si="0"/>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1"/>
        <v>Новости и публицистика</v>
      </c>
      <c r="E29" s="45" t="str">
        <f t="shared" si="2"/>
        <v>SD</v>
      </c>
      <c r="F29" s="45" t="str">
        <f t="shared" si="3"/>
        <v>DVB-3</v>
      </c>
      <c r="G29" s="45" t="str">
        <f t="shared" si="16"/>
        <v xml:space="preserve"> 2004</v>
      </c>
      <c r="H29" s="46">
        <v>23</v>
      </c>
      <c r="I29" s="45">
        <f t="shared" si="4"/>
        <v>17</v>
      </c>
      <c r="J29" s="56" t="s">
        <v>170</v>
      </c>
      <c r="K29" s="48" t="str">
        <f t="shared" si="5"/>
        <v>0009000207E2</v>
      </c>
      <c r="L29" s="48" t="str">
        <f t="shared" si="6"/>
        <v>http://tvzvezda.ru/</v>
      </c>
      <c r="M29" s="48" t="str">
        <f t="shared" si="7"/>
        <v>Русский</v>
      </c>
      <c r="N29" s="48" t="str">
        <f t="shared" si="8"/>
        <v>Круглосуточно</v>
      </c>
      <c r="O29" s="49" t="str">
        <f t="shared" si="9"/>
        <v/>
      </c>
      <c r="P29" s="48" t="str">
        <f t="shared" si="10"/>
        <v>Федеральный</v>
      </c>
      <c r="Q29" s="44" t="str">
        <f t="shared" si="17"/>
        <v>Да</v>
      </c>
      <c r="R29" s="44"/>
      <c r="S29" s="44" t="str">
        <f t="shared" si="11"/>
        <v>Да</v>
      </c>
      <c r="T29" s="44" t="str">
        <f t="shared" si="12"/>
        <v>Да</v>
      </c>
      <c r="U29" s="44" t="str">
        <f t="shared" si="13"/>
        <v/>
      </c>
      <c r="V29" s="27" t="str">
        <f t="shared" si="14"/>
        <v/>
      </c>
    </row>
    <row r="30" spans="1:22" ht="15" x14ac:dyDescent="0.25">
      <c r="A30" s="44">
        <f t="shared" si="15"/>
        <v>28</v>
      </c>
      <c r="B30" s="27" t="str">
        <f t="shared" si="19"/>
        <v>Shop24</v>
      </c>
      <c r="C30" s="27" t="str">
        <f t="shared" si="0"/>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1"/>
        <v>Телемагазины</v>
      </c>
      <c r="E30" s="45" t="str">
        <f t="shared" si="2"/>
        <v>SD</v>
      </c>
      <c r="F30" s="45" t="str">
        <f t="shared" si="3"/>
        <v>DVB-6</v>
      </c>
      <c r="G30" s="45" t="str">
        <f t="shared" si="16"/>
        <v xml:space="preserve"> 2004</v>
      </c>
      <c r="H30" s="46">
        <v>156</v>
      </c>
      <c r="I30" s="45">
        <f t="shared" si="4"/>
        <v>24</v>
      </c>
      <c r="J30" s="56" t="str">
        <f t="shared" si="18"/>
        <v>epg283</v>
      </c>
      <c r="K30" s="48" t="str">
        <f t="shared" si="5"/>
        <v>0009000207E3</v>
      </c>
      <c r="L30" s="48" t="str">
        <f t="shared" si="6"/>
        <v>http://www.tv-moda.ru</v>
      </c>
      <c r="M30" s="48" t="str">
        <f t="shared" si="7"/>
        <v>Русский</v>
      </c>
      <c r="N30" s="48" t="str">
        <f t="shared" si="8"/>
        <v>Круглосуточно</v>
      </c>
      <c r="O30" s="49" t="str">
        <f t="shared" si="9"/>
        <v/>
      </c>
      <c r="P30" s="48" t="str">
        <f t="shared" si="10"/>
        <v>Базовый</v>
      </c>
      <c r="Q30" s="44" t="str">
        <f t="shared" si="17"/>
        <v/>
      </c>
      <c r="R30" s="44"/>
      <c r="S30" s="44" t="str">
        <f t="shared" si="11"/>
        <v>Да</v>
      </c>
      <c r="T30" s="44" t="str">
        <f t="shared" si="12"/>
        <v>Да</v>
      </c>
      <c r="U30" s="44" t="str">
        <f t="shared" si="13"/>
        <v/>
      </c>
      <c r="V30" s="27" t="str">
        <f t="shared" si="14"/>
        <v/>
      </c>
    </row>
    <row r="31" spans="1:22" ht="15" x14ac:dyDescent="0.25">
      <c r="A31" s="44">
        <f t="shared" si="15"/>
        <v>29</v>
      </c>
      <c r="B31" s="27" t="str">
        <f t="shared" si="19"/>
        <v>Дом кино</v>
      </c>
      <c r="C31" s="27" t="str">
        <f t="shared" si="0"/>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1"/>
        <v>Русское кино</v>
      </c>
      <c r="E31" s="45" t="str">
        <f t="shared" si="2"/>
        <v>SD</v>
      </c>
      <c r="F31" s="45" t="str">
        <f t="shared" si="3"/>
        <v>DVB-6</v>
      </c>
      <c r="G31" s="45" t="str">
        <f t="shared" si="16"/>
        <v xml:space="preserve"> 2004</v>
      </c>
      <c r="H31" s="46">
        <v>38</v>
      </c>
      <c r="I31" s="45">
        <f t="shared" si="4"/>
        <v>60</v>
      </c>
      <c r="J31" s="56" t="str">
        <f t="shared" si="18"/>
        <v>epg37</v>
      </c>
      <c r="K31" s="48" t="str">
        <f t="shared" si="5"/>
        <v>0009000207E5</v>
      </c>
      <c r="L31" s="48" t="str">
        <f t="shared" si="6"/>
        <v>http://www.domkino.tv/</v>
      </c>
      <c r="M31" s="48" t="str">
        <f t="shared" si="7"/>
        <v>Русский</v>
      </c>
      <c r="N31" s="48" t="str">
        <f t="shared" si="8"/>
        <v>Круглосуточно</v>
      </c>
      <c r="O31" s="49" t="str">
        <f t="shared" si="9"/>
        <v/>
      </c>
      <c r="P31" s="48" t="str">
        <f t="shared" si="10"/>
        <v>Базовый</v>
      </c>
      <c r="Q31" s="44" t="str">
        <f t="shared" si="17"/>
        <v>Да</v>
      </c>
      <c r="R31" s="44"/>
      <c r="S31" s="44" t="str">
        <f t="shared" si="11"/>
        <v>Да</v>
      </c>
      <c r="T31" s="44" t="str">
        <f t="shared" si="12"/>
        <v>Да</v>
      </c>
      <c r="U31" s="44" t="str">
        <f t="shared" si="13"/>
        <v/>
      </c>
      <c r="V31" s="27" t="str">
        <f t="shared" si="14"/>
        <v/>
      </c>
    </row>
    <row r="32" spans="1:22" ht="15" x14ac:dyDescent="0.25">
      <c r="A32" s="44">
        <f t="shared" si="15"/>
        <v>30</v>
      </c>
      <c r="B32" s="27" t="str">
        <f t="shared" si="19"/>
        <v>TV 1000</v>
      </c>
      <c r="C32" s="27" t="str">
        <f t="shared" si="0"/>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1"/>
        <v>Иностранное кино</v>
      </c>
      <c r="E32" s="45" t="str">
        <f t="shared" si="2"/>
        <v>SD</v>
      </c>
      <c r="F32" s="45" t="str">
        <f t="shared" si="3"/>
        <v>DVB-6</v>
      </c>
      <c r="G32" s="45" t="str">
        <f t="shared" si="16"/>
        <v xml:space="preserve"> 2004</v>
      </c>
      <c r="H32" s="46">
        <v>36</v>
      </c>
      <c r="I32" s="45">
        <f t="shared" si="4"/>
        <v>63</v>
      </c>
      <c r="J32" s="56" t="str">
        <f t="shared" si="18"/>
        <v>epg35</v>
      </c>
      <c r="K32" s="48" t="str">
        <f t="shared" si="5"/>
        <v>0009000207D1</v>
      </c>
      <c r="L32" s="48" t="str">
        <f t="shared" si="6"/>
        <v>http://viasat.su/</v>
      </c>
      <c r="M32" s="48" t="str">
        <f t="shared" si="7"/>
        <v>Русский, Английский</v>
      </c>
      <c r="N32" s="48" t="str">
        <f t="shared" si="8"/>
        <v>Круглосуточно</v>
      </c>
      <c r="O32" s="49" t="str">
        <f t="shared" si="9"/>
        <v/>
      </c>
      <c r="P32" s="48" t="str">
        <f t="shared" si="10"/>
        <v>Базовый</v>
      </c>
      <c r="Q32" s="44" t="str">
        <f t="shared" si="17"/>
        <v>Да</v>
      </c>
      <c r="R32" s="44"/>
      <c r="S32" s="44" t="str">
        <f t="shared" si="11"/>
        <v>Да</v>
      </c>
      <c r="T32" s="44" t="str">
        <f t="shared" si="12"/>
        <v>Да</v>
      </c>
      <c r="U32" s="44" t="str">
        <f t="shared" si="13"/>
        <v/>
      </c>
      <c r="V32" s="27" t="str">
        <f t="shared" si="14"/>
        <v/>
      </c>
    </row>
    <row r="33" spans="1:22" ht="15" x14ac:dyDescent="0.25">
      <c r="A33" s="44">
        <f t="shared" si="15"/>
        <v>31</v>
      </c>
      <c r="B33" s="27" t="str">
        <f t="shared" si="19"/>
        <v>TV 1000 Русское кино</v>
      </c>
      <c r="C33" s="27" t="str">
        <f t="shared" si="0"/>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1"/>
        <v>Русское кино</v>
      </c>
      <c r="E33" s="45" t="str">
        <f t="shared" si="2"/>
        <v>SD</v>
      </c>
      <c r="F33" s="45" t="str">
        <f t="shared" si="3"/>
        <v>DVB-6</v>
      </c>
      <c r="G33" s="45" t="str">
        <f t="shared" si="16"/>
        <v xml:space="preserve"> 2004</v>
      </c>
      <c r="H33" s="46">
        <v>37</v>
      </c>
      <c r="I33" s="45">
        <f t="shared" si="4"/>
        <v>61</v>
      </c>
      <c r="J33" s="56" t="str">
        <f t="shared" si="18"/>
        <v>epg36</v>
      </c>
      <c r="K33" s="48" t="str">
        <f t="shared" si="5"/>
        <v>0009000207D1</v>
      </c>
      <c r="L33" s="48" t="str">
        <f t="shared" si="6"/>
        <v>http://viasat.su/</v>
      </c>
      <c r="M33" s="48" t="str">
        <f t="shared" si="7"/>
        <v>Русский</v>
      </c>
      <c r="N33" s="48" t="str">
        <f t="shared" si="8"/>
        <v>Круглосуточно</v>
      </c>
      <c r="O33" s="49" t="str">
        <f t="shared" si="9"/>
        <v/>
      </c>
      <c r="P33" s="48" t="str">
        <f t="shared" si="10"/>
        <v>Базовый</v>
      </c>
      <c r="Q33" s="44" t="str">
        <f t="shared" si="17"/>
        <v>Да</v>
      </c>
      <c r="R33" s="44"/>
      <c r="S33" s="44" t="str">
        <f t="shared" si="11"/>
        <v>Да</v>
      </c>
      <c r="T33" s="44" t="str">
        <f t="shared" si="12"/>
        <v>Да</v>
      </c>
      <c r="U33" s="44" t="str">
        <f t="shared" si="13"/>
        <v/>
      </c>
      <c r="V33" s="27" t="str">
        <f t="shared" si="14"/>
        <v/>
      </c>
    </row>
    <row r="34" spans="1:22" ht="15" x14ac:dyDescent="0.25">
      <c r="A34" s="44">
        <f t="shared" si="15"/>
        <v>32</v>
      </c>
      <c r="B34" s="53" t="str">
        <f t="shared" si="19"/>
        <v>Shop&amp;Show</v>
      </c>
      <c r="C34" s="27" t="str">
        <f t="shared" si="0"/>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1"/>
        <v>Телемагазины</v>
      </c>
      <c r="E34" s="54" t="str">
        <f t="shared" si="2"/>
        <v>SD</v>
      </c>
      <c r="F34" s="54" t="s">
        <v>471</v>
      </c>
      <c r="G34" s="45" t="str">
        <f t="shared" si="16"/>
        <v xml:space="preserve"> 2004</v>
      </c>
      <c r="H34" s="54">
        <v>314</v>
      </c>
      <c r="I34" s="54">
        <f t="shared" si="4"/>
        <v>26</v>
      </c>
      <c r="J34" s="56" t="str">
        <f t="shared" si="18"/>
        <v>epg623</v>
      </c>
      <c r="K34" s="48" t="str">
        <f t="shared" si="5"/>
        <v>0009000207E3</v>
      </c>
      <c r="L34" s="48" t="str">
        <f t="shared" si="6"/>
        <v xml:space="preserve">http://shopandshow.ru/ </v>
      </c>
      <c r="M34" s="48" t="str">
        <f t="shared" si="7"/>
        <v>Русский</v>
      </c>
      <c r="N34" s="48" t="str">
        <f t="shared" si="8"/>
        <v>Круглосуточно</v>
      </c>
      <c r="O34" s="49" t="str">
        <f t="shared" si="9"/>
        <v/>
      </c>
      <c r="P34" s="48" t="str">
        <f t="shared" si="10"/>
        <v>Базовый</v>
      </c>
      <c r="Q34" s="48" t="str">
        <f t="shared" si="17"/>
        <v/>
      </c>
      <c r="R34" s="48"/>
      <c r="S34" s="44" t="str">
        <f t="shared" si="11"/>
        <v>Да</v>
      </c>
      <c r="T34" s="44" t="str">
        <f t="shared" si="12"/>
        <v>Да</v>
      </c>
      <c r="U34" s="44" t="str">
        <f t="shared" si="13"/>
        <v/>
      </c>
      <c r="V34" s="27" t="str">
        <f t="shared" si="14"/>
        <v/>
      </c>
    </row>
    <row r="35" spans="1:22" ht="15" x14ac:dyDescent="0.25">
      <c r="A35" s="44">
        <f t="shared" si="15"/>
        <v>33</v>
      </c>
      <c r="B35" s="27" t="str">
        <f t="shared" si="19"/>
        <v>Ю</v>
      </c>
      <c r="C35" s="27" t="str">
        <f t="shared" si="0"/>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si="1"/>
        <v>Развлекательные</v>
      </c>
      <c r="E35" s="45" t="str">
        <f t="shared" si="2"/>
        <v>SD</v>
      </c>
      <c r="F35" s="45" t="str">
        <f t="shared" si="3"/>
        <v>DVB-6</v>
      </c>
      <c r="G35" s="45" t="str">
        <f t="shared" si="16"/>
        <v xml:space="preserve"> 2004</v>
      </c>
      <c r="H35" s="46">
        <v>17</v>
      </c>
      <c r="I35" s="45">
        <f t="shared" si="4"/>
        <v>25</v>
      </c>
      <c r="J35" s="56" t="s">
        <v>158</v>
      </c>
      <c r="K35" s="48" t="str">
        <f t="shared" si="5"/>
        <v>0009000207E3</v>
      </c>
      <c r="L35" s="48" t="str">
        <f t="shared" si="6"/>
        <v>http://u-tv.ru/</v>
      </c>
      <c r="M35" s="48" t="str">
        <f t="shared" si="7"/>
        <v>Русский</v>
      </c>
      <c r="N35" s="48" t="str">
        <f t="shared" si="8"/>
        <v>Круглосуточно</v>
      </c>
      <c r="O35" s="49" t="str">
        <f t="shared" si="9"/>
        <v/>
      </c>
      <c r="P35" s="48" t="str">
        <f t="shared" si="10"/>
        <v>Базовый</v>
      </c>
      <c r="Q35" s="44" t="str">
        <f t="shared" si="17"/>
        <v/>
      </c>
      <c r="R35" s="44"/>
      <c r="S35" s="44" t="str">
        <f t="shared" si="11"/>
        <v>Да</v>
      </c>
      <c r="T35" s="44" t="str">
        <f t="shared" si="12"/>
        <v>Да</v>
      </c>
      <c r="U35" s="44" t="str">
        <f t="shared" si="13"/>
        <v/>
      </c>
      <c r="V35" s="27" t="str">
        <f t="shared" si="14"/>
        <v/>
      </c>
    </row>
    <row r="36" spans="1:22" ht="15" x14ac:dyDescent="0.25">
      <c r="A36" s="44">
        <f t="shared" si="15"/>
        <v>34</v>
      </c>
      <c r="B36" s="27" t="str">
        <f t="shared" si="19"/>
        <v>Cartoon Network</v>
      </c>
      <c r="C36" s="27" t="str">
        <f t="shared" si="0"/>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1"/>
        <v>Детские</v>
      </c>
      <c r="E36" s="45" t="str">
        <f t="shared" si="2"/>
        <v>SD</v>
      </c>
      <c r="F36" s="45" t="str">
        <f t="shared" si="3"/>
        <v>DVB-6</v>
      </c>
      <c r="G36" s="45" t="str">
        <f t="shared" si="16"/>
        <v xml:space="preserve"> 2004</v>
      </c>
      <c r="H36" s="46">
        <v>32</v>
      </c>
      <c r="I36" s="45">
        <f t="shared" si="4"/>
        <v>82</v>
      </c>
      <c r="J36" s="56" t="str">
        <f t="shared" si="18"/>
        <v>epg31</v>
      </c>
      <c r="K36" s="48" t="str">
        <f t="shared" si="5"/>
        <v>0009000207D1</v>
      </c>
      <c r="L36" s="48" t="str">
        <f t="shared" si="6"/>
        <v>http://www.cartoonnetwork.ru/</v>
      </c>
      <c r="M36" s="48" t="str">
        <f t="shared" si="7"/>
        <v>Русский, Английский</v>
      </c>
      <c r="N36" s="48" t="str">
        <f t="shared" si="8"/>
        <v>Круглосуточно</v>
      </c>
      <c r="O36" s="49" t="str">
        <f t="shared" si="9"/>
        <v/>
      </c>
      <c r="P36" s="48" t="str">
        <f t="shared" si="10"/>
        <v>Базовый</v>
      </c>
      <c r="Q36" s="44" t="str">
        <f t="shared" si="17"/>
        <v/>
      </c>
      <c r="R36" s="44"/>
      <c r="S36" s="44" t="str">
        <f t="shared" si="11"/>
        <v>Да</v>
      </c>
      <c r="T36" s="44" t="str">
        <f t="shared" si="12"/>
        <v>Да</v>
      </c>
      <c r="U36" s="44" t="str">
        <f t="shared" si="13"/>
        <v/>
      </c>
      <c r="V36" s="27" t="str">
        <f t="shared" si="14"/>
        <v/>
      </c>
    </row>
    <row r="37" spans="1:22" ht="15" x14ac:dyDescent="0.25">
      <c r="A37" s="44">
        <f t="shared" si="15"/>
        <v>35</v>
      </c>
      <c r="B37" s="27" t="str">
        <f t="shared" si="19"/>
        <v>Мультимания</v>
      </c>
      <c r="C37" s="27" t="str">
        <f t="shared" si="0"/>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1"/>
        <v>Детские</v>
      </c>
      <c r="E37" s="45" t="str">
        <f t="shared" si="2"/>
        <v>SD</v>
      </c>
      <c r="F37" s="45" t="str">
        <f t="shared" si="3"/>
        <v>DVB-6</v>
      </c>
      <c r="G37" s="45" t="str">
        <f t="shared" si="16"/>
        <v xml:space="preserve"> 2004</v>
      </c>
      <c r="H37" s="46">
        <v>34</v>
      </c>
      <c r="I37" s="45">
        <f t="shared" si="4"/>
        <v>84</v>
      </c>
      <c r="J37" s="56" t="str">
        <f t="shared" si="18"/>
        <v>epg33</v>
      </c>
      <c r="K37" s="48" t="str">
        <f t="shared" si="5"/>
        <v>0009000207D1</v>
      </c>
      <c r="L37" s="48" t="str">
        <f t="shared" si="6"/>
        <v>http://www.multimania.tv</v>
      </c>
      <c r="M37" s="48" t="str">
        <f t="shared" si="7"/>
        <v>Русский</v>
      </c>
      <c r="N37" s="48" t="str">
        <f t="shared" si="8"/>
        <v>Круглосуточно</v>
      </c>
      <c r="O37" s="49" t="str">
        <f t="shared" si="9"/>
        <v/>
      </c>
      <c r="P37" s="48" t="str">
        <f t="shared" si="10"/>
        <v>Базовый</v>
      </c>
      <c r="Q37" s="44" t="str">
        <f t="shared" si="17"/>
        <v>Да</v>
      </c>
      <c r="R37" s="44"/>
      <c r="S37" s="44" t="str">
        <f t="shared" si="11"/>
        <v>Да</v>
      </c>
      <c r="T37" s="44" t="str">
        <f t="shared" si="12"/>
        <v>Да</v>
      </c>
      <c r="U37" s="44" t="str">
        <f t="shared" si="13"/>
        <v/>
      </c>
      <c r="V37" s="27" t="str">
        <f t="shared" si="14"/>
        <v/>
      </c>
    </row>
    <row r="38" spans="1:22" ht="15" x14ac:dyDescent="0.25">
      <c r="A38" s="44">
        <f t="shared" si="15"/>
        <v>36</v>
      </c>
      <c r="B38" s="27" t="str">
        <f t="shared" si="19"/>
        <v>Усадьба</v>
      </c>
      <c r="C38" s="27" t="str">
        <f t="shared" si="0"/>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1"/>
        <v>Семья и здоровье</v>
      </c>
      <c r="E38" s="45" t="str">
        <f t="shared" si="2"/>
        <v>SD</v>
      </c>
      <c r="F38" s="45" t="str">
        <f t="shared" si="3"/>
        <v>DVB-7</v>
      </c>
      <c r="G38" s="45" t="str">
        <f t="shared" si="16"/>
        <v xml:space="preserve"> 2004</v>
      </c>
      <c r="H38" s="46">
        <v>56</v>
      </c>
      <c r="I38" s="45">
        <f t="shared" si="4"/>
        <v>135</v>
      </c>
      <c r="J38" s="56" t="str">
        <f t="shared" si="18"/>
        <v>epg55</v>
      </c>
      <c r="K38" s="48" t="str">
        <f t="shared" si="5"/>
        <v>0009000207D1</v>
      </c>
      <c r="L38" s="48" t="str">
        <f t="shared" si="6"/>
        <v>http://www.tv-stream.ru</v>
      </c>
      <c r="M38" s="48" t="str">
        <f t="shared" si="7"/>
        <v>Русский</v>
      </c>
      <c r="N38" s="48" t="str">
        <f t="shared" si="8"/>
        <v>Круглосуточно</v>
      </c>
      <c r="O38" s="49" t="str">
        <f t="shared" si="9"/>
        <v/>
      </c>
      <c r="P38" s="48" t="str">
        <f t="shared" si="10"/>
        <v>Базовый</v>
      </c>
      <c r="Q38" s="44" t="str">
        <f t="shared" si="17"/>
        <v>Да</v>
      </c>
      <c r="R38" s="44"/>
      <c r="S38" s="44" t="str">
        <f t="shared" si="11"/>
        <v>Да</v>
      </c>
      <c r="T38" s="44" t="str">
        <f t="shared" si="12"/>
        <v>Да</v>
      </c>
      <c r="U38" s="44" t="str">
        <f t="shared" si="13"/>
        <v/>
      </c>
      <c r="V38" s="27" t="str">
        <f t="shared" si="14"/>
        <v/>
      </c>
    </row>
    <row r="39" spans="1:22" ht="15" x14ac:dyDescent="0.25">
      <c r="A39" s="44">
        <f t="shared" si="15"/>
        <v>37</v>
      </c>
      <c r="B39" s="27" t="str">
        <f t="shared" si="19"/>
        <v>Здоровое ТВ</v>
      </c>
      <c r="C39" s="27" t="str">
        <f t="shared" si="0"/>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1"/>
        <v>Семья и здоровье</v>
      </c>
      <c r="E39" s="45" t="str">
        <f t="shared" si="2"/>
        <v>SD</v>
      </c>
      <c r="F39" s="45" t="str">
        <f t="shared" si="3"/>
        <v>DVB-7</v>
      </c>
      <c r="G39" s="45" t="str">
        <f t="shared" si="16"/>
        <v xml:space="preserve"> 2004</v>
      </c>
      <c r="H39" s="46">
        <v>55</v>
      </c>
      <c r="I39" s="45">
        <f t="shared" si="4"/>
        <v>130</v>
      </c>
      <c r="J39" s="56" t="str">
        <f t="shared" si="18"/>
        <v>epg54</v>
      </c>
      <c r="K39" s="48" t="str">
        <f t="shared" si="5"/>
        <v>0009000207D1</v>
      </c>
      <c r="L39" s="48" t="str">
        <f t="shared" si="6"/>
        <v>http://www.tv-stream.ru</v>
      </c>
      <c r="M39" s="48" t="str">
        <f t="shared" si="7"/>
        <v>Русский</v>
      </c>
      <c r="N39" s="48" t="str">
        <f t="shared" si="8"/>
        <v>Круглосуточно</v>
      </c>
      <c r="O39" s="49" t="str">
        <f t="shared" si="9"/>
        <v/>
      </c>
      <c r="P39" s="48" t="str">
        <f t="shared" si="10"/>
        <v>Базовый</v>
      </c>
      <c r="Q39" s="44" t="str">
        <f t="shared" si="17"/>
        <v>Да</v>
      </c>
      <c r="R39" s="44"/>
      <c r="S39" s="44" t="str">
        <f t="shared" si="11"/>
        <v>Да</v>
      </c>
      <c r="T39" s="44" t="str">
        <f t="shared" si="12"/>
        <v>Да</v>
      </c>
      <c r="U39" s="44" t="str">
        <f t="shared" si="13"/>
        <v/>
      </c>
      <c r="V39" s="27" t="str">
        <f t="shared" si="14"/>
        <v/>
      </c>
    </row>
    <row r="40" spans="1:22" ht="15" x14ac:dyDescent="0.25">
      <c r="A40" s="44">
        <f t="shared" si="15"/>
        <v>38</v>
      </c>
      <c r="B40" s="27" t="str">
        <f t="shared" si="19"/>
        <v>Sony Sci Fi</v>
      </c>
      <c r="C40" s="27" t="str">
        <f t="shared" si="0"/>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1"/>
        <v>Кино и сериалы</v>
      </c>
      <c r="E40" s="45" t="str">
        <f t="shared" si="2"/>
        <v>SD</v>
      </c>
      <c r="F40" s="45" t="str">
        <f t="shared" si="3"/>
        <v>DVB-7</v>
      </c>
      <c r="G40" s="45" t="str">
        <f t="shared" si="16"/>
        <v xml:space="preserve"> 2004</v>
      </c>
      <c r="H40" s="46">
        <v>39</v>
      </c>
      <c r="I40" s="45">
        <f t="shared" si="4"/>
        <v>74</v>
      </c>
      <c r="J40" s="56" t="str">
        <f t="shared" si="18"/>
        <v>epg38</v>
      </c>
      <c r="K40" s="48" t="str">
        <f t="shared" si="5"/>
        <v>0009000207D1</v>
      </c>
      <c r="L40" s="48" t="str">
        <f t="shared" si="6"/>
        <v>http://www.axnscifi.ru/</v>
      </c>
      <c r="M40" s="48" t="str">
        <f t="shared" si="7"/>
        <v>Русский</v>
      </c>
      <c r="N40" s="48" t="str">
        <f t="shared" si="8"/>
        <v>Круглосуточно</v>
      </c>
      <c r="O40" s="49" t="str">
        <f t="shared" si="9"/>
        <v/>
      </c>
      <c r="P40" s="48" t="str">
        <f t="shared" si="10"/>
        <v>Базовый</v>
      </c>
      <c r="Q40" s="44" t="str">
        <f t="shared" si="17"/>
        <v>Да</v>
      </c>
      <c r="R40" s="44"/>
      <c r="S40" s="44" t="str">
        <f t="shared" si="11"/>
        <v>Да</v>
      </c>
      <c r="T40" s="44" t="str">
        <f t="shared" si="12"/>
        <v>Да</v>
      </c>
      <c r="U40" s="44" t="str">
        <f t="shared" si="13"/>
        <v/>
      </c>
      <c r="V40" s="27" t="str">
        <f t="shared" si="14"/>
        <v/>
      </c>
    </row>
    <row r="41" spans="1:22" ht="15" x14ac:dyDescent="0.25">
      <c r="A41" s="44">
        <f t="shared" si="15"/>
        <v>39</v>
      </c>
      <c r="B41" s="27" t="str">
        <f t="shared" si="19"/>
        <v>SET</v>
      </c>
      <c r="C41" s="27" t="str">
        <f t="shared" si="0"/>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1"/>
        <v>Кино и сериалы</v>
      </c>
      <c r="E41" s="45" t="str">
        <f t="shared" si="2"/>
        <v>SD</v>
      </c>
      <c r="F41" s="45" t="str">
        <f t="shared" si="3"/>
        <v>DVB-7</v>
      </c>
      <c r="G41" s="45" t="str">
        <f t="shared" si="16"/>
        <v xml:space="preserve"> 2004</v>
      </c>
      <c r="H41" s="46">
        <v>45</v>
      </c>
      <c r="I41" s="45">
        <f t="shared" si="4"/>
        <v>71</v>
      </c>
      <c r="J41" s="56" t="str">
        <f t="shared" si="18"/>
        <v>epg44</v>
      </c>
      <c r="K41" s="48" t="str">
        <f t="shared" si="5"/>
        <v>0009000207D1</v>
      </c>
      <c r="L41" s="48" t="str">
        <f t="shared" si="6"/>
        <v>http://www.set-russia.com/</v>
      </c>
      <c r="M41" s="48" t="str">
        <f t="shared" si="7"/>
        <v>Русский, Английский</v>
      </c>
      <c r="N41" s="48" t="str">
        <f t="shared" si="8"/>
        <v>Круглосуточно</v>
      </c>
      <c r="O41" s="49" t="str">
        <f t="shared" si="9"/>
        <v/>
      </c>
      <c r="P41" s="48" t="str">
        <f t="shared" si="10"/>
        <v>Базовый</v>
      </c>
      <c r="Q41" s="44" t="str">
        <f t="shared" si="17"/>
        <v>Да</v>
      </c>
      <c r="R41" s="44"/>
      <c r="S41" s="44" t="str">
        <f t="shared" si="11"/>
        <v>Да</v>
      </c>
      <c r="T41" s="44" t="str">
        <f t="shared" si="12"/>
        <v>Да</v>
      </c>
      <c r="U41" s="44" t="str">
        <f t="shared" si="13"/>
        <v/>
      </c>
      <c r="V41" s="27" t="str">
        <f t="shared" si="14"/>
        <v/>
      </c>
    </row>
    <row r="42" spans="1:22" ht="15" x14ac:dyDescent="0.25">
      <c r="A42" s="44">
        <f t="shared" si="15"/>
        <v>40</v>
      </c>
      <c r="B42" s="27" t="str">
        <f t="shared" si="19"/>
        <v>Eurosport 1</v>
      </c>
      <c r="C42" s="27" t="str">
        <f t="shared" si="0"/>
        <v>Канал предоставляет самую полную информацию о текущих событиях в мире спорта. Вещание в формате высокой четкости.</v>
      </c>
      <c r="D42" s="27" t="str">
        <f t="shared" si="1"/>
        <v>Спортивные</v>
      </c>
      <c r="E42" s="45" t="str">
        <f t="shared" si="2"/>
        <v>SD</v>
      </c>
      <c r="F42" s="45" t="str">
        <f t="shared" si="3"/>
        <v>DVB-7</v>
      </c>
      <c r="G42" s="45" t="str">
        <f t="shared" si="16"/>
        <v xml:space="preserve"> 2004</v>
      </c>
      <c r="H42" s="46">
        <v>51</v>
      </c>
      <c r="I42" s="45">
        <f t="shared" si="4"/>
        <v>300</v>
      </c>
      <c r="J42" s="56" t="str">
        <f t="shared" si="18"/>
        <v>epg50</v>
      </c>
      <c r="K42" s="48" t="str">
        <f t="shared" si="5"/>
        <v>0009000207D1</v>
      </c>
      <c r="L42" s="48" t="str">
        <f t="shared" si="6"/>
        <v>http://www.eurosport.com/</v>
      </c>
      <c r="M42" s="48" t="str">
        <f t="shared" si="7"/>
        <v>Русский, Английский</v>
      </c>
      <c r="N42" s="48" t="str">
        <f t="shared" si="8"/>
        <v>Круглосуточно</v>
      </c>
      <c r="O42" s="49" t="str">
        <f t="shared" si="9"/>
        <v/>
      </c>
      <c r="P42" s="48" t="str">
        <f t="shared" si="10"/>
        <v>Базовый</v>
      </c>
      <c r="Q42" s="44" t="str">
        <f t="shared" si="17"/>
        <v/>
      </c>
      <c r="R42" s="44"/>
      <c r="S42" s="44" t="str">
        <f t="shared" si="11"/>
        <v>Да</v>
      </c>
      <c r="T42" s="44" t="str">
        <f t="shared" si="12"/>
        <v>Да</v>
      </c>
      <c r="U42" s="44" t="str">
        <f t="shared" si="13"/>
        <v/>
      </c>
      <c r="V42" s="27" t="str">
        <f t="shared" si="14"/>
        <v/>
      </c>
    </row>
    <row r="43" spans="1:22" ht="15" x14ac:dyDescent="0.25">
      <c r="A43" s="44">
        <f t="shared" si="15"/>
        <v>41</v>
      </c>
      <c r="B43" s="27" t="str">
        <f t="shared" si="19"/>
        <v>Russian Extreme TV</v>
      </c>
      <c r="C43" s="27" t="str">
        <f t="shared" si="0"/>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1"/>
        <v>Спортивные</v>
      </c>
      <c r="E43" s="45" t="str">
        <f t="shared" si="2"/>
        <v>SD</v>
      </c>
      <c r="F43" s="45" t="str">
        <f t="shared" si="3"/>
        <v>DVB-7</v>
      </c>
      <c r="G43" s="45" t="str">
        <f t="shared" si="16"/>
        <v xml:space="preserve"> 2004</v>
      </c>
      <c r="H43" s="46">
        <v>53</v>
      </c>
      <c r="I43" s="45">
        <f t="shared" si="4"/>
        <v>306</v>
      </c>
      <c r="J43" s="56" t="str">
        <f t="shared" si="18"/>
        <v>epg52</v>
      </c>
      <c r="K43" s="48" t="str">
        <f t="shared" si="5"/>
        <v>0009000207D1</v>
      </c>
      <c r="L43" s="48" t="str">
        <f t="shared" si="6"/>
        <v>http://www.extremtv.ru/</v>
      </c>
      <c r="M43" s="48" t="str">
        <f t="shared" si="7"/>
        <v>Русский</v>
      </c>
      <c r="N43" s="48" t="str">
        <f t="shared" si="8"/>
        <v>Круглосуточно</v>
      </c>
      <c r="O43" s="49" t="str">
        <f t="shared" si="9"/>
        <v/>
      </c>
      <c r="P43" s="48" t="str">
        <f t="shared" si="10"/>
        <v>Базовый</v>
      </c>
      <c r="Q43" s="44" t="str">
        <f t="shared" si="17"/>
        <v>Да</v>
      </c>
      <c r="R43" s="44"/>
      <c r="S43" s="44" t="str">
        <f t="shared" si="11"/>
        <v>Да</v>
      </c>
      <c r="T43" s="44" t="str">
        <f t="shared" si="12"/>
        <v>Да</v>
      </c>
      <c r="U43" s="44" t="str">
        <f t="shared" si="13"/>
        <v/>
      </c>
      <c r="V43" s="27" t="str">
        <f t="shared" si="14"/>
        <v/>
      </c>
    </row>
    <row r="44" spans="1:22" ht="15" x14ac:dyDescent="0.25">
      <c r="A44" s="44">
        <f t="shared" si="15"/>
        <v>42</v>
      </c>
      <c r="B44" s="27" t="str">
        <f t="shared" si="19"/>
        <v>RU.TV</v>
      </c>
      <c r="C44" s="27" t="str">
        <f t="shared" si="0"/>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1"/>
        <v>Музыкальные</v>
      </c>
      <c r="E44" s="45" t="str">
        <f t="shared" si="2"/>
        <v>SD</v>
      </c>
      <c r="F44" s="45" t="str">
        <f t="shared" si="3"/>
        <v>DVB-7</v>
      </c>
      <c r="G44" s="45" t="str">
        <f t="shared" si="16"/>
        <v xml:space="preserve"> 2004</v>
      </c>
      <c r="H44" s="46">
        <v>49</v>
      </c>
      <c r="I44" s="45">
        <f t="shared" si="4"/>
        <v>500</v>
      </c>
      <c r="J44" s="56" t="str">
        <f t="shared" si="18"/>
        <v>epg48</v>
      </c>
      <c r="K44" s="48" t="str">
        <f t="shared" si="5"/>
        <v>0009000207E3</v>
      </c>
      <c r="L44" s="48" t="str">
        <f t="shared" si="6"/>
        <v>http://www.ru.tv/</v>
      </c>
      <c r="M44" s="48" t="str">
        <f t="shared" si="7"/>
        <v>Русский</v>
      </c>
      <c r="N44" s="48" t="str">
        <f t="shared" si="8"/>
        <v>Круглосуточно</v>
      </c>
      <c r="O44" s="49" t="str">
        <f t="shared" si="9"/>
        <v/>
      </c>
      <c r="P44" s="48" t="str">
        <f t="shared" si="10"/>
        <v>Базовый</v>
      </c>
      <c r="Q44" s="44" t="str">
        <f t="shared" si="17"/>
        <v>Да</v>
      </c>
      <c r="R44" s="44"/>
      <c r="S44" s="44" t="str">
        <f t="shared" si="11"/>
        <v>Да</v>
      </c>
      <c r="T44" s="44" t="str">
        <f t="shared" si="12"/>
        <v>Да</v>
      </c>
      <c r="U44" s="44" t="str">
        <f t="shared" si="13"/>
        <v/>
      </c>
      <c r="V44" s="27" t="str">
        <f t="shared" si="14"/>
        <v/>
      </c>
    </row>
    <row r="45" spans="1:22" ht="15" x14ac:dyDescent="0.25">
      <c r="A45" s="44">
        <f t="shared" si="15"/>
        <v>43</v>
      </c>
      <c r="B45" s="27" t="str">
        <f t="shared" si="19"/>
        <v>Ля-Минор</v>
      </c>
      <c r="C45" s="27" t="str">
        <f t="shared" si="0"/>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1"/>
        <v>Музыкальные</v>
      </c>
      <c r="E45" s="45" t="str">
        <f t="shared" si="2"/>
        <v>SD</v>
      </c>
      <c r="F45" s="45" t="str">
        <f t="shared" si="3"/>
        <v>DVB-7</v>
      </c>
      <c r="G45" s="45" t="str">
        <f t="shared" si="16"/>
        <v xml:space="preserve"> 2004</v>
      </c>
      <c r="H45" s="45">
        <v>101</v>
      </c>
      <c r="I45" s="45">
        <f t="shared" si="4"/>
        <v>504</v>
      </c>
      <c r="J45" s="56" t="str">
        <f t="shared" si="18"/>
        <v>epg97</v>
      </c>
      <c r="K45" s="48" t="str">
        <f t="shared" si="5"/>
        <v>0009000207D1</v>
      </c>
      <c r="L45" s="48" t="str">
        <f t="shared" si="6"/>
        <v>http://laminortv.ru/</v>
      </c>
      <c r="M45" s="48" t="str">
        <f t="shared" si="7"/>
        <v>Русский</v>
      </c>
      <c r="N45" s="48" t="str">
        <f t="shared" si="8"/>
        <v>Круглосуточно</v>
      </c>
      <c r="O45" s="49" t="str">
        <f t="shared" si="9"/>
        <v/>
      </c>
      <c r="P45" s="48" t="str">
        <f t="shared" si="10"/>
        <v>Базовый</v>
      </c>
      <c r="Q45" s="44" t="str">
        <f t="shared" si="17"/>
        <v>Да</v>
      </c>
      <c r="R45" s="44"/>
      <c r="S45" s="44" t="str">
        <f t="shared" si="11"/>
        <v>Да</v>
      </c>
      <c r="T45" s="44" t="str">
        <f t="shared" si="12"/>
        <v>Да</v>
      </c>
      <c r="U45" s="44" t="str">
        <f t="shared" si="13"/>
        <v/>
      </c>
      <c r="V45" s="27" t="str">
        <f t="shared" si="14"/>
        <v/>
      </c>
    </row>
    <row r="46" spans="1:22" ht="15" x14ac:dyDescent="0.25">
      <c r="A46" s="44">
        <f t="shared" si="15"/>
        <v>44</v>
      </c>
      <c r="B46" s="51" t="str">
        <f t="shared" si="19"/>
        <v>Шалун HD</v>
      </c>
      <c r="C46" s="51" t="str">
        <f t="shared" si="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1"/>
        <v>Эротика</v>
      </c>
      <c r="E46" s="68" t="str">
        <f t="shared" si="2"/>
        <v>HD</v>
      </c>
      <c r="F46" s="68" t="str">
        <f t="shared" si="3"/>
        <v>DVB-8</v>
      </c>
      <c r="G46" s="68" t="str">
        <f t="shared" si="16"/>
        <v xml:space="preserve"> 2004</v>
      </c>
      <c r="H46" s="68">
        <v>197</v>
      </c>
      <c r="I46" s="68">
        <f t="shared" si="4"/>
        <v>916</v>
      </c>
      <c r="J46" s="153" t="str">
        <f t="shared" si="18"/>
        <v>epg655</v>
      </c>
      <c r="K46" s="67" t="str">
        <f t="shared" si="5"/>
        <v>0009000207E3</v>
      </c>
      <c r="L46" s="67" t="str">
        <f t="shared" si="6"/>
        <v>http://www.goodtime.media/</v>
      </c>
      <c r="M46" s="48" t="str">
        <f t="shared" si="7"/>
        <v>Русский</v>
      </c>
      <c r="N46" s="48" t="str">
        <f t="shared" si="8"/>
        <v>Круглосуточно</v>
      </c>
      <c r="O46" s="49" t="str">
        <f t="shared" si="9"/>
        <v/>
      </c>
      <c r="P46" s="48" t="str">
        <f t="shared" si="10"/>
        <v>Базовый</v>
      </c>
      <c r="Q46" s="44" t="str">
        <f t="shared" si="17"/>
        <v/>
      </c>
      <c r="R46" s="44"/>
      <c r="S46" s="44" t="str">
        <f t="shared" si="11"/>
        <v>Да</v>
      </c>
      <c r="T46" s="44" t="str">
        <f t="shared" si="12"/>
        <v>Да</v>
      </c>
      <c r="U46" s="44" t="str">
        <f t="shared" si="13"/>
        <v>Да</v>
      </c>
      <c r="V46" s="27" t="str">
        <f t="shared" si="14"/>
        <v/>
      </c>
    </row>
    <row r="47" spans="1:22" ht="15" x14ac:dyDescent="0.25">
      <c r="A47" s="44">
        <f t="shared" si="15"/>
        <v>45</v>
      </c>
      <c r="B47" s="51" t="str">
        <f t="shared" si="19"/>
        <v>Cinéma</v>
      </c>
      <c r="C47" s="51" t="str">
        <f t="shared" si="0"/>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1"/>
        <v>Кино и сериалы</v>
      </c>
      <c r="E47" s="45" t="str">
        <f t="shared" si="2"/>
        <v>SD</v>
      </c>
      <c r="F47" s="45" t="str">
        <f t="shared" si="3"/>
        <v>DVB-8</v>
      </c>
      <c r="G47" s="45" t="str">
        <f t="shared" si="16"/>
        <v xml:space="preserve"> 2004</v>
      </c>
      <c r="H47" s="68">
        <v>333</v>
      </c>
      <c r="I47" s="68">
        <f t="shared" si="4"/>
        <v>202</v>
      </c>
      <c r="J47" s="153" t="str">
        <f t="shared" si="18"/>
        <v>epg664</v>
      </c>
      <c r="K47" s="48" t="str">
        <f t="shared" si="5"/>
        <v>0009000207D1</v>
      </c>
      <c r="L47" s="67" t="str">
        <f t="shared" si="6"/>
        <v>http://cinetv.ru/</v>
      </c>
      <c r="M47" s="48" t="str">
        <f t="shared" si="7"/>
        <v>Русский</v>
      </c>
      <c r="N47" s="48" t="str">
        <f t="shared" si="8"/>
        <v>Круглосуточно</v>
      </c>
      <c r="O47" s="49" t="str">
        <f t="shared" si="9"/>
        <v/>
      </c>
      <c r="P47" s="48" t="str">
        <f t="shared" si="10"/>
        <v>Базовый</v>
      </c>
      <c r="Q47" s="44" t="str">
        <f t="shared" si="17"/>
        <v>Да</v>
      </c>
      <c r="R47" s="44"/>
      <c r="S47" s="44" t="str">
        <f t="shared" si="11"/>
        <v>Да</v>
      </c>
      <c r="T47" s="44" t="str">
        <f t="shared" si="12"/>
        <v>Да</v>
      </c>
      <c r="U47" s="44" t="str">
        <f t="shared" si="13"/>
        <v/>
      </c>
      <c r="V47" s="27" t="str">
        <f t="shared" si="14"/>
        <v/>
      </c>
    </row>
    <row r="48" spans="1:22" ht="15" x14ac:dyDescent="0.25">
      <c r="A48" s="44">
        <f t="shared" si="15"/>
        <v>46</v>
      </c>
      <c r="B48" s="27" t="str">
        <f t="shared" si="19"/>
        <v>Союз</v>
      </c>
      <c r="C48" s="27" t="str">
        <f t="shared" si="0"/>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1"/>
        <v>Религия</v>
      </c>
      <c r="E48" s="45" t="str">
        <f t="shared" si="2"/>
        <v>SD</v>
      </c>
      <c r="F48" s="45" t="str">
        <f t="shared" si="3"/>
        <v>DVB-8</v>
      </c>
      <c r="G48" s="45" t="str">
        <f t="shared" si="16"/>
        <v xml:space="preserve"> 2004</v>
      </c>
      <c r="H48" s="46">
        <v>70</v>
      </c>
      <c r="I48" s="45">
        <f t="shared" si="4"/>
        <v>29</v>
      </c>
      <c r="J48" s="56" t="str">
        <f t="shared" si="18"/>
        <v>epg69</v>
      </c>
      <c r="K48" s="48" t="str">
        <f t="shared" si="5"/>
        <v>0009000207E3</v>
      </c>
      <c r="L48" s="48" t="str">
        <f t="shared" si="6"/>
        <v>http://tv-soyuz.ru/</v>
      </c>
      <c r="M48" s="48" t="str">
        <f t="shared" si="7"/>
        <v>Русский</v>
      </c>
      <c r="N48" s="48" t="str">
        <f t="shared" si="8"/>
        <v>Круглосуточно</v>
      </c>
      <c r="O48" s="49" t="str">
        <f t="shared" si="9"/>
        <v/>
      </c>
      <c r="P48" s="48" t="str">
        <f t="shared" si="10"/>
        <v>Базовый</v>
      </c>
      <c r="Q48" s="44" t="str">
        <f t="shared" si="17"/>
        <v>Да</v>
      </c>
      <c r="R48" s="44"/>
      <c r="S48" s="44" t="str">
        <f t="shared" si="11"/>
        <v>Да</v>
      </c>
      <c r="T48" s="44" t="str">
        <f t="shared" si="12"/>
        <v>Да</v>
      </c>
      <c r="U48" s="44" t="str">
        <f t="shared" si="13"/>
        <v/>
      </c>
      <c r="V48" s="27" t="str">
        <f t="shared" si="14"/>
        <v/>
      </c>
    </row>
    <row r="49" spans="1:22" ht="15" x14ac:dyDescent="0.25">
      <c r="A49" s="44">
        <f t="shared" si="15"/>
        <v>47</v>
      </c>
      <c r="B49" s="27" t="str">
        <f t="shared" si="19"/>
        <v>История</v>
      </c>
      <c r="C49" s="27" t="str">
        <f t="shared" si="0"/>
        <v>Российский научно-познавательный телевизионный канал о событиях Истории.</v>
      </c>
      <c r="D49" s="27" t="str">
        <f t="shared" si="1"/>
        <v>Познавательные</v>
      </c>
      <c r="E49" s="45" t="str">
        <f t="shared" si="2"/>
        <v>SD</v>
      </c>
      <c r="F49" s="45" t="str">
        <f t="shared" si="3"/>
        <v>DVB-8</v>
      </c>
      <c r="G49" s="45" t="str">
        <f t="shared" si="16"/>
        <v xml:space="preserve"> 2004</v>
      </c>
      <c r="H49" s="46">
        <v>212</v>
      </c>
      <c r="I49" s="45">
        <f t="shared" si="4"/>
        <v>115</v>
      </c>
      <c r="J49" s="56" t="str">
        <f t="shared" si="18"/>
        <v>epg303</v>
      </c>
      <c r="K49" s="48" t="str">
        <f t="shared" si="5"/>
        <v>0009000207D1</v>
      </c>
      <c r="L49" s="48" t="str">
        <f t="shared" si="6"/>
        <v>http://istoriya.tv/</v>
      </c>
      <c r="M49" s="48" t="str">
        <f t="shared" si="7"/>
        <v>Русский</v>
      </c>
      <c r="N49" s="48" t="str">
        <f t="shared" si="8"/>
        <v>Круглосуточно</v>
      </c>
      <c r="O49" s="49" t="str">
        <f t="shared" si="9"/>
        <v/>
      </c>
      <c r="P49" s="48" t="str">
        <f t="shared" si="10"/>
        <v>Базовый</v>
      </c>
      <c r="Q49" s="44" t="str">
        <f t="shared" si="17"/>
        <v>Да</v>
      </c>
      <c r="R49" s="44"/>
      <c r="S49" s="44" t="str">
        <f t="shared" si="11"/>
        <v>Да</v>
      </c>
      <c r="T49" s="44" t="str">
        <f t="shared" si="12"/>
        <v>Да</v>
      </c>
      <c r="U49" s="44" t="str">
        <f t="shared" si="13"/>
        <v/>
      </c>
      <c r="V49" s="27" t="str">
        <f t="shared" si="14"/>
        <v/>
      </c>
    </row>
    <row r="50" spans="1:22" ht="15" x14ac:dyDescent="0.25">
      <c r="A50" s="44">
        <f t="shared" si="15"/>
        <v>48</v>
      </c>
      <c r="B50" s="27" t="str">
        <f t="shared" si="19"/>
        <v>Домашние животные</v>
      </c>
      <c r="C50" s="27" t="str">
        <f t="shared" si="0"/>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1"/>
        <v>В мире животных</v>
      </c>
      <c r="E50" s="45" t="str">
        <f t="shared" si="2"/>
        <v>SD</v>
      </c>
      <c r="F50" s="45" t="str">
        <f t="shared" si="3"/>
        <v>DVB-8</v>
      </c>
      <c r="G50" s="45" t="str">
        <f t="shared" si="16"/>
        <v xml:space="preserve"> 2004</v>
      </c>
      <c r="H50" s="46">
        <v>58</v>
      </c>
      <c r="I50" s="45">
        <f t="shared" si="4"/>
        <v>121</v>
      </c>
      <c r="J50" s="56" t="str">
        <f t="shared" si="18"/>
        <v>epg57</v>
      </c>
      <c r="K50" s="48" t="str">
        <f t="shared" si="5"/>
        <v>0009000207D1</v>
      </c>
      <c r="L50" s="48" t="str">
        <f t="shared" si="6"/>
        <v>http://www.tv-stream.ru</v>
      </c>
      <c r="M50" s="48" t="str">
        <f t="shared" si="7"/>
        <v>Русский</v>
      </c>
      <c r="N50" s="48" t="str">
        <f t="shared" si="8"/>
        <v>Круглосуточно</v>
      </c>
      <c r="O50" s="49" t="str">
        <f t="shared" si="9"/>
        <v/>
      </c>
      <c r="P50" s="48" t="str">
        <f t="shared" si="10"/>
        <v>Базовый</v>
      </c>
      <c r="Q50" s="44" t="str">
        <f t="shared" si="17"/>
        <v>Да</v>
      </c>
      <c r="R50" s="44"/>
      <c r="S50" s="44" t="str">
        <f t="shared" si="11"/>
        <v>Да</v>
      </c>
      <c r="T50" s="44" t="str">
        <f t="shared" si="12"/>
        <v>Да</v>
      </c>
      <c r="U50" s="44" t="str">
        <f t="shared" si="13"/>
        <v/>
      </c>
      <c r="V50" s="27" t="str">
        <f t="shared" si="14"/>
        <v/>
      </c>
    </row>
    <row r="51" spans="1:22" ht="15" x14ac:dyDescent="0.25">
      <c r="A51" s="44">
        <f t="shared" si="15"/>
        <v>49</v>
      </c>
      <c r="B51" s="27" t="str">
        <f t="shared" si="19"/>
        <v>Вопросы и ответы</v>
      </c>
      <c r="C51" s="27" t="str">
        <f t="shared" si="0"/>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1"/>
        <v>Познавательные</v>
      </c>
      <c r="E51" s="45" t="str">
        <f t="shared" si="2"/>
        <v>SD</v>
      </c>
      <c r="F51" s="45" t="str">
        <f t="shared" si="3"/>
        <v>DVB-8</v>
      </c>
      <c r="G51" s="45" t="str">
        <f t="shared" si="16"/>
        <v xml:space="preserve"> 2004</v>
      </c>
      <c r="H51" s="46">
        <v>59</v>
      </c>
      <c r="I51" s="45">
        <f t="shared" si="4"/>
        <v>117</v>
      </c>
      <c r="J51" s="56" t="str">
        <f t="shared" si="18"/>
        <v>epg58</v>
      </c>
      <c r="K51" s="48" t="str">
        <f t="shared" si="5"/>
        <v>0009000207D1</v>
      </c>
      <c r="L51" s="48" t="str">
        <f t="shared" si="6"/>
        <v>http://www.tv-stream.ru</v>
      </c>
      <c r="M51" s="48" t="str">
        <f t="shared" si="7"/>
        <v>Русский</v>
      </c>
      <c r="N51" s="48" t="str">
        <f t="shared" si="8"/>
        <v>Круглосуточно</v>
      </c>
      <c r="O51" s="49" t="str">
        <f t="shared" si="9"/>
        <v/>
      </c>
      <c r="P51" s="48" t="str">
        <f t="shared" si="10"/>
        <v>Базовый</v>
      </c>
      <c r="Q51" s="44" t="str">
        <f t="shared" si="17"/>
        <v>Да</v>
      </c>
      <c r="R51" s="44"/>
      <c r="S51" s="44" t="str">
        <f t="shared" si="11"/>
        <v>Да</v>
      </c>
      <c r="T51" s="44" t="str">
        <f t="shared" si="12"/>
        <v>Да</v>
      </c>
      <c r="U51" s="44" t="str">
        <f t="shared" si="13"/>
        <v/>
      </c>
      <c r="V51" s="27" t="str">
        <f t="shared" si="14"/>
        <v/>
      </c>
    </row>
    <row r="52" spans="1:22" ht="15" x14ac:dyDescent="0.25">
      <c r="A52" s="44">
        <f t="shared" si="15"/>
        <v>50</v>
      </c>
      <c r="B52" s="27" t="str">
        <f t="shared" si="19"/>
        <v>Психология 21</v>
      </c>
      <c r="C52" s="27" t="str">
        <f t="shared" si="0"/>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1"/>
        <v>Познавательные</v>
      </c>
      <c r="E52" s="45" t="str">
        <f t="shared" si="2"/>
        <v>SD</v>
      </c>
      <c r="F52" s="45" t="str">
        <f t="shared" si="3"/>
        <v>DVB-8</v>
      </c>
      <c r="G52" s="45" t="str">
        <f t="shared" si="16"/>
        <v xml:space="preserve"> 2004</v>
      </c>
      <c r="H52" s="46">
        <v>60</v>
      </c>
      <c r="I52" s="45">
        <f t="shared" si="4"/>
        <v>110</v>
      </c>
      <c r="J52" s="56" t="str">
        <f t="shared" si="18"/>
        <v>epg59</v>
      </c>
      <c r="K52" s="48" t="str">
        <f t="shared" si="5"/>
        <v>0009000207D1</v>
      </c>
      <c r="L52" s="48" t="str">
        <f t="shared" si="6"/>
        <v>http://www.tv-stream.ru</v>
      </c>
      <c r="M52" s="48" t="str">
        <f t="shared" si="7"/>
        <v>Русский</v>
      </c>
      <c r="N52" s="48" t="str">
        <f t="shared" si="8"/>
        <v>Круглосуточно</v>
      </c>
      <c r="O52" s="49" t="str">
        <f t="shared" si="9"/>
        <v/>
      </c>
      <c r="P52" s="48" t="str">
        <f t="shared" si="10"/>
        <v>Базовый</v>
      </c>
      <c r="Q52" s="44" t="str">
        <f t="shared" si="17"/>
        <v>Да</v>
      </c>
      <c r="R52" s="44"/>
      <c r="S52" s="44" t="str">
        <f t="shared" si="11"/>
        <v>Да</v>
      </c>
      <c r="T52" s="44" t="str">
        <f t="shared" si="12"/>
        <v>Да</v>
      </c>
      <c r="U52" s="44" t="str">
        <f t="shared" si="13"/>
        <v/>
      </c>
      <c r="V52" s="27" t="str">
        <f t="shared" si="14"/>
        <v/>
      </c>
    </row>
    <row r="53" spans="1:22" ht="15" x14ac:dyDescent="0.25">
      <c r="A53" s="44">
        <f t="shared" si="15"/>
        <v>51</v>
      </c>
      <c r="B53" s="27" t="str">
        <f t="shared" si="19"/>
        <v>Нано ТВ</v>
      </c>
      <c r="C53" s="27" t="str">
        <f t="shared" si="0"/>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1"/>
        <v>Познавательные</v>
      </c>
      <c r="E53" s="45" t="str">
        <f t="shared" si="2"/>
        <v>SD</v>
      </c>
      <c r="F53" s="45" t="str">
        <f t="shared" si="3"/>
        <v>DVB-15</v>
      </c>
      <c r="G53" s="45" t="str">
        <f t="shared" si="16"/>
        <v xml:space="preserve"> 2004</v>
      </c>
      <c r="H53" s="46">
        <v>68</v>
      </c>
      <c r="I53" s="45">
        <f t="shared" si="4"/>
        <v>116</v>
      </c>
      <c r="J53" s="56" t="str">
        <f t="shared" si="18"/>
        <v>epg67</v>
      </c>
      <c r="K53" s="48" t="str">
        <f t="shared" si="5"/>
        <v>0009000207E3</v>
      </c>
      <c r="L53" s="48" t="str">
        <f t="shared" si="6"/>
        <v>http://www.tv-nano.ru/</v>
      </c>
      <c r="M53" s="48" t="str">
        <f t="shared" si="7"/>
        <v>Русский</v>
      </c>
      <c r="N53" s="48" t="str">
        <f t="shared" si="8"/>
        <v>Круглосуточно</v>
      </c>
      <c r="O53" s="49" t="str">
        <f t="shared" si="9"/>
        <v/>
      </c>
      <c r="P53" s="48" t="str">
        <f t="shared" si="10"/>
        <v>Базовый</v>
      </c>
      <c r="Q53" s="44" t="str">
        <f t="shared" si="17"/>
        <v>Да</v>
      </c>
      <c r="R53" s="44"/>
      <c r="S53" s="44" t="str">
        <f t="shared" si="11"/>
        <v>Да</v>
      </c>
      <c r="T53" s="44" t="str">
        <f t="shared" si="12"/>
        <v>Да</v>
      </c>
      <c r="U53" s="44" t="str">
        <f t="shared" si="13"/>
        <v/>
      </c>
      <c r="V53" s="27" t="str">
        <f t="shared" si="14"/>
        <v/>
      </c>
    </row>
    <row r="54" spans="1:22" ht="15" x14ac:dyDescent="0.25">
      <c r="A54" s="44">
        <f t="shared" si="15"/>
        <v>52</v>
      </c>
      <c r="B54" s="27" t="str">
        <f t="shared" si="19"/>
        <v>Промо-МТС</v>
      </c>
      <c r="C54" s="27" t="str">
        <f t="shared" si="0"/>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1"/>
        <v>Новости и публицистика</v>
      </c>
      <c r="E54" s="45" t="str">
        <f t="shared" si="2"/>
        <v>SD</v>
      </c>
      <c r="F54" s="45" t="str">
        <f t="shared" si="3"/>
        <v>DVB-9</v>
      </c>
      <c r="G54" s="45" t="str">
        <f t="shared" si="16"/>
        <v xml:space="preserve"> 2004</v>
      </c>
      <c r="H54" s="46">
        <v>179</v>
      </c>
      <c r="I54" s="45">
        <f t="shared" si="4"/>
        <v>31</v>
      </c>
      <c r="J54" s="56" t="str">
        <f t="shared" si="18"/>
        <v>epg387</v>
      </c>
      <c r="K54" s="48" t="str">
        <f t="shared" si="5"/>
        <v>0009000207D1</v>
      </c>
      <c r="L54" s="48" t="str">
        <f t="shared" si="6"/>
        <v>-</v>
      </c>
      <c r="M54" s="48" t="str">
        <f t="shared" si="7"/>
        <v>Русский</v>
      </c>
      <c r="N54" s="48" t="str">
        <f t="shared" si="8"/>
        <v>Круглосуточно</v>
      </c>
      <c r="O54" s="49" t="str">
        <f t="shared" si="9"/>
        <v/>
      </c>
      <c r="P54" s="48" t="str">
        <f t="shared" si="10"/>
        <v>Базовый</v>
      </c>
      <c r="Q54" s="44" t="str">
        <f t="shared" si="17"/>
        <v/>
      </c>
      <c r="R54" s="44"/>
      <c r="S54" s="44" t="str">
        <f t="shared" si="11"/>
        <v>Да</v>
      </c>
      <c r="T54" s="44" t="str">
        <f t="shared" si="12"/>
        <v>Да</v>
      </c>
      <c r="U54" s="44" t="str">
        <f t="shared" si="13"/>
        <v/>
      </c>
      <c r="V54" s="27" t="str">
        <f t="shared" si="14"/>
        <v/>
      </c>
    </row>
    <row r="55" spans="1:22" ht="15" x14ac:dyDescent="0.25">
      <c r="A55" s="44">
        <f t="shared" si="15"/>
        <v>53</v>
      </c>
      <c r="B55" s="27" t="s">
        <v>64</v>
      </c>
      <c r="C55" s="27" t="str">
        <f t="shared" si="0"/>
        <v>Первый в России бизнес-канал. Ход торгов на российских и зарубежных площадках. Тенденции в разных отраслях экономики и бизнеса.</v>
      </c>
      <c r="D55" s="27" t="str">
        <f t="shared" si="1"/>
        <v>Новости и публицистика</v>
      </c>
      <c r="E55" s="45" t="str">
        <f t="shared" si="2"/>
        <v>SD</v>
      </c>
      <c r="F55" s="45" t="str">
        <f t="shared" si="3"/>
        <v>DVB-9</v>
      </c>
      <c r="G55" s="45" t="str">
        <f t="shared" si="16"/>
        <v xml:space="preserve"> 2004</v>
      </c>
      <c r="H55" s="46">
        <v>64</v>
      </c>
      <c r="I55" s="45">
        <f t="shared" si="4"/>
        <v>35</v>
      </c>
      <c r="J55" s="56" t="str">
        <f t="shared" si="18"/>
        <v>epg63</v>
      </c>
      <c r="K55" s="48" t="str">
        <f t="shared" si="5"/>
        <v>0009000207E3</v>
      </c>
      <c r="L55" s="48" t="str">
        <f t="shared" si="6"/>
        <v>http://rbctv.rbc.ru/</v>
      </c>
      <c r="M55" s="48" t="str">
        <f t="shared" si="7"/>
        <v>Русский</v>
      </c>
      <c r="N55" s="48" t="str">
        <f t="shared" si="8"/>
        <v>Круглосуточно</v>
      </c>
      <c r="O55" s="49" t="str">
        <f t="shared" si="9"/>
        <v/>
      </c>
      <c r="P55" s="48" t="str">
        <f t="shared" si="10"/>
        <v>Базовый</v>
      </c>
      <c r="Q55" s="44" t="str">
        <f t="shared" si="17"/>
        <v/>
      </c>
      <c r="R55" s="44"/>
      <c r="S55" s="44" t="str">
        <f t="shared" si="11"/>
        <v>Да</v>
      </c>
      <c r="T55" s="44" t="str">
        <f t="shared" si="12"/>
        <v>Да</v>
      </c>
      <c r="U55" s="44" t="str">
        <f t="shared" si="13"/>
        <v/>
      </c>
      <c r="V55" s="27" t="str">
        <f t="shared" si="14"/>
        <v/>
      </c>
    </row>
    <row r="56" spans="1:22" ht="15" x14ac:dyDescent="0.25">
      <c r="A56" s="44">
        <f t="shared" si="15"/>
        <v>54</v>
      </c>
      <c r="B56" s="27" t="str">
        <f t="shared" si="19"/>
        <v>Вместе-РФ</v>
      </c>
      <c r="C56" s="27" t="str">
        <f t="shared" si="0"/>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1"/>
        <v>Новости и публицистика</v>
      </c>
      <c r="E56" s="45" t="str">
        <f t="shared" si="2"/>
        <v>SD</v>
      </c>
      <c r="F56" s="45" t="str">
        <f t="shared" si="3"/>
        <v>DVB-9</v>
      </c>
      <c r="G56" s="45" t="str">
        <f t="shared" si="16"/>
        <v xml:space="preserve"> 2004</v>
      </c>
      <c r="H56" s="46">
        <v>157</v>
      </c>
      <c r="I56" s="45">
        <f t="shared" si="4"/>
        <v>37</v>
      </c>
      <c r="J56" s="56" t="str">
        <f t="shared" si="18"/>
        <v>epg507</v>
      </c>
      <c r="K56" s="48" t="str">
        <f t="shared" si="5"/>
        <v>0009000207E3</v>
      </c>
      <c r="L56" s="48" t="str">
        <f t="shared" si="6"/>
        <v>http://vmeste-rf.tv/</v>
      </c>
      <c r="M56" s="48" t="str">
        <f t="shared" si="7"/>
        <v>Русский</v>
      </c>
      <c r="N56" s="48" t="str">
        <f t="shared" si="8"/>
        <v>Круглосуточно</v>
      </c>
      <c r="O56" s="49" t="str">
        <f t="shared" si="9"/>
        <v/>
      </c>
      <c r="P56" s="48" t="str">
        <f t="shared" si="10"/>
        <v>Базовый</v>
      </c>
      <c r="Q56" s="44" t="str">
        <f t="shared" si="17"/>
        <v>Да</v>
      </c>
      <c r="R56" s="44"/>
      <c r="S56" s="44" t="str">
        <f t="shared" si="11"/>
        <v>Да</v>
      </c>
      <c r="T56" s="44" t="str">
        <f t="shared" si="12"/>
        <v>Да</v>
      </c>
      <c r="U56" s="44" t="str">
        <f t="shared" si="13"/>
        <v/>
      </c>
      <c r="V56" s="27" t="str">
        <f t="shared" si="14"/>
        <v/>
      </c>
    </row>
    <row r="57" spans="1:22" ht="15" x14ac:dyDescent="0.25">
      <c r="A57" s="44">
        <f t="shared" si="15"/>
        <v>55</v>
      </c>
      <c r="B57" s="27" t="str">
        <f t="shared" si="19"/>
        <v>Мир</v>
      </c>
      <c r="C57" s="27" t="str">
        <f t="shared" si="0"/>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1"/>
        <v>Новости и публицистика</v>
      </c>
      <c r="E57" s="45" t="str">
        <f t="shared" si="2"/>
        <v>SD</v>
      </c>
      <c r="F57" s="45" t="str">
        <f t="shared" si="3"/>
        <v>DVB-3</v>
      </c>
      <c r="G57" s="45" t="str">
        <f t="shared" si="16"/>
        <v xml:space="preserve"> 2004</v>
      </c>
      <c r="H57" s="46">
        <v>72</v>
      </c>
      <c r="I57" s="45">
        <f t="shared" si="4"/>
        <v>18</v>
      </c>
      <c r="J57" s="56" t="s">
        <v>263</v>
      </c>
      <c r="K57" s="48" t="str">
        <f t="shared" si="5"/>
        <v>0009000207E2</v>
      </c>
      <c r="L57" s="48" t="str">
        <f t="shared" si="6"/>
        <v>http://mirtv.ru/</v>
      </c>
      <c r="M57" s="48" t="str">
        <f t="shared" si="7"/>
        <v>Русский</v>
      </c>
      <c r="N57" s="48" t="str">
        <f t="shared" si="8"/>
        <v>Круглосуточно</v>
      </c>
      <c r="O57" s="49" t="str">
        <f t="shared" si="9"/>
        <v/>
      </c>
      <c r="P57" s="48" t="str">
        <f t="shared" si="10"/>
        <v>Федеральный</v>
      </c>
      <c r="Q57" s="44" t="str">
        <f t="shared" si="17"/>
        <v/>
      </c>
      <c r="R57" s="44"/>
      <c r="S57" s="44" t="str">
        <f t="shared" si="11"/>
        <v>Да</v>
      </c>
      <c r="T57" s="44" t="str">
        <f t="shared" si="12"/>
        <v>Да</v>
      </c>
      <c r="U57" s="44" t="str">
        <f t="shared" si="13"/>
        <v/>
      </c>
      <c r="V57" s="27" t="str">
        <f t="shared" si="14"/>
        <v/>
      </c>
    </row>
    <row r="58" spans="1:22" ht="15" x14ac:dyDescent="0.25">
      <c r="A58" s="44">
        <f t="shared" si="15"/>
        <v>56</v>
      </c>
      <c r="B58" s="27" t="str">
        <f t="shared" si="19"/>
        <v>Мир 24</v>
      </c>
      <c r="C58" s="27" t="str">
        <f t="shared" si="0"/>
        <v>Межгосударственная телерадиокомпания «Мир» глав государств-участников СНГ.</v>
      </c>
      <c r="D58" s="27" t="str">
        <f t="shared" si="1"/>
        <v>Новости и публицистика</v>
      </c>
      <c r="E58" s="45" t="str">
        <f t="shared" si="2"/>
        <v>SD</v>
      </c>
      <c r="F58" s="45" t="str">
        <f t="shared" si="3"/>
        <v>DVB-9</v>
      </c>
      <c r="G58" s="45" t="str">
        <f t="shared" si="16"/>
        <v xml:space="preserve"> 2004</v>
      </c>
      <c r="H58" s="46">
        <v>177</v>
      </c>
      <c r="I58" s="45">
        <f t="shared" si="4"/>
        <v>36</v>
      </c>
      <c r="J58" s="47" t="str">
        <f t="shared" si="18"/>
        <v>epg389</v>
      </c>
      <c r="K58" s="48" t="str">
        <f t="shared" si="5"/>
        <v>0009000207E3</v>
      </c>
      <c r="L58" s="48" t="str">
        <f t="shared" si="6"/>
        <v>http://mirtv.ru/</v>
      </c>
      <c r="M58" s="48" t="str">
        <f t="shared" si="7"/>
        <v>Русский</v>
      </c>
      <c r="N58" s="48" t="str">
        <f t="shared" si="8"/>
        <v>Круглосуточно</v>
      </c>
      <c r="O58" s="49" t="str">
        <f t="shared" si="9"/>
        <v/>
      </c>
      <c r="P58" s="48" t="str">
        <f t="shared" si="10"/>
        <v>Базовый</v>
      </c>
      <c r="Q58" s="44" t="str">
        <f t="shared" si="17"/>
        <v>Да</v>
      </c>
      <c r="R58" s="44"/>
      <c r="S58" s="44" t="str">
        <f t="shared" si="11"/>
        <v>Да</v>
      </c>
      <c r="T58" s="44" t="str">
        <f t="shared" si="12"/>
        <v>Да</v>
      </c>
      <c r="U58" s="44" t="str">
        <f t="shared" si="13"/>
        <v/>
      </c>
      <c r="V58" s="27" t="str">
        <f t="shared" si="14"/>
        <v/>
      </c>
    </row>
    <row r="59" spans="1:22" ht="15" x14ac:dyDescent="0.25">
      <c r="A59" s="83">
        <f t="shared" si="15"/>
        <v>57</v>
      </c>
      <c r="B59" s="107" t="s">
        <v>720</v>
      </c>
      <c r="C59" s="84"/>
      <c r="D59" s="84" t="str">
        <f t="shared" si="1"/>
        <v>Региональные</v>
      </c>
      <c r="E59" s="85" t="str">
        <f t="shared" si="2"/>
        <v>SD</v>
      </c>
      <c r="F59" s="85" t="str">
        <f t="shared" si="3"/>
        <v>DVB-4</v>
      </c>
      <c r="G59" s="45" t="str">
        <f t="shared" si="16"/>
        <v xml:space="preserve"> 2004</v>
      </c>
      <c r="H59" s="85">
        <v>73</v>
      </c>
      <c r="I59" s="85">
        <f t="shared" si="4"/>
        <v>32</v>
      </c>
      <c r="J59" s="87"/>
      <c r="K59" s="83" t="str">
        <f t="shared" si="5"/>
        <v>0009000207E3</v>
      </c>
      <c r="L59" s="83"/>
      <c r="M59" s="83" t="str">
        <f t="shared" si="7"/>
        <v>Русский</v>
      </c>
      <c r="N59" s="83" t="str">
        <f t="shared" si="8"/>
        <v>круглосуточно</v>
      </c>
      <c r="O59" s="88" t="str">
        <f t="shared" si="9"/>
        <v/>
      </c>
      <c r="P59" s="83" t="str">
        <f t="shared" si="10"/>
        <v>Базовый</v>
      </c>
      <c r="Q59" s="83" t="str">
        <f t="shared" si="17"/>
        <v/>
      </c>
      <c r="R59" s="83"/>
      <c r="S59" s="83" t="str">
        <f t="shared" si="11"/>
        <v>Да</v>
      </c>
      <c r="T59" s="83" t="str">
        <f t="shared" si="12"/>
        <v>Да</v>
      </c>
      <c r="U59" s="83" t="str">
        <f t="shared" si="13"/>
        <v/>
      </c>
      <c r="V59" s="84" t="str">
        <f t="shared" si="14"/>
        <v/>
      </c>
    </row>
    <row r="60" spans="1:22" ht="15" x14ac:dyDescent="0.25">
      <c r="A60" s="83">
        <f t="shared" si="15"/>
        <v>58</v>
      </c>
      <c r="B60" s="107" t="s">
        <v>720</v>
      </c>
      <c r="C60" s="84"/>
      <c r="D60" s="84" t="str">
        <f t="shared" si="1"/>
        <v>Региональные</v>
      </c>
      <c r="E60" s="85" t="str">
        <f t="shared" si="2"/>
        <v>SD</v>
      </c>
      <c r="F60" s="85" t="str">
        <f t="shared" si="3"/>
        <v>DVB-4</v>
      </c>
      <c r="G60" s="45" t="str">
        <f t="shared" si="16"/>
        <v xml:space="preserve"> 2004</v>
      </c>
      <c r="H60" s="85">
        <v>74</v>
      </c>
      <c r="I60" s="85">
        <f t="shared" si="4"/>
        <v>33</v>
      </c>
      <c r="J60" s="87"/>
      <c r="K60" s="83" t="str">
        <f t="shared" si="5"/>
        <v>0009000207E3</v>
      </c>
      <c r="L60" s="83"/>
      <c r="M60" s="83" t="str">
        <f t="shared" si="7"/>
        <v>Русский</v>
      </c>
      <c r="N60" s="83" t="str">
        <f t="shared" si="8"/>
        <v>Круглосуточно</v>
      </c>
      <c r="O60" s="88" t="str">
        <f t="shared" si="9"/>
        <v/>
      </c>
      <c r="P60" s="83" t="str">
        <f t="shared" si="10"/>
        <v>Базовый</v>
      </c>
      <c r="Q60" s="83" t="str">
        <f t="shared" si="17"/>
        <v/>
      </c>
      <c r="R60" s="83"/>
      <c r="S60" s="83" t="str">
        <f t="shared" si="11"/>
        <v>Да</v>
      </c>
      <c r="T60" s="83" t="str">
        <f t="shared" si="12"/>
        <v>Да</v>
      </c>
      <c r="U60" s="83" t="str">
        <f t="shared" si="13"/>
        <v/>
      </c>
      <c r="V60" s="84" t="str">
        <f t="shared" si="14"/>
        <v/>
      </c>
    </row>
    <row r="61" spans="1:22" ht="15" x14ac:dyDescent="0.25">
      <c r="A61" s="67">
        <f t="shared" si="15"/>
        <v>59</v>
      </c>
      <c r="B61" s="51" t="str">
        <f t="shared" si="19"/>
        <v>Еда</v>
      </c>
      <c r="C61" s="51" t="str">
        <f t="shared" si="0"/>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1"/>
        <v>Семья и здоровье</v>
      </c>
      <c r="E61" s="68" t="str">
        <f t="shared" si="2"/>
        <v>SD</v>
      </c>
      <c r="F61" s="68" t="str">
        <f t="shared" si="3"/>
        <v>DVB-24</v>
      </c>
      <c r="G61" s="68" t="str">
        <f t="shared" si="16"/>
        <v xml:space="preserve"> 2004</v>
      </c>
      <c r="H61" s="68">
        <v>183</v>
      </c>
      <c r="I61" s="68">
        <f t="shared" si="4"/>
        <v>131</v>
      </c>
      <c r="J61" s="153" t="str">
        <f t="shared" si="18"/>
        <v>epg253</v>
      </c>
      <c r="K61" s="67" t="str">
        <f t="shared" si="5"/>
        <v>0009000207D1</v>
      </c>
      <c r="L61" s="67" t="str">
        <f t="shared" si="6"/>
        <v>http://www.tveda.ru/</v>
      </c>
      <c r="M61" s="67" t="str">
        <f t="shared" si="7"/>
        <v>Русский</v>
      </c>
      <c r="N61" s="67" t="str">
        <f t="shared" si="8"/>
        <v>Круглосуточно</v>
      </c>
      <c r="O61" s="154" t="str">
        <f t="shared" si="9"/>
        <v/>
      </c>
      <c r="P61" s="67" t="str">
        <f t="shared" si="10"/>
        <v>Базовый</v>
      </c>
      <c r="Q61" s="67" t="str">
        <f t="shared" si="17"/>
        <v/>
      </c>
      <c r="R61" s="67"/>
      <c r="S61" s="67" t="str">
        <f t="shared" si="11"/>
        <v>Да</v>
      </c>
      <c r="T61" s="67" t="str">
        <f t="shared" si="12"/>
        <v>Да</v>
      </c>
      <c r="U61" s="67" t="str">
        <f t="shared" si="13"/>
        <v/>
      </c>
      <c r="V61" s="51" t="str">
        <f t="shared" si="14"/>
        <v/>
      </c>
    </row>
    <row r="62" spans="1:22" ht="15" x14ac:dyDescent="0.25">
      <c r="A62" s="44">
        <f t="shared" si="15"/>
        <v>60</v>
      </c>
      <c r="B62" s="27" t="str">
        <f t="shared" si="19"/>
        <v>Телекафе</v>
      </c>
      <c r="C62" s="27" t="str">
        <f t="shared" si="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1"/>
        <v>Семья и здоровье</v>
      </c>
      <c r="E62" s="45" t="str">
        <f t="shared" si="2"/>
        <v>SD</v>
      </c>
      <c r="F62" s="45" t="str">
        <f t="shared" si="3"/>
        <v>DVB-4</v>
      </c>
      <c r="G62" s="45" t="str">
        <f t="shared" si="16"/>
        <v xml:space="preserve"> 2004</v>
      </c>
      <c r="H62" s="46">
        <v>57</v>
      </c>
      <c r="I62" s="45">
        <f t="shared" si="4"/>
        <v>133</v>
      </c>
      <c r="J62" s="47" t="str">
        <f t="shared" si="18"/>
        <v>epg56</v>
      </c>
      <c r="K62" s="48" t="str">
        <f t="shared" si="5"/>
        <v>0009000207E5</v>
      </c>
      <c r="L62" s="48" t="str">
        <f t="shared" si="6"/>
        <v>http://www.telecafe.ru/</v>
      </c>
      <c r="M62" s="48" t="str">
        <f t="shared" si="7"/>
        <v>Русский</v>
      </c>
      <c r="N62" s="48" t="str">
        <f t="shared" si="8"/>
        <v>Круглосуточно</v>
      </c>
      <c r="O62" s="49" t="str">
        <f t="shared" si="9"/>
        <v/>
      </c>
      <c r="P62" s="48" t="str">
        <f t="shared" si="10"/>
        <v>Базовый</v>
      </c>
      <c r="Q62" s="44" t="str">
        <f t="shared" si="17"/>
        <v>Да</v>
      </c>
      <c r="R62" s="44"/>
      <c r="S62" s="44" t="str">
        <f t="shared" si="11"/>
        <v>Да</v>
      </c>
      <c r="T62" s="44" t="str">
        <f t="shared" si="12"/>
        <v>Да</v>
      </c>
      <c r="U62" s="44" t="str">
        <f t="shared" si="13"/>
        <v/>
      </c>
      <c r="V62" s="27" t="str">
        <f t="shared" si="14"/>
        <v/>
      </c>
    </row>
    <row r="63" spans="1:22" ht="15" x14ac:dyDescent="0.25">
      <c r="A63" s="44">
        <f t="shared" si="15"/>
        <v>61</v>
      </c>
      <c r="B63" s="27" t="str">
        <f t="shared" si="19"/>
        <v>АМС</v>
      </c>
      <c r="C63" s="27" t="str">
        <f t="shared" si="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1"/>
        <v>Иностранное кино</v>
      </c>
      <c r="E63" s="45" t="str">
        <f t="shared" si="2"/>
        <v>SD</v>
      </c>
      <c r="F63" s="45" t="str">
        <f t="shared" si="3"/>
        <v>DVB-4</v>
      </c>
      <c r="G63" s="45" t="str">
        <f t="shared" si="16"/>
        <v xml:space="preserve"> 2004</v>
      </c>
      <c r="H63" s="46">
        <v>78</v>
      </c>
      <c r="I63" s="45">
        <f t="shared" si="4"/>
        <v>67</v>
      </c>
      <c r="J63" s="47" t="str">
        <f t="shared" si="18"/>
        <v>epg74</v>
      </c>
      <c r="K63" s="48" t="str">
        <f t="shared" si="5"/>
        <v>0009000207D1</v>
      </c>
      <c r="L63" s="48" t="str">
        <f t="shared" si="6"/>
        <v>http://www.mgm.com/</v>
      </c>
      <c r="M63" s="48" t="str">
        <f t="shared" si="7"/>
        <v>Русский</v>
      </c>
      <c r="N63" s="48" t="str">
        <f t="shared" si="8"/>
        <v>Круглосуточно</v>
      </c>
      <c r="O63" s="49" t="str">
        <f t="shared" si="9"/>
        <v/>
      </c>
      <c r="P63" s="48" t="str">
        <f t="shared" si="10"/>
        <v>Базовый</v>
      </c>
      <c r="Q63" s="44" t="str">
        <f t="shared" si="17"/>
        <v>Да</v>
      </c>
      <c r="R63" s="44"/>
      <c r="S63" s="44" t="str">
        <f t="shared" si="11"/>
        <v>Да</v>
      </c>
      <c r="T63" s="44" t="str">
        <f t="shared" si="12"/>
        <v>Да</v>
      </c>
      <c r="U63" s="44" t="str">
        <f t="shared" si="13"/>
        <v/>
      </c>
      <c r="V63" s="27" t="str">
        <f t="shared" si="14"/>
        <v/>
      </c>
    </row>
    <row r="64" spans="1:22" ht="15" x14ac:dyDescent="0.25">
      <c r="A64" s="44">
        <f t="shared" si="15"/>
        <v>62</v>
      </c>
      <c r="B64" s="51" t="str">
        <f t="shared" si="19"/>
        <v>Discovery ID Xtra HD</v>
      </c>
      <c r="C64" s="27" t="str">
        <f t="shared" si="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1"/>
        <v>Познавательные</v>
      </c>
      <c r="E64" s="45" t="str">
        <f t="shared" si="2"/>
        <v>HD</v>
      </c>
      <c r="F64" s="45" t="str">
        <f t="shared" si="3"/>
        <v>DVB-4</v>
      </c>
      <c r="G64" s="45" t="str">
        <f t="shared" si="16"/>
        <v xml:space="preserve"> 2004</v>
      </c>
      <c r="H64" s="46">
        <v>227</v>
      </c>
      <c r="I64" s="45">
        <f t="shared" si="4"/>
        <v>614</v>
      </c>
      <c r="J64" s="47" t="str">
        <f t="shared" si="18"/>
        <v>epg539</v>
      </c>
      <c r="K64" s="48" t="str">
        <f t="shared" si="5"/>
        <v>0009000207E3</v>
      </c>
      <c r="L64" s="48" t="str">
        <f t="shared" si="6"/>
        <v>http://www.idxtra.ru/</v>
      </c>
      <c r="M64" s="48" t="str">
        <f t="shared" si="7"/>
        <v>Русский, Английский</v>
      </c>
      <c r="N64" s="48" t="str">
        <f t="shared" si="8"/>
        <v>Круглосуточно</v>
      </c>
      <c r="O64" s="49" t="str">
        <f t="shared" si="9"/>
        <v/>
      </c>
      <c r="P64" s="48" t="str">
        <f t="shared" si="10"/>
        <v>Базовый</v>
      </c>
      <c r="Q64" s="44" t="str">
        <f t="shared" si="17"/>
        <v/>
      </c>
      <c r="R64" s="44"/>
      <c r="S64" s="44" t="str">
        <f t="shared" si="11"/>
        <v>Да</v>
      </c>
      <c r="T64" s="44" t="str">
        <f t="shared" si="12"/>
        <v>Да</v>
      </c>
      <c r="U64" s="44" t="str">
        <f t="shared" si="13"/>
        <v/>
      </c>
      <c r="V64" s="27" t="str">
        <f t="shared" si="14"/>
        <v/>
      </c>
    </row>
    <row r="65" spans="1:22" ht="15" x14ac:dyDescent="0.25">
      <c r="A65" s="44">
        <f t="shared" si="15"/>
        <v>63</v>
      </c>
      <c r="B65" s="27" t="str">
        <f t="shared" si="19"/>
        <v>Первый HD</v>
      </c>
      <c r="C65" s="27" t="str">
        <f t="shared" si="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1"/>
        <v>Федеральные каналы</v>
      </c>
      <c r="E65" s="45" t="str">
        <f t="shared" si="2"/>
        <v>HD</v>
      </c>
      <c r="F65" s="45" t="str">
        <f t="shared" si="3"/>
        <v>DVB-10</v>
      </c>
      <c r="G65" s="45" t="str">
        <f t="shared" si="16"/>
        <v xml:space="preserve"> 2004</v>
      </c>
      <c r="H65" s="46">
        <v>139</v>
      </c>
      <c r="I65" s="45">
        <f t="shared" si="4"/>
        <v>600</v>
      </c>
      <c r="J65" s="47" t="str">
        <f t="shared" si="18"/>
        <v>epg268</v>
      </c>
      <c r="K65" s="48" t="str">
        <f t="shared" si="5"/>
        <v>0009000207E3</v>
      </c>
      <c r="L65" s="48" t="str">
        <f t="shared" si="6"/>
        <v>http://1tv.ru</v>
      </c>
      <c r="M65" s="48" t="str">
        <f t="shared" si="7"/>
        <v>Русский</v>
      </c>
      <c r="N65" s="48" t="str">
        <f t="shared" si="8"/>
        <v>Круглосуточно</v>
      </c>
      <c r="O65" s="49" t="str">
        <f t="shared" si="9"/>
        <v/>
      </c>
      <c r="P65" s="48" t="str">
        <f t="shared" si="10"/>
        <v>Базовый</v>
      </c>
      <c r="Q65" s="44" t="str">
        <f t="shared" si="17"/>
        <v/>
      </c>
      <c r="R65" s="44"/>
      <c r="S65" s="44" t="str">
        <f t="shared" si="11"/>
        <v>Да</v>
      </c>
      <c r="T65" s="44" t="str">
        <f t="shared" si="12"/>
        <v>Да</v>
      </c>
      <c r="U65" s="44" t="str">
        <f t="shared" si="13"/>
        <v/>
      </c>
      <c r="V65" s="27" t="str">
        <f t="shared" si="14"/>
        <v/>
      </c>
    </row>
    <row r="66" spans="1:22" ht="15" x14ac:dyDescent="0.25">
      <c r="A66" s="44">
        <f t="shared" si="15"/>
        <v>64</v>
      </c>
      <c r="B66" s="27" t="str">
        <f t="shared" si="19"/>
        <v>Кино ТВ</v>
      </c>
      <c r="C66" s="27" t="str">
        <f t="shared" si="0"/>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1"/>
        <v>Иностранное кино</v>
      </c>
      <c r="E66" s="45" t="str">
        <f t="shared" si="2"/>
        <v>SD</v>
      </c>
      <c r="F66" s="45" t="str">
        <f t="shared" si="3"/>
        <v>DVB-10</v>
      </c>
      <c r="G66" s="45" t="str">
        <f t="shared" si="16"/>
        <v xml:space="preserve"> 2004</v>
      </c>
      <c r="H66" s="46">
        <v>308</v>
      </c>
      <c r="I66" s="45">
        <f t="shared" si="4"/>
        <v>66</v>
      </c>
      <c r="J66" s="47" t="str">
        <f t="shared" si="18"/>
        <v>epg504</v>
      </c>
      <c r="K66" s="48" t="str">
        <f t="shared" si="5"/>
        <v>0009000207D1</v>
      </c>
      <c r="L66" s="48" t="str">
        <f t="shared" si="6"/>
        <v>http://kinochannel.ru/</v>
      </c>
      <c r="M66" s="48" t="str">
        <f t="shared" si="7"/>
        <v>Русский</v>
      </c>
      <c r="N66" s="48" t="str">
        <f t="shared" si="8"/>
        <v>Круглосуточно</v>
      </c>
      <c r="O66" s="49" t="str">
        <f t="shared" si="9"/>
        <v/>
      </c>
      <c r="P66" s="48" t="str">
        <f t="shared" si="10"/>
        <v>Базовый</v>
      </c>
      <c r="Q66" s="44" t="str">
        <f t="shared" si="17"/>
        <v/>
      </c>
      <c r="R66" s="44"/>
      <c r="S66" s="44" t="str">
        <f t="shared" si="11"/>
        <v>Да</v>
      </c>
      <c r="T66" s="44" t="str">
        <f t="shared" si="12"/>
        <v>Да</v>
      </c>
      <c r="U66" s="44" t="str">
        <f t="shared" si="13"/>
        <v/>
      </c>
      <c r="V66" s="27" t="str">
        <f t="shared" si="14"/>
        <v/>
      </c>
    </row>
    <row r="67" spans="1:22" ht="15" x14ac:dyDescent="0.25">
      <c r="A67" s="44">
        <f t="shared" si="15"/>
        <v>65</v>
      </c>
      <c r="B67" s="27" t="str">
        <f t="shared" si="19"/>
        <v>TV 1000 Action</v>
      </c>
      <c r="C67" s="27" t="str">
        <f t="shared" ref="C67:C130" si="20">IFERROR(VLOOKUP($H67,TChannels,30,FALSE),"-")</f>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ref="D67:D130" si="21">IFERROR(VLOOKUP($H67,TChannels,21,FALSE),"-")</f>
        <v>Иностранное кино</v>
      </c>
      <c r="E67" s="45" t="str">
        <f t="shared" ref="E67:E130" si="22">IFERROR(VLOOKUP($H67,TChannels,4,FALSE),"-")</f>
        <v>SD</v>
      </c>
      <c r="F67" s="45" t="str">
        <f t="shared" ref="F67:F130" si="23">IFERROR(VLOOKUP($H67,TChannels,2,FALSE),"-")</f>
        <v>DVB-10</v>
      </c>
      <c r="G67" s="45" t="str">
        <f t="shared" si="16"/>
        <v xml:space="preserve"> 2004</v>
      </c>
      <c r="H67" s="46">
        <v>98</v>
      </c>
      <c r="I67" s="45">
        <f t="shared" ref="I67:I130" si="24">IFERROR(VLOOKUP($H67,TChannels,5,FALSE),"-")</f>
        <v>65</v>
      </c>
      <c r="J67" s="47" t="str">
        <f t="shared" si="18"/>
        <v>epg94</v>
      </c>
      <c r="K67" s="48" t="str">
        <f t="shared" ref="K67:K130" si="25">IFERROR(IF($U$1=1,VLOOKUP($H67,TChannels,13,FALSE),IF($U$1=2,VLOOKUP($H67,TChannels,20,FALSE),IF($U$1=3,VLOOKUP($H67,TChannels,10,FALSE),IF($U$1=4,VLOOKUP($H67,TChannels,17,FALSE),"Не определен")))),"-")</f>
        <v>0009000207D1</v>
      </c>
      <c r="L67" s="48" t="str">
        <f t="shared" ref="L67:L130" si="26">IFERROR(VLOOKUP($H67,TChannels,23,FALSE),"-")</f>
        <v>http://www.viasat-channels.tv/</v>
      </c>
      <c r="M67" s="48" t="str">
        <f t="shared" ref="M67:M130" si="27">IFERROR(VLOOKUP($H67,TChannels,24,FALSE),"-")</f>
        <v>Русский, Английский</v>
      </c>
      <c r="N67" s="48" t="str">
        <f t="shared" ref="N67:N130" si="28">IFERROR(VLOOKUP($H67,TChannels,25,FALSE),"-")</f>
        <v>Круглосуточно</v>
      </c>
      <c r="O67" s="49" t="str">
        <f t="shared" ref="O67:O130" si="29">IF(VLOOKUP($H67,TChannels,26,FALSE)=0,"",VLOOKUP($H67,TChannels,26,FALSE))</f>
        <v/>
      </c>
      <c r="P67" s="48" t="str">
        <f t="shared" ref="P67:P130" si="30">IFERROR(IF(OR($U$1=1,$U$1=3),VLOOKUP($H67,TChannels,7,FALSE),IF(OR($U$1=2,$U$1=4),VLOOKUP($H67,TChannels,14,FALSE),"Не определен")),"-")</f>
        <v>Базовый</v>
      </c>
      <c r="Q67" s="44" t="str">
        <f t="shared" si="17"/>
        <v>Да</v>
      </c>
      <c r="R67" s="44"/>
      <c r="S67" s="44" t="str">
        <f t="shared" ref="S67:S130" si="31">IFERROR(VLOOKUP($H67,TChannels,27,FALSE),"-")</f>
        <v>Да</v>
      </c>
      <c r="T67" s="44" t="str">
        <f t="shared" ref="T67:T130" si="32">IFERROR(VLOOKUP($H67,TChannels,28,FALSE),"-")</f>
        <v>Да</v>
      </c>
      <c r="U67" s="44" t="str">
        <f t="shared" ref="U67:U130" si="33">IF(VLOOKUP($H67,TChannels,29,FALSE)=0,"",VLOOKUP($H67,TChannels,29,FALSE))</f>
        <v/>
      </c>
      <c r="V67" s="27" t="str">
        <f t="shared" ref="V67:V130" si="34">IF(VLOOKUP($H67,TChannels,31,FALSE)=0,"",VLOOKUP($H67,TChannels,31,FALSE))</f>
        <v/>
      </c>
    </row>
    <row r="68" spans="1:22" s="63" customFormat="1" x14ac:dyDescent="0.2">
      <c r="A68" s="44">
        <f t="shared" ref="A68:A131" si="35">ROW()-2</f>
        <v>66</v>
      </c>
      <c r="B68" s="27" t="str">
        <f t="shared" si="19"/>
        <v>TLC</v>
      </c>
      <c r="C68" s="27" t="str">
        <f t="shared" si="20"/>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21"/>
        <v>Вокруг света</v>
      </c>
      <c r="E68" s="45" t="str">
        <f t="shared" si="22"/>
        <v>SD</v>
      </c>
      <c r="F68" s="45" t="str">
        <f t="shared" si="23"/>
        <v>DVB-10</v>
      </c>
      <c r="G68" s="45" t="str">
        <f t="shared" ref="G68:G131" si="36">IFERROR(MID($A$1,SEARCH("=",$A$1,9)+1,SEARCH(")",$A$1)-SEARCH("=",$A$1,9)-1),"Н/Д")</f>
        <v xml:space="preserve"> 2004</v>
      </c>
      <c r="H68" s="46">
        <v>62</v>
      </c>
      <c r="I68" s="45">
        <f t="shared" si="24"/>
        <v>106</v>
      </c>
      <c r="J68" s="47" t="str">
        <f t="shared" si="18"/>
        <v>epg61</v>
      </c>
      <c r="K68" s="48" t="str">
        <f t="shared" si="25"/>
        <v>0009000207E3</v>
      </c>
      <c r="L68" s="48" t="str">
        <f t="shared" si="26"/>
        <v>http://www.tlc-tv.ru/</v>
      </c>
      <c r="M68" s="48" t="str">
        <f t="shared" si="27"/>
        <v>Русский, Английский</v>
      </c>
      <c r="N68" s="48" t="str">
        <f t="shared" si="28"/>
        <v>Круглосуточно</v>
      </c>
      <c r="O68" s="49" t="str">
        <f t="shared" si="29"/>
        <v/>
      </c>
      <c r="P68" s="48" t="str">
        <f t="shared" si="30"/>
        <v>Базовый</v>
      </c>
      <c r="Q68" s="44" t="str">
        <f t="shared" ref="Q68:Q131" si="37">IF(VLOOKUP($H68,TChannels,6,FALSE)=0,"",VLOOKUP($H68,TChannels,6,FALSE))</f>
        <v/>
      </c>
      <c r="R68" s="44"/>
      <c r="S68" s="44" t="str">
        <f t="shared" si="31"/>
        <v>Да</v>
      </c>
      <c r="T68" s="44" t="str">
        <f t="shared" si="32"/>
        <v>Да</v>
      </c>
      <c r="U68" s="44" t="str">
        <f t="shared" si="33"/>
        <v/>
      </c>
      <c r="V68" s="27" t="str">
        <f t="shared" si="34"/>
        <v/>
      </c>
    </row>
    <row r="69" spans="1:22" ht="15" x14ac:dyDescent="0.25">
      <c r="A69" s="48">
        <f t="shared" si="35"/>
        <v>67</v>
      </c>
      <c r="B69" s="53" t="str">
        <f t="shared" si="19"/>
        <v>Спас</v>
      </c>
      <c r="C69" s="27" t="str">
        <f t="shared" si="20"/>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21"/>
        <v>Федеральные каналы</v>
      </c>
      <c r="E69" s="54" t="str">
        <f t="shared" si="22"/>
        <v>SD</v>
      </c>
      <c r="F69" s="54" t="str">
        <f t="shared" si="23"/>
        <v>DVB-2</v>
      </c>
      <c r="G69" s="45" t="str">
        <f t="shared" si="36"/>
        <v xml:space="preserve"> 2004</v>
      </c>
      <c r="H69" s="54">
        <v>313</v>
      </c>
      <c r="I69" s="54">
        <f t="shared" si="24"/>
        <v>12</v>
      </c>
      <c r="J69" s="47" t="str">
        <f t="shared" ref="J69:J123" si="38">IFERROR(VLOOKUP($H69,TChannels,22,FALSE),"-")</f>
        <v>epg391</v>
      </c>
      <c r="K69" s="48" t="str">
        <f t="shared" si="25"/>
        <v>0009000207E2</v>
      </c>
      <c r="L69" s="48" t="str">
        <f t="shared" si="26"/>
        <v>http://spastv.ru</v>
      </c>
      <c r="M69" s="48" t="str">
        <f t="shared" si="27"/>
        <v>Русский</v>
      </c>
      <c r="N69" s="48" t="str">
        <f t="shared" si="28"/>
        <v>Круглосуточно</v>
      </c>
      <c r="O69" s="49" t="str">
        <f t="shared" si="29"/>
        <v/>
      </c>
      <c r="P69" s="48" t="str">
        <f t="shared" si="30"/>
        <v>Федеральный</v>
      </c>
      <c r="Q69" s="48" t="str">
        <f t="shared" si="37"/>
        <v/>
      </c>
      <c r="R69" s="48"/>
      <c r="S69" s="44" t="str">
        <f t="shared" si="31"/>
        <v>Да</v>
      </c>
      <c r="T69" s="44" t="str">
        <f t="shared" si="32"/>
        <v>Да</v>
      </c>
      <c r="U69" s="44" t="str">
        <f t="shared" si="33"/>
        <v/>
      </c>
      <c r="V69" s="27" t="str">
        <f t="shared" si="34"/>
        <v/>
      </c>
    </row>
    <row r="70" spans="1:22" ht="15" x14ac:dyDescent="0.25">
      <c r="A70" s="44">
        <f t="shared" si="35"/>
        <v>68</v>
      </c>
      <c r="B70" s="27" t="str">
        <f t="shared" ref="B70:B133" si="39">IFERROR(VLOOKUP($H70,TChannels,3,FALSE),"-")</f>
        <v>Shopping live</v>
      </c>
      <c r="C70" s="27" t="str">
        <f t="shared" si="20"/>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21"/>
        <v>Телемагазины</v>
      </c>
      <c r="E70" s="45" t="str">
        <f t="shared" si="22"/>
        <v>SD</v>
      </c>
      <c r="F70" s="45" t="str">
        <f t="shared" si="23"/>
        <v>DVB-11</v>
      </c>
      <c r="G70" s="45" t="str">
        <f t="shared" si="36"/>
        <v xml:space="preserve"> 2004</v>
      </c>
      <c r="H70" s="46">
        <v>24</v>
      </c>
      <c r="I70" s="45">
        <f t="shared" si="24"/>
        <v>22</v>
      </c>
      <c r="J70" s="47" t="str">
        <f t="shared" si="38"/>
        <v>epg23</v>
      </c>
      <c r="K70" s="48" t="str">
        <f t="shared" si="25"/>
        <v>0009000207E3</v>
      </c>
      <c r="L70" s="48" t="str">
        <f t="shared" si="26"/>
        <v>http://www.shoppinglive.ru/</v>
      </c>
      <c r="M70" s="48" t="str">
        <f t="shared" si="27"/>
        <v>Русский</v>
      </c>
      <c r="N70" s="48" t="str">
        <f t="shared" si="28"/>
        <v>Круглосуточно</v>
      </c>
      <c r="O70" s="49" t="str">
        <f t="shared" si="29"/>
        <v/>
      </c>
      <c r="P70" s="48" t="str">
        <f t="shared" si="30"/>
        <v>Базовый</v>
      </c>
      <c r="Q70" s="44" t="str">
        <f t="shared" si="37"/>
        <v/>
      </c>
      <c r="R70" s="44"/>
      <c r="S70" s="44" t="str">
        <f t="shared" si="31"/>
        <v>Да</v>
      </c>
      <c r="T70" s="44" t="str">
        <f t="shared" si="32"/>
        <v>Да</v>
      </c>
      <c r="U70" s="44" t="str">
        <f t="shared" si="33"/>
        <v/>
      </c>
      <c r="V70" s="27" t="str">
        <f t="shared" si="34"/>
        <v/>
      </c>
    </row>
    <row r="71" spans="1:22" ht="15" x14ac:dyDescent="0.25">
      <c r="A71" s="44">
        <f t="shared" si="35"/>
        <v>69</v>
      </c>
      <c r="B71" s="27" t="str">
        <f t="shared" si="39"/>
        <v>Россия 1 HD</v>
      </c>
      <c r="C71" s="27" t="str">
        <f t="shared" si="20"/>
        <v>Это динамично развивающаяся телекомпания, занимающая ведущие позиции в российском вещании.</v>
      </c>
      <c r="D71" s="27" t="str">
        <f t="shared" si="21"/>
        <v>Федеральные каналы</v>
      </c>
      <c r="E71" s="45" t="str">
        <f t="shared" si="22"/>
        <v>HD</v>
      </c>
      <c r="F71" s="45" t="str">
        <f t="shared" si="23"/>
        <v>DVB-11</v>
      </c>
      <c r="G71" s="45" t="str">
        <f t="shared" si="36"/>
        <v xml:space="preserve"> 2004</v>
      </c>
      <c r="H71" s="46">
        <v>138</v>
      </c>
      <c r="I71" s="45">
        <f t="shared" si="24"/>
        <v>601</v>
      </c>
      <c r="J71" s="47" t="str">
        <f t="shared" si="38"/>
        <v>epg388</v>
      </c>
      <c r="K71" s="48" t="str">
        <f t="shared" si="25"/>
        <v>0009000207E3</v>
      </c>
      <c r="L71" s="48" t="str">
        <f t="shared" si="26"/>
        <v>http://russia.tv</v>
      </c>
      <c r="M71" s="48" t="str">
        <f t="shared" si="27"/>
        <v>Русский</v>
      </c>
      <c r="N71" s="48" t="str">
        <f t="shared" si="28"/>
        <v>Круглосуточно</v>
      </c>
      <c r="O71" s="49" t="str">
        <f t="shared" si="29"/>
        <v/>
      </c>
      <c r="P71" s="48" t="str">
        <f t="shared" si="30"/>
        <v>Базовый</v>
      </c>
      <c r="Q71" s="44" t="str">
        <f t="shared" si="37"/>
        <v/>
      </c>
      <c r="R71" s="44"/>
      <c r="S71" s="44" t="str">
        <f t="shared" si="31"/>
        <v>Да</v>
      </c>
      <c r="T71" s="44" t="str">
        <f t="shared" si="32"/>
        <v>Да</v>
      </c>
      <c r="U71" s="44" t="str">
        <f t="shared" si="33"/>
        <v/>
      </c>
      <c r="V71" s="27" t="str">
        <f t="shared" si="34"/>
        <v/>
      </c>
    </row>
    <row r="72" spans="1:22" ht="15" x14ac:dyDescent="0.25">
      <c r="A72" s="48">
        <f t="shared" si="35"/>
        <v>70</v>
      </c>
      <c r="B72" s="53" t="str">
        <f t="shared" si="39"/>
        <v>ТНТ4</v>
      </c>
      <c r="C72" s="27" t="str">
        <f t="shared" si="20"/>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21"/>
        <v>Развлекательные</v>
      </c>
      <c r="E72" s="54" t="str">
        <f t="shared" si="22"/>
        <v>SD</v>
      </c>
      <c r="F72" s="54" t="str">
        <f t="shared" si="23"/>
        <v>DVB-11</v>
      </c>
      <c r="G72" s="45" t="str">
        <f t="shared" si="36"/>
        <v xml:space="preserve"> 2004</v>
      </c>
      <c r="H72" s="54">
        <v>315</v>
      </c>
      <c r="I72" s="54">
        <f t="shared" si="24"/>
        <v>206</v>
      </c>
      <c r="J72" s="47" t="str">
        <f t="shared" si="38"/>
        <v>epg622</v>
      </c>
      <c r="K72" s="48" t="str">
        <f t="shared" si="25"/>
        <v>0009000207E3</v>
      </c>
      <c r="L72" s="48" t="str">
        <f t="shared" si="26"/>
        <v>http://tnt-online.ru/</v>
      </c>
      <c r="M72" s="48" t="str">
        <f t="shared" si="27"/>
        <v>Русский</v>
      </c>
      <c r="N72" s="48" t="str">
        <f t="shared" si="28"/>
        <v>Круглосуточно</v>
      </c>
      <c r="O72" s="49" t="str">
        <f t="shared" si="29"/>
        <v/>
      </c>
      <c r="P72" s="48" t="str">
        <f t="shared" si="30"/>
        <v>Базовый</v>
      </c>
      <c r="Q72" s="48" t="str">
        <f t="shared" si="37"/>
        <v>Да</v>
      </c>
      <c r="R72" s="48"/>
      <c r="S72" s="44" t="str">
        <f t="shared" si="31"/>
        <v>Да</v>
      </c>
      <c r="T72" s="44" t="str">
        <f t="shared" si="32"/>
        <v>Да</v>
      </c>
      <c r="U72" s="44" t="str">
        <f t="shared" si="33"/>
        <v/>
      </c>
      <c r="V72" s="27" t="str">
        <f t="shared" si="34"/>
        <v/>
      </c>
    </row>
    <row r="73" spans="1:22" ht="15" x14ac:dyDescent="0.25">
      <c r="A73" s="44">
        <f t="shared" si="35"/>
        <v>71</v>
      </c>
      <c r="B73" s="27" t="str">
        <f t="shared" si="39"/>
        <v>Eurosport 1 HD</v>
      </c>
      <c r="C73" s="27" t="str">
        <f t="shared" si="20"/>
        <v>Канал предоставляет самую полную информацию о текущих событиях в мире спорта. Вещание в формате высокой четкости.</v>
      </c>
      <c r="D73" s="27" t="str">
        <f t="shared" si="21"/>
        <v>Спортивные</v>
      </c>
      <c r="E73" s="45" t="str">
        <f t="shared" si="22"/>
        <v>HD</v>
      </c>
      <c r="F73" s="45" t="str">
        <f t="shared" si="23"/>
        <v>DVB-11</v>
      </c>
      <c r="G73" s="45" t="str">
        <f t="shared" si="36"/>
        <v xml:space="preserve"> 2004</v>
      </c>
      <c r="H73" s="46">
        <v>122</v>
      </c>
      <c r="I73" s="45">
        <f t="shared" si="24"/>
        <v>619</v>
      </c>
      <c r="J73" s="47" t="str">
        <f t="shared" si="38"/>
        <v>epg308</v>
      </c>
      <c r="K73" s="48" t="str">
        <f t="shared" si="25"/>
        <v>0009000207D1</v>
      </c>
      <c r="L73" s="48" t="str">
        <f t="shared" si="26"/>
        <v>http://www.eurosport.ru/</v>
      </c>
      <c r="M73" s="48" t="str">
        <f t="shared" si="27"/>
        <v>Английский</v>
      </c>
      <c r="N73" s="48" t="str">
        <f t="shared" si="28"/>
        <v>Круглосуточно</v>
      </c>
      <c r="O73" s="49" t="str">
        <f t="shared" si="29"/>
        <v/>
      </c>
      <c r="P73" s="48" t="str">
        <f t="shared" si="30"/>
        <v>Базовый</v>
      </c>
      <c r="Q73" s="44" t="str">
        <f t="shared" si="37"/>
        <v/>
      </c>
      <c r="R73" s="44"/>
      <c r="S73" s="44" t="str">
        <f t="shared" si="31"/>
        <v>Да</v>
      </c>
      <c r="T73" s="44" t="str">
        <f t="shared" si="32"/>
        <v>Да</v>
      </c>
      <c r="U73" s="44" t="str">
        <f t="shared" si="33"/>
        <v/>
      </c>
      <c r="V73" s="27" t="str">
        <f t="shared" si="34"/>
        <v/>
      </c>
    </row>
    <row r="74" spans="1:22" ht="15" x14ac:dyDescent="0.25">
      <c r="A74" s="44">
        <f t="shared" si="35"/>
        <v>72</v>
      </c>
      <c r="B74" s="27" t="str">
        <f t="shared" si="39"/>
        <v>Fox HD</v>
      </c>
      <c r="C74" s="27" t="str">
        <f t="shared" si="20"/>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21"/>
        <v>Кино и сериалы</v>
      </c>
      <c r="E74" s="45" t="str">
        <f t="shared" si="22"/>
        <v>HD</v>
      </c>
      <c r="F74" s="45" t="str">
        <f t="shared" si="23"/>
        <v>DVB-9</v>
      </c>
      <c r="G74" s="45" t="str">
        <f t="shared" si="36"/>
        <v xml:space="preserve"> 2004</v>
      </c>
      <c r="H74" s="46">
        <v>131</v>
      </c>
      <c r="I74" s="45">
        <f t="shared" si="24"/>
        <v>607</v>
      </c>
      <c r="J74" s="47" t="str">
        <f t="shared" si="38"/>
        <v>epg316</v>
      </c>
      <c r="K74" s="48" t="str">
        <f t="shared" si="25"/>
        <v>0009000207D1</v>
      </c>
      <c r="L74" s="48" t="str">
        <f t="shared" si="26"/>
        <v>http://www.fox.com/</v>
      </c>
      <c r="M74" s="48" t="str">
        <f t="shared" si="27"/>
        <v>Русский</v>
      </c>
      <c r="N74" s="48" t="str">
        <f t="shared" si="28"/>
        <v>Круглосуточно</v>
      </c>
      <c r="O74" s="49" t="str">
        <f t="shared" si="29"/>
        <v/>
      </c>
      <c r="P74" s="48" t="str">
        <f t="shared" si="30"/>
        <v>Базовый</v>
      </c>
      <c r="Q74" s="44" t="str">
        <f t="shared" si="37"/>
        <v/>
      </c>
      <c r="R74" s="44"/>
      <c r="S74" s="44" t="str">
        <f t="shared" si="31"/>
        <v>Да</v>
      </c>
      <c r="T74" s="44" t="str">
        <f t="shared" si="32"/>
        <v>Да</v>
      </c>
      <c r="U74" s="44" t="str">
        <f t="shared" si="33"/>
        <v/>
      </c>
      <c r="V74" s="27" t="str">
        <f t="shared" si="34"/>
        <v/>
      </c>
    </row>
    <row r="75" spans="1:22" ht="15" x14ac:dyDescent="0.25">
      <c r="A75" s="44">
        <f t="shared" si="35"/>
        <v>73</v>
      </c>
      <c r="B75" s="53" t="str">
        <f t="shared" si="39"/>
        <v>Матч! Арена HD</v>
      </c>
      <c r="C75" s="53" t="str">
        <f t="shared" si="20"/>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21"/>
        <v>Спортивные</v>
      </c>
      <c r="E75" s="54" t="str">
        <f t="shared" si="22"/>
        <v>HD</v>
      </c>
      <c r="F75" s="54" t="str">
        <f t="shared" si="23"/>
        <v>DVB-14</v>
      </c>
      <c r="G75" s="45" t="str">
        <f t="shared" si="36"/>
        <v xml:space="preserve"> 2004</v>
      </c>
      <c r="H75" s="55">
        <v>123</v>
      </c>
      <c r="I75" s="54">
        <f t="shared" si="24"/>
        <v>621</v>
      </c>
      <c r="J75" s="47" t="str">
        <f t="shared" si="38"/>
        <v>epg628</v>
      </c>
      <c r="K75" s="48" t="str">
        <f t="shared" si="25"/>
        <v>0009000207E3</v>
      </c>
      <c r="L75" s="48" t="str">
        <f t="shared" si="26"/>
        <v>http://matchtv.ru/</v>
      </c>
      <c r="M75" s="48" t="str">
        <f t="shared" si="27"/>
        <v>Русский</v>
      </c>
      <c r="N75" s="48" t="str">
        <f t="shared" si="28"/>
        <v>Круглосуточно</v>
      </c>
      <c r="O75" s="49" t="str">
        <f t="shared" si="29"/>
        <v/>
      </c>
      <c r="P75" s="48" t="str">
        <f t="shared" si="30"/>
        <v>Базовый</v>
      </c>
      <c r="Q75" s="44" t="str">
        <f t="shared" si="37"/>
        <v/>
      </c>
      <c r="R75" s="44"/>
      <c r="S75" s="44" t="str">
        <f t="shared" si="31"/>
        <v>Да</v>
      </c>
      <c r="T75" s="44" t="str">
        <f t="shared" si="32"/>
        <v>Да</v>
      </c>
      <c r="U75" s="44" t="str">
        <f t="shared" si="33"/>
        <v/>
      </c>
      <c r="V75" s="27" t="str">
        <f t="shared" si="34"/>
        <v/>
      </c>
    </row>
    <row r="76" spans="1:22" ht="15" x14ac:dyDescent="0.25">
      <c r="A76" s="44">
        <f t="shared" si="35"/>
        <v>74</v>
      </c>
      <c r="B76" s="27" t="str">
        <f t="shared" si="39"/>
        <v>Tiji</v>
      </c>
      <c r="C76" s="27" t="str">
        <f t="shared" si="20"/>
        <v>Детский телеканал для дошкольников. Анимационные сериалы, развивающие передачи, кукольные шоу, музыкальные клипы.</v>
      </c>
      <c r="D76" s="27" t="str">
        <f t="shared" si="21"/>
        <v>Детские</v>
      </c>
      <c r="E76" s="45" t="str">
        <f t="shared" si="22"/>
        <v>SD</v>
      </c>
      <c r="F76" s="45" t="str">
        <f t="shared" si="23"/>
        <v>DVB-13</v>
      </c>
      <c r="G76" s="45" t="str">
        <f t="shared" si="36"/>
        <v xml:space="preserve"> 2004</v>
      </c>
      <c r="H76" s="46">
        <v>113</v>
      </c>
      <c r="I76" s="45">
        <f t="shared" si="24"/>
        <v>85</v>
      </c>
      <c r="J76" s="47" t="str">
        <f t="shared" si="38"/>
        <v>epg109</v>
      </c>
      <c r="K76" s="48" t="str">
        <f t="shared" si="25"/>
        <v>0009000207D1</v>
      </c>
      <c r="L76" s="48" t="str">
        <f t="shared" si="26"/>
        <v>http://www.tiji.fr/</v>
      </c>
      <c r="M76" s="48" t="str">
        <f t="shared" si="27"/>
        <v>Русский</v>
      </c>
      <c r="N76" s="48" t="str">
        <f t="shared" si="28"/>
        <v>Круглосуточно</v>
      </c>
      <c r="O76" s="49" t="str">
        <f t="shared" si="29"/>
        <v/>
      </c>
      <c r="P76" s="48" t="str">
        <f t="shared" si="30"/>
        <v>Базовый</v>
      </c>
      <c r="Q76" s="44" t="str">
        <f t="shared" si="37"/>
        <v/>
      </c>
      <c r="R76" s="44"/>
      <c r="S76" s="44" t="str">
        <f t="shared" si="31"/>
        <v>Да</v>
      </c>
      <c r="T76" s="44" t="str">
        <f t="shared" si="32"/>
        <v>Да</v>
      </c>
      <c r="U76" s="44" t="str">
        <f t="shared" si="33"/>
        <v/>
      </c>
      <c r="V76" s="27" t="str">
        <f t="shared" si="34"/>
        <v/>
      </c>
    </row>
    <row r="77" spans="1:22" ht="15" x14ac:dyDescent="0.25">
      <c r="A77" s="44">
        <f t="shared" si="35"/>
        <v>75</v>
      </c>
      <c r="B77" s="51" t="str">
        <f t="shared" si="39"/>
        <v>Шалун SD</v>
      </c>
      <c r="C77" s="51" t="str">
        <f t="shared" si="2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21"/>
        <v>Эротика</v>
      </c>
      <c r="E77" s="68" t="str">
        <f t="shared" si="22"/>
        <v>SD</v>
      </c>
      <c r="F77" s="68" t="str">
        <f t="shared" si="23"/>
        <v>DVB-13</v>
      </c>
      <c r="G77" s="68" t="str">
        <f t="shared" si="36"/>
        <v xml:space="preserve"> 2004</v>
      </c>
      <c r="H77" s="68">
        <v>196</v>
      </c>
      <c r="I77" s="68">
        <f t="shared" si="24"/>
        <v>925</v>
      </c>
      <c r="J77" s="153" t="str">
        <f t="shared" si="38"/>
        <v>epg654</v>
      </c>
      <c r="K77" s="67" t="str">
        <f t="shared" si="25"/>
        <v>0009000207E3</v>
      </c>
      <c r="L77" s="67" t="str">
        <f t="shared" si="26"/>
        <v>http://www.goodtime.media/</v>
      </c>
      <c r="M77" s="48" t="str">
        <f t="shared" si="27"/>
        <v>Русский</v>
      </c>
      <c r="N77" s="48" t="str">
        <f t="shared" si="28"/>
        <v>Круглосуточно</v>
      </c>
      <c r="O77" s="49" t="str">
        <f t="shared" si="29"/>
        <v/>
      </c>
      <c r="P77" s="48" t="str">
        <f t="shared" si="30"/>
        <v>Базовый</v>
      </c>
      <c r="Q77" s="44" t="str">
        <f t="shared" si="37"/>
        <v/>
      </c>
      <c r="R77" s="44"/>
      <c r="S77" s="44" t="str">
        <f t="shared" si="31"/>
        <v>Да</v>
      </c>
      <c r="T77" s="44" t="str">
        <f t="shared" si="32"/>
        <v>Да</v>
      </c>
      <c r="U77" s="44" t="str">
        <f t="shared" si="33"/>
        <v>Да</v>
      </c>
      <c r="V77" s="27" t="str">
        <f t="shared" si="34"/>
        <v/>
      </c>
    </row>
    <row r="78" spans="1:22" ht="15" x14ac:dyDescent="0.25">
      <c r="A78" s="44">
        <f t="shared" si="35"/>
        <v>76</v>
      </c>
      <c r="B78" s="27" t="str">
        <f t="shared" si="39"/>
        <v>Ретро</v>
      </c>
      <c r="C78" s="27" t="str">
        <f t="shared" si="20"/>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27" t="str">
        <f t="shared" si="21"/>
        <v>Развлекательные</v>
      </c>
      <c r="E78" s="45" t="str">
        <f t="shared" si="22"/>
        <v>SD</v>
      </c>
      <c r="F78" s="45" t="str">
        <f t="shared" si="23"/>
        <v>DVB-13</v>
      </c>
      <c r="G78" s="45" t="str">
        <f t="shared" si="36"/>
        <v xml:space="preserve"> 2004</v>
      </c>
      <c r="H78" s="46">
        <v>40</v>
      </c>
      <c r="I78" s="45">
        <f t="shared" si="24"/>
        <v>204</v>
      </c>
      <c r="J78" s="47" t="str">
        <f t="shared" si="38"/>
        <v>epg39</v>
      </c>
      <c r="K78" s="48" t="str">
        <f t="shared" si="25"/>
        <v>0009000207D1</v>
      </c>
      <c r="L78" s="48" t="str">
        <f t="shared" si="26"/>
        <v>http://www.tv-stream.ru/</v>
      </c>
      <c r="M78" s="48" t="str">
        <f t="shared" si="27"/>
        <v>Русский</v>
      </c>
      <c r="N78" s="48" t="str">
        <f t="shared" si="28"/>
        <v>Круглосуточно</v>
      </c>
      <c r="O78" s="49" t="str">
        <f t="shared" si="29"/>
        <v/>
      </c>
      <c r="P78" s="48" t="str">
        <f t="shared" si="30"/>
        <v>Базовый</v>
      </c>
      <c r="Q78" s="44" t="str">
        <f t="shared" si="37"/>
        <v>Да</v>
      </c>
      <c r="R78" s="44"/>
      <c r="S78" s="44" t="str">
        <f t="shared" si="31"/>
        <v>Да</v>
      </c>
      <c r="T78" s="44" t="str">
        <f t="shared" si="32"/>
        <v>Да</v>
      </c>
      <c r="U78" s="44" t="str">
        <f t="shared" si="33"/>
        <v/>
      </c>
      <c r="V78" s="27" t="str">
        <f t="shared" si="34"/>
        <v/>
      </c>
    </row>
    <row r="79" spans="1:22" ht="15" x14ac:dyDescent="0.25">
      <c r="A79" s="44">
        <f t="shared" si="35"/>
        <v>77</v>
      </c>
      <c r="B79" s="27" t="str">
        <f t="shared" si="39"/>
        <v>National Geographic HD</v>
      </c>
      <c r="C79" s="27" t="str">
        <f t="shared" si="20"/>
        <v>Канал о природе, вдохновляющий на приключения. Программы подготовлены с использованием эксклюзивных материалов географического общества США.</v>
      </c>
      <c r="D79" s="27" t="str">
        <f t="shared" si="21"/>
        <v>Вокруг света</v>
      </c>
      <c r="E79" s="45" t="str">
        <f t="shared" si="22"/>
        <v>HD</v>
      </c>
      <c r="F79" s="45" t="str">
        <f t="shared" si="23"/>
        <v>DVB-13</v>
      </c>
      <c r="G79" s="45" t="str">
        <f t="shared" si="36"/>
        <v xml:space="preserve"> 2004</v>
      </c>
      <c r="H79" s="46">
        <v>134</v>
      </c>
      <c r="I79" s="45">
        <f t="shared" si="24"/>
        <v>610</v>
      </c>
      <c r="J79" s="47" t="str">
        <f t="shared" si="38"/>
        <v>epg319</v>
      </c>
      <c r="K79" s="48" t="str">
        <f t="shared" si="25"/>
        <v>0009000207D1</v>
      </c>
      <c r="L79" s="48" t="str">
        <f t="shared" si="26"/>
        <v>http://natgeotv.com/ru</v>
      </c>
      <c r="M79" s="48" t="str">
        <f t="shared" si="27"/>
        <v>Русский, Английский</v>
      </c>
      <c r="N79" s="48" t="str">
        <f t="shared" si="28"/>
        <v>Круглосуточно</v>
      </c>
      <c r="O79" s="49" t="str">
        <f t="shared" si="29"/>
        <v/>
      </c>
      <c r="P79" s="48" t="str">
        <f t="shared" si="30"/>
        <v>Базовый</v>
      </c>
      <c r="Q79" s="44" t="str">
        <f t="shared" si="37"/>
        <v/>
      </c>
      <c r="R79" s="44"/>
      <c r="S79" s="44" t="str">
        <f t="shared" si="31"/>
        <v>Да</v>
      </c>
      <c r="T79" s="44" t="str">
        <f t="shared" si="32"/>
        <v>Да</v>
      </c>
      <c r="U79" s="44" t="str">
        <f t="shared" si="33"/>
        <v/>
      </c>
      <c r="V79" s="27" t="str">
        <f t="shared" si="34"/>
        <v/>
      </c>
    </row>
    <row r="80" spans="1:22" ht="15" x14ac:dyDescent="0.25">
      <c r="A80" s="44">
        <f t="shared" si="35"/>
        <v>78</v>
      </c>
      <c r="B80" s="27" t="str">
        <f t="shared" si="39"/>
        <v>Food Network</v>
      </c>
      <c r="C80" s="27" t="str">
        <f t="shared" si="20"/>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27" t="str">
        <f t="shared" si="21"/>
        <v>Семья и здоровье</v>
      </c>
      <c r="E80" s="45" t="str">
        <f t="shared" si="22"/>
        <v>SD</v>
      </c>
      <c r="F80" s="45" t="str">
        <f t="shared" si="23"/>
        <v>DVB-13</v>
      </c>
      <c r="G80" s="45" t="str">
        <f t="shared" si="36"/>
        <v xml:space="preserve"> 2004</v>
      </c>
      <c r="H80" s="46">
        <v>304</v>
      </c>
      <c r="I80" s="45">
        <f t="shared" si="24"/>
        <v>134</v>
      </c>
      <c r="J80" s="47" t="str">
        <f t="shared" si="38"/>
        <v>epg589</v>
      </c>
      <c r="K80" s="48" t="str">
        <f t="shared" si="25"/>
        <v>0009000207D1</v>
      </c>
      <c r="L80" s="48" t="str">
        <f t="shared" si="26"/>
        <v>http://foodnetwork.com</v>
      </c>
      <c r="M80" s="48" t="str">
        <f t="shared" si="27"/>
        <v>Русский, Английский</v>
      </c>
      <c r="N80" s="48" t="str">
        <f t="shared" si="28"/>
        <v>Круглосуточно</v>
      </c>
      <c r="O80" s="49" t="str">
        <f t="shared" si="29"/>
        <v/>
      </c>
      <c r="P80" s="48" t="str">
        <f t="shared" si="30"/>
        <v>Базовый</v>
      </c>
      <c r="Q80" s="44" t="str">
        <f t="shared" si="37"/>
        <v>Да</v>
      </c>
      <c r="R80" s="44"/>
      <c r="S80" s="44" t="str">
        <f t="shared" si="31"/>
        <v>Да</v>
      </c>
      <c r="T80" s="44" t="str">
        <f t="shared" si="32"/>
        <v>Да</v>
      </c>
      <c r="U80" s="44" t="str">
        <f t="shared" si="33"/>
        <v/>
      </c>
      <c r="V80" s="27" t="str">
        <f t="shared" si="34"/>
        <v/>
      </c>
    </row>
    <row r="81" spans="1:22" ht="15" x14ac:dyDescent="0.25">
      <c r="A81" s="44">
        <f t="shared" si="35"/>
        <v>79</v>
      </c>
      <c r="B81" s="27" t="str">
        <f t="shared" si="39"/>
        <v>Ностальгия</v>
      </c>
      <c r="C81" s="27" t="str">
        <f t="shared" si="20"/>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27" t="str">
        <f t="shared" si="21"/>
        <v>Развлекательные</v>
      </c>
      <c r="E81" s="45" t="str">
        <f t="shared" si="22"/>
        <v>SD</v>
      </c>
      <c r="F81" s="45" t="str">
        <f t="shared" si="23"/>
        <v>DVB-13</v>
      </c>
      <c r="G81" s="45" t="str">
        <f t="shared" si="36"/>
        <v xml:space="preserve"> 2004</v>
      </c>
      <c r="H81" s="46">
        <v>140</v>
      </c>
      <c r="I81" s="45">
        <f t="shared" si="24"/>
        <v>203</v>
      </c>
      <c r="J81" s="47" t="str">
        <f t="shared" si="38"/>
        <v>epg325</v>
      </c>
      <c r="K81" s="48" t="str">
        <f t="shared" si="25"/>
        <v>0009000207D1</v>
      </c>
      <c r="L81" s="48" t="str">
        <f t="shared" si="26"/>
        <v>http://www.nostalgiatv.ru/</v>
      </c>
      <c r="M81" s="48" t="str">
        <f t="shared" si="27"/>
        <v>Русский</v>
      </c>
      <c r="N81" s="48" t="str">
        <f t="shared" si="28"/>
        <v>Круглосуточно</v>
      </c>
      <c r="O81" s="49" t="str">
        <f t="shared" si="29"/>
        <v/>
      </c>
      <c r="P81" s="48" t="str">
        <f t="shared" si="30"/>
        <v>Базовый</v>
      </c>
      <c r="Q81" s="44" t="str">
        <f t="shared" si="37"/>
        <v>Да</v>
      </c>
      <c r="R81" s="44"/>
      <c r="S81" s="44" t="str">
        <f t="shared" si="31"/>
        <v>Да</v>
      </c>
      <c r="T81" s="44" t="str">
        <f t="shared" si="32"/>
        <v>Да</v>
      </c>
      <c r="U81" s="44" t="str">
        <f t="shared" si="33"/>
        <v/>
      </c>
      <c r="V81" s="27" t="str">
        <f t="shared" si="34"/>
        <v/>
      </c>
    </row>
    <row r="82" spans="1:22" ht="15" x14ac:dyDescent="0.25">
      <c r="A82" s="44">
        <f t="shared" si="35"/>
        <v>80</v>
      </c>
      <c r="B82" s="27" t="str">
        <f t="shared" si="39"/>
        <v>Eurosport 2</v>
      </c>
      <c r="C82" s="27" t="str">
        <f t="shared" si="20"/>
        <v>Канал предоставляет самую полную информацию о текущих событиях в мире спорта. Вещание в формате высокой четкости.</v>
      </c>
      <c r="D82" s="27" t="str">
        <f t="shared" si="21"/>
        <v>Спортивные</v>
      </c>
      <c r="E82" s="45" t="str">
        <f t="shared" si="22"/>
        <v>SD</v>
      </c>
      <c r="F82" s="45" t="str">
        <f t="shared" si="23"/>
        <v>DVB-13</v>
      </c>
      <c r="G82" s="45" t="str">
        <f t="shared" si="36"/>
        <v xml:space="preserve"> 2004</v>
      </c>
      <c r="H82" s="46">
        <v>111</v>
      </c>
      <c r="I82" s="45">
        <f t="shared" si="24"/>
        <v>301</v>
      </c>
      <c r="J82" s="47" t="str">
        <f t="shared" si="38"/>
        <v>epg107</v>
      </c>
      <c r="K82" s="48" t="str">
        <f t="shared" si="25"/>
        <v>0009000207D1</v>
      </c>
      <c r="L82" s="48" t="str">
        <f t="shared" si="26"/>
        <v>http://www.eurosport.ru/</v>
      </c>
      <c r="M82" s="48" t="str">
        <f t="shared" si="27"/>
        <v>Русский, Английский</v>
      </c>
      <c r="N82" s="48" t="str">
        <f t="shared" si="28"/>
        <v>Круглосуточно</v>
      </c>
      <c r="O82" s="49" t="str">
        <f t="shared" si="29"/>
        <v/>
      </c>
      <c r="P82" s="48" t="str">
        <f t="shared" si="30"/>
        <v>Базовый</v>
      </c>
      <c r="Q82" s="44" t="str">
        <f t="shared" si="37"/>
        <v/>
      </c>
      <c r="R82" s="44"/>
      <c r="S82" s="44" t="str">
        <f t="shared" si="31"/>
        <v>Да</v>
      </c>
      <c r="T82" s="44" t="str">
        <f t="shared" si="32"/>
        <v>Да</v>
      </c>
      <c r="U82" s="44" t="str">
        <f t="shared" si="33"/>
        <v/>
      </c>
      <c r="V82" s="27" t="str">
        <f t="shared" si="34"/>
        <v/>
      </c>
    </row>
    <row r="83" spans="1:22" ht="15" x14ac:dyDescent="0.25">
      <c r="A83" s="44">
        <f t="shared" si="35"/>
        <v>81</v>
      </c>
      <c r="B83" s="27" t="str">
        <f t="shared" si="39"/>
        <v>National Geographic Wild HD</v>
      </c>
      <c r="C83" s="27" t="str">
        <f t="shared" si="20"/>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27" t="str">
        <f t="shared" si="21"/>
        <v>Вокруг света</v>
      </c>
      <c r="E83" s="45" t="str">
        <f t="shared" si="22"/>
        <v>HD</v>
      </c>
      <c r="F83" s="45" t="str">
        <f t="shared" si="23"/>
        <v>DVB-14</v>
      </c>
      <c r="G83" s="45" t="str">
        <f t="shared" si="36"/>
        <v xml:space="preserve"> 2004</v>
      </c>
      <c r="H83" s="46">
        <v>135</v>
      </c>
      <c r="I83" s="45">
        <f t="shared" si="24"/>
        <v>611</v>
      </c>
      <c r="J83" s="47" t="str">
        <f t="shared" si="38"/>
        <v>epg320</v>
      </c>
      <c r="K83" s="48" t="str">
        <f t="shared" si="25"/>
        <v>0009000207D1</v>
      </c>
      <c r="L83" s="48" t="str">
        <f t="shared" si="26"/>
        <v>http://natgeotv.com</v>
      </c>
      <c r="M83" s="48" t="str">
        <f t="shared" si="27"/>
        <v>Русский</v>
      </c>
      <c r="N83" s="48" t="str">
        <f t="shared" si="28"/>
        <v>Круглосуточно</v>
      </c>
      <c r="O83" s="49" t="str">
        <f t="shared" si="29"/>
        <v/>
      </c>
      <c r="P83" s="48" t="str">
        <f t="shared" si="30"/>
        <v>Базовый</v>
      </c>
      <c r="Q83" s="44" t="str">
        <f t="shared" si="37"/>
        <v/>
      </c>
      <c r="R83" s="44"/>
      <c r="S83" s="44" t="str">
        <f t="shared" si="31"/>
        <v>Да</v>
      </c>
      <c r="T83" s="44" t="str">
        <f t="shared" si="32"/>
        <v>Да</v>
      </c>
      <c r="U83" s="44" t="str">
        <f t="shared" si="33"/>
        <v/>
      </c>
      <c r="V83" s="27" t="str">
        <f t="shared" si="34"/>
        <v/>
      </c>
    </row>
    <row r="84" spans="1:22" ht="15" x14ac:dyDescent="0.25">
      <c r="A84" s="44">
        <f t="shared" si="35"/>
        <v>82</v>
      </c>
      <c r="B84" s="27" t="str">
        <f t="shared" si="39"/>
        <v>СТС Love</v>
      </c>
      <c r="C84" s="27" t="str">
        <f t="shared" si="20"/>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27" t="str">
        <f t="shared" si="21"/>
        <v>Кино и сериалы</v>
      </c>
      <c r="E84" s="45" t="str">
        <f t="shared" si="22"/>
        <v>SD</v>
      </c>
      <c r="F84" s="45" t="str">
        <f t="shared" si="23"/>
        <v>DVB-15</v>
      </c>
      <c r="G84" s="45" t="str">
        <f t="shared" si="36"/>
        <v xml:space="preserve"> 2004</v>
      </c>
      <c r="H84" s="46">
        <v>145</v>
      </c>
      <c r="I84" s="45">
        <f t="shared" si="24"/>
        <v>75</v>
      </c>
      <c r="J84" s="47" t="str">
        <f t="shared" si="38"/>
        <v>epg512</v>
      </c>
      <c r="K84" s="48" t="str">
        <f t="shared" si="25"/>
        <v>0009000207E3</v>
      </c>
      <c r="L84" s="48" t="str">
        <f t="shared" si="26"/>
        <v>http://love.ctc.ru/</v>
      </c>
      <c r="M84" s="48" t="str">
        <f t="shared" si="27"/>
        <v>Русский</v>
      </c>
      <c r="N84" s="48" t="str">
        <f t="shared" si="28"/>
        <v>Круглосуточно</v>
      </c>
      <c r="O84" s="49" t="str">
        <f t="shared" si="29"/>
        <v/>
      </c>
      <c r="P84" s="48" t="str">
        <f t="shared" si="30"/>
        <v>Базовый</v>
      </c>
      <c r="Q84" s="44" t="str">
        <f t="shared" si="37"/>
        <v>Да</v>
      </c>
      <c r="R84" s="44"/>
      <c r="S84" s="44" t="str">
        <f t="shared" si="31"/>
        <v>Да</v>
      </c>
      <c r="T84" s="44" t="str">
        <f t="shared" si="32"/>
        <v>Да</v>
      </c>
      <c r="U84" s="44" t="str">
        <f t="shared" si="33"/>
        <v/>
      </c>
      <c r="V84" s="27" t="str">
        <f t="shared" si="34"/>
        <v/>
      </c>
    </row>
    <row r="85" spans="1:22" ht="15" x14ac:dyDescent="0.25">
      <c r="A85" s="44">
        <f t="shared" si="35"/>
        <v>83</v>
      </c>
      <c r="B85" s="27" t="str">
        <f t="shared" si="39"/>
        <v>МТС-ИНФО</v>
      </c>
      <c r="C85" s="27" t="str">
        <f t="shared" si="20"/>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27" t="str">
        <f t="shared" si="21"/>
        <v>Новости и публицистика</v>
      </c>
      <c r="E85" s="45" t="str">
        <f t="shared" si="22"/>
        <v>SD</v>
      </c>
      <c r="F85" s="45" t="str">
        <f t="shared" si="23"/>
        <v>DVB-14</v>
      </c>
      <c r="G85" s="45" t="str">
        <f t="shared" si="36"/>
        <v xml:space="preserve"> 2004</v>
      </c>
      <c r="H85" s="46">
        <v>999</v>
      </c>
      <c r="I85" s="45">
        <f t="shared" si="24"/>
        <v>30</v>
      </c>
      <c r="J85" s="47" t="str">
        <f t="shared" si="38"/>
        <v>epg114</v>
      </c>
      <c r="K85" s="48" t="str">
        <f t="shared" si="25"/>
        <v>-</v>
      </c>
      <c r="L85" s="48" t="str">
        <f t="shared" si="26"/>
        <v>http://dom.mts.ru</v>
      </c>
      <c r="M85" s="48" t="str">
        <f t="shared" si="27"/>
        <v>Русский</v>
      </c>
      <c r="N85" s="48" t="str">
        <f t="shared" si="28"/>
        <v>Круглосуточно</v>
      </c>
      <c r="O85" s="49" t="str">
        <f t="shared" si="29"/>
        <v/>
      </c>
      <c r="P85" s="48" t="str">
        <f t="shared" si="30"/>
        <v>Базовый</v>
      </c>
      <c r="Q85" s="44" t="str">
        <f t="shared" si="37"/>
        <v/>
      </c>
      <c r="R85" s="44"/>
      <c r="S85" s="44" t="str">
        <f t="shared" si="31"/>
        <v>Да</v>
      </c>
      <c r="T85" s="44" t="str">
        <f t="shared" si="32"/>
        <v>Да</v>
      </c>
      <c r="U85" s="44" t="str">
        <f t="shared" si="33"/>
        <v/>
      </c>
      <c r="V85" s="27" t="str">
        <f t="shared" si="34"/>
        <v/>
      </c>
    </row>
    <row r="86" spans="1:22" ht="15" x14ac:dyDescent="0.25">
      <c r="A86" s="44">
        <f t="shared" si="35"/>
        <v>84</v>
      </c>
      <c r="B86" s="51" t="str">
        <f t="shared" si="39"/>
        <v>Gulli Girl</v>
      </c>
      <c r="C86" s="51" t="str">
        <f t="shared" si="20"/>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27" t="str">
        <f t="shared" si="21"/>
        <v>Детские</v>
      </c>
      <c r="E86" s="45" t="str">
        <f t="shared" si="22"/>
        <v>SD</v>
      </c>
      <c r="F86" s="45" t="str">
        <f t="shared" si="23"/>
        <v>DVB-14</v>
      </c>
      <c r="G86" s="45" t="str">
        <f t="shared" si="36"/>
        <v xml:space="preserve"> 2004</v>
      </c>
      <c r="H86" s="46">
        <v>80</v>
      </c>
      <c r="I86" s="45">
        <f t="shared" si="24"/>
        <v>87</v>
      </c>
      <c r="J86" s="47" t="str">
        <f t="shared" si="38"/>
        <v>epg76</v>
      </c>
      <c r="K86" s="48" t="str">
        <f t="shared" si="25"/>
        <v>0009000207D1</v>
      </c>
      <c r="L86" s="48" t="str">
        <f t="shared" si="26"/>
        <v>http://www.gulli.ru/</v>
      </c>
      <c r="M86" s="48" t="str">
        <f t="shared" si="27"/>
        <v>Русский</v>
      </c>
      <c r="N86" s="48" t="str">
        <f t="shared" si="28"/>
        <v>Круглосуточно</v>
      </c>
      <c r="O86" s="49" t="str">
        <f t="shared" si="29"/>
        <v/>
      </c>
      <c r="P86" s="48" t="str">
        <f t="shared" si="30"/>
        <v>Базовый</v>
      </c>
      <c r="Q86" s="44" t="str">
        <f t="shared" si="37"/>
        <v/>
      </c>
      <c r="R86" s="44"/>
      <c r="S86" s="44" t="str">
        <f t="shared" si="31"/>
        <v>Да</v>
      </c>
      <c r="T86" s="44" t="str">
        <f t="shared" si="32"/>
        <v>Да</v>
      </c>
      <c r="U86" s="44" t="str">
        <f t="shared" si="33"/>
        <v/>
      </c>
      <c r="V86" s="27" t="str">
        <f t="shared" si="34"/>
        <v/>
      </c>
    </row>
    <row r="87" spans="1:22" ht="15" x14ac:dyDescent="0.25">
      <c r="A87" s="44">
        <f t="shared" si="35"/>
        <v>85</v>
      </c>
      <c r="B87" s="27" t="str">
        <f t="shared" si="39"/>
        <v>Детский</v>
      </c>
      <c r="C87" s="27" t="str">
        <f t="shared" si="20"/>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27" t="str">
        <f t="shared" si="21"/>
        <v>Детские</v>
      </c>
      <c r="E87" s="45" t="str">
        <f t="shared" si="22"/>
        <v>SD</v>
      </c>
      <c r="F87" s="45" t="str">
        <f t="shared" si="23"/>
        <v>DVB-14</v>
      </c>
      <c r="G87" s="45" t="str">
        <f t="shared" si="36"/>
        <v xml:space="preserve"> 2004</v>
      </c>
      <c r="H87" s="46">
        <v>83</v>
      </c>
      <c r="I87" s="45">
        <f t="shared" si="24"/>
        <v>88</v>
      </c>
      <c r="J87" s="47" t="str">
        <f t="shared" si="38"/>
        <v>epg79</v>
      </c>
      <c r="K87" s="48" t="str">
        <f t="shared" si="25"/>
        <v>0009000207D1</v>
      </c>
      <c r="L87" s="48" t="str">
        <f t="shared" si="26"/>
        <v>http://telekanaldetskiy.ru/</v>
      </c>
      <c r="M87" s="48" t="str">
        <f t="shared" si="27"/>
        <v>Русский</v>
      </c>
      <c r="N87" s="48" t="str">
        <f t="shared" si="28"/>
        <v>Круглосуточно</v>
      </c>
      <c r="O87" s="49" t="str">
        <f t="shared" si="29"/>
        <v/>
      </c>
      <c r="P87" s="48" t="str">
        <f t="shared" si="30"/>
        <v>Базовый</v>
      </c>
      <c r="Q87" s="44" t="str">
        <f t="shared" si="37"/>
        <v>Да</v>
      </c>
      <c r="R87" s="44"/>
      <c r="S87" s="44" t="str">
        <f t="shared" si="31"/>
        <v>Да</v>
      </c>
      <c r="T87" s="44" t="str">
        <f t="shared" si="32"/>
        <v>Да</v>
      </c>
      <c r="U87" s="44" t="str">
        <f t="shared" si="33"/>
        <v/>
      </c>
      <c r="V87" s="27" t="str">
        <f t="shared" si="34"/>
        <v/>
      </c>
    </row>
    <row r="88" spans="1:22" ht="15" x14ac:dyDescent="0.25">
      <c r="A88" s="44">
        <f t="shared" si="35"/>
        <v>86</v>
      </c>
      <c r="B88" s="27" t="str">
        <f t="shared" si="39"/>
        <v>Discovery Channel HD</v>
      </c>
      <c r="C88" s="27" t="str">
        <f t="shared" si="20"/>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27" t="str">
        <f t="shared" si="21"/>
        <v>Вокруг света</v>
      </c>
      <c r="E88" s="45" t="str">
        <f t="shared" si="22"/>
        <v>HD</v>
      </c>
      <c r="F88" s="45" t="str">
        <f t="shared" si="23"/>
        <v>DVB-15</v>
      </c>
      <c r="G88" s="45" t="str">
        <f t="shared" si="36"/>
        <v xml:space="preserve"> 2004</v>
      </c>
      <c r="H88" s="46">
        <v>118</v>
      </c>
      <c r="I88" s="45">
        <f t="shared" si="24"/>
        <v>609</v>
      </c>
      <c r="J88" s="47" t="str">
        <f t="shared" si="38"/>
        <v>epg509</v>
      </c>
      <c r="K88" s="48" t="str">
        <f t="shared" si="25"/>
        <v>0009000207D1</v>
      </c>
      <c r="L88" s="48" t="str">
        <f t="shared" si="26"/>
        <v>http://www.discoverychannel.ru/</v>
      </c>
      <c r="M88" s="48" t="str">
        <f t="shared" si="27"/>
        <v>Русский, Английский</v>
      </c>
      <c r="N88" s="48" t="str">
        <f t="shared" si="28"/>
        <v>Круглосуточно</v>
      </c>
      <c r="O88" s="49" t="str">
        <f t="shared" si="29"/>
        <v/>
      </c>
      <c r="P88" s="48" t="str">
        <f t="shared" si="30"/>
        <v>Базовый</v>
      </c>
      <c r="Q88" s="44" t="str">
        <f t="shared" si="37"/>
        <v/>
      </c>
      <c r="R88" s="44"/>
      <c r="S88" s="44" t="str">
        <f t="shared" si="31"/>
        <v>Да</v>
      </c>
      <c r="T88" s="44" t="str">
        <f t="shared" si="32"/>
        <v>Да</v>
      </c>
      <c r="U88" s="44" t="str">
        <f t="shared" si="33"/>
        <v/>
      </c>
      <c r="V88" s="27" t="str">
        <f t="shared" si="34"/>
        <v/>
      </c>
    </row>
    <row r="89" spans="1:22" ht="15" x14ac:dyDescent="0.25">
      <c r="A89" s="44">
        <f t="shared" si="35"/>
        <v>87</v>
      </c>
      <c r="B89" s="27" t="str">
        <f t="shared" si="39"/>
        <v>TV1000 Comedy HD</v>
      </c>
      <c r="C89" s="27" t="str">
        <f t="shared" si="20"/>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27" t="str">
        <f t="shared" si="21"/>
        <v>Кино и сериалы</v>
      </c>
      <c r="E89" s="45" t="str">
        <f t="shared" si="22"/>
        <v>HD</v>
      </c>
      <c r="F89" s="45" t="str">
        <f t="shared" si="23"/>
        <v>DVB-15</v>
      </c>
      <c r="G89" s="45" t="str">
        <f t="shared" si="36"/>
        <v xml:space="preserve"> 2004</v>
      </c>
      <c r="H89" s="46">
        <v>162</v>
      </c>
      <c r="I89" s="45">
        <f t="shared" si="24"/>
        <v>805</v>
      </c>
      <c r="J89" s="47" t="str">
        <f t="shared" si="38"/>
        <v>epg377</v>
      </c>
      <c r="K89" s="48" t="str">
        <f t="shared" si="25"/>
        <v>0009000207E0</v>
      </c>
      <c r="L89" s="48" t="str">
        <f t="shared" si="26"/>
        <v>http://www.viasatpremium.ru/</v>
      </c>
      <c r="M89" s="48" t="str">
        <f t="shared" si="27"/>
        <v>Русский</v>
      </c>
      <c r="N89" s="48" t="str">
        <f t="shared" si="28"/>
        <v>Круглосуточно</v>
      </c>
      <c r="O89" s="49" t="str">
        <f t="shared" si="29"/>
        <v/>
      </c>
      <c r="P89" s="48" t="str">
        <f t="shared" si="30"/>
        <v>VIASAT премиум HD</v>
      </c>
      <c r="Q89" s="44" t="str">
        <f t="shared" si="37"/>
        <v/>
      </c>
      <c r="R89" s="44"/>
      <c r="S89" s="44" t="str">
        <f t="shared" si="31"/>
        <v>Да</v>
      </c>
      <c r="T89" s="44" t="str">
        <f t="shared" si="32"/>
        <v>Да</v>
      </c>
      <c r="U89" s="44" t="str">
        <f t="shared" si="33"/>
        <v/>
      </c>
      <c r="V89" s="27" t="str">
        <f t="shared" si="34"/>
        <v/>
      </c>
    </row>
    <row r="90" spans="1:22" ht="15" x14ac:dyDescent="0.25">
      <c r="A90" s="44">
        <f t="shared" si="35"/>
        <v>88</v>
      </c>
      <c r="B90" s="27" t="str">
        <f t="shared" si="39"/>
        <v>Канал Disney</v>
      </c>
      <c r="C90" s="27" t="str">
        <f t="shared" si="20"/>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27" t="str">
        <f t="shared" si="21"/>
        <v>Детские</v>
      </c>
      <c r="E90" s="45" t="str">
        <f t="shared" si="22"/>
        <v>SD</v>
      </c>
      <c r="F90" s="45" t="str">
        <f t="shared" si="23"/>
        <v>DVB-16</v>
      </c>
      <c r="G90" s="45" t="str">
        <f t="shared" si="36"/>
        <v xml:space="preserve"> 2004</v>
      </c>
      <c r="H90" s="46">
        <v>13</v>
      </c>
      <c r="I90" s="68">
        <f t="shared" si="24"/>
        <v>23</v>
      </c>
      <c r="J90" s="56" t="s">
        <v>151</v>
      </c>
      <c r="K90" s="48" t="str">
        <f t="shared" si="25"/>
        <v>0009000207E3</v>
      </c>
      <c r="L90" s="48" t="str">
        <f t="shared" si="26"/>
        <v>http://www.disney.ru/</v>
      </c>
      <c r="M90" s="48" t="str">
        <f t="shared" si="27"/>
        <v>Русский</v>
      </c>
      <c r="N90" s="48" t="str">
        <f t="shared" si="28"/>
        <v>Круглосуточно</v>
      </c>
      <c r="O90" s="49" t="str">
        <f t="shared" si="29"/>
        <v/>
      </c>
      <c r="P90" s="48" t="str">
        <f t="shared" si="30"/>
        <v>Базовый</v>
      </c>
      <c r="Q90" s="44" t="str">
        <f t="shared" si="37"/>
        <v>Да</v>
      </c>
      <c r="R90" s="44"/>
      <c r="S90" s="44" t="str">
        <f t="shared" si="31"/>
        <v>Да</v>
      </c>
      <c r="T90" s="44" t="str">
        <f t="shared" si="32"/>
        <v>Да</v>
      </c>
      <c r="U90" s="44" t="str">
        <f t="shared" si="33"/>
        <v/>
      </c>
      <c r="V90" s="27" t="str">
        <f t="shared" si="34"/>
        <v/>
      </c>
    </row>
    <row r="91" spans="1:22" ht="15" x14ac:dyDescent="0.25">
      <c r="A91" s="44">
        <f t="shared" si="35"/>
        <v>89</v>
      </c>
      <c r="B91" s="27" t="str">
        <f t="shared" si="39"/>
        <v>Boomerang</v>
      </c>
      <c r="C91" s="27" t="str">
        <f t="shared" si="20"/>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27" t="str">
        <f t="shared" si="21"/>
        <v>Детские</v>
      </c>
      <c r="E91" s="45" t="str">
        <f t="shared" si="22"/>
        <v>SD</v>
      </c>
      <c r="F91" s="45" t="str">
        <f t="shared" si="23"/>
        <v>DVB-16</v>
      </c>
      <c r="G91" s="45" t="str">
        <f t="shared" si="36"/>
        <v xml:space="preserve"> 2004</v>
      </c>
      <c r="H91" s="46">
        <v>180</v>
      </c>
      <c r="I91" s="45">
        <f t="shared" si="24"/>
        <v>86</v>
      </c>
      <c r="J91" s="47" t="str">
        <f t="shared" si="38"/>
        <v>epg374</v>
      </c>
      <c r="K91" s="48" t="str">
        <f t="shared" si="25"/>
        <v>0009000207D1</v>
      </c>
      <c r="L91" s="48" t="str">
        <f t="shared" si="26"/>
        <v>http://www.boomerangtv.co.uk</v>
      </c>
      <c r="M91" s="48" t="str">
        <f t="shared" si="27"/>
        <v>Русский</v>
      </c>
      <c r="N91" s="48" t="str">
        <f t="shared" si="28"/>
        <v>Круглосуточно</v>
      </c>
      <c r="O91" s="49" t="str">
        <f t="shared" si="29"/>
        <v/>
      </c>
      <c r="P91" s="48" t="str">
        <f t="shared" si="30"/>
        <v>Базовый</v>
      </c>
      <c r="Q91" s="44" t="str">
        <f t="shared" si="37"/>
        <v/>
      </c>
      <c r="R91" s="44"/>
      <c r="S91" s="44" t="str">
        <f t="shared" si="31"/>
        <v>Да</v>
      </c>
      <c r="T91" s="44" t="str">
        <f t="shared" si="32"/>
        <v>Да</v>
      </c>
      <c r="U91" s="44" t="str">
        <f t="shared" si="33"/>
        <v/>
      </c>
      <c r="V91" s="27" t="str">
        <f t="shared" si="34"/>
        <v/>
      </c>
    </row>
    <row r="92" spans="1:22" ht="15" x14ac:dyDescent="0.25">
      <c r="A92" s="44">
        <f t="shared" si="35"/>
        <v>90</v>
      </c>
      <c r="B92" s="27" t="str">
        <f t="shared" si="39"/>
        <v>Eurosport 2 HD</v>
      </c>
      <c r="C92" s="27" t="str">
        <f t="shared" si="20"/>
        <v>Канал предоставляет самую полную информацию о текущих событиях в мире спорта. Вещание в формате высокой четкости.</v>
      </c>
      <c r="D92" s="27" t="str">
        <f t="shared" si="21"/>
        <v>Спортивные</v>
      </c>
      <c r="E92" s="45" t="str">
        <f t="shared" si="22"/>
        <v>HD</v>
      </c>
      <c r="F92" s="45" t="str">
        <f t="shared" si="23"/>
        <v>DVB-16</v>
      </c>
      <c r="G92" s="45" t="str">
        <f t="shared" si="36"/>
        <v xml:space="preserve"> 2004</v>
      </c>
      <c r="H92" s="46">
        <v>171</v>
      </c>
      <c r="I92" s="45">
        <f t="shared" si="24"/>
        <v>620</v>
      </c>
      <c r="J92" s="47" t="str">
        <f t="shared" si="38"/>
        <v>epg383</v>
      </c>
      <c r="K92" s="48" t="str">
        <f t="shared" si="25"/>
        <v>0009000207D1</v>
      </c>
      <c r="L92" s="48" t="str">
        <f t="shared" si="26"/>
        <v>http://www.eurosport.ru/</v>
      </c>
      <c r="M92" s="48" t="str">
        <f t="shared" si="27"/>
        <v>Английский</v>
      </c>
      <c r="N92" s="48" t="str">
        <f t="shared" si="28"/>
        <v>Круглосуточно</v>
      </c>
      <c r="O92" s="49" t="str">
        <f t="shared" si="29"/>
        <v/>
      </c>
      <c r="P92" s="48" t="str">
        <f t="shared" si="30"/>
        <v>Базовый</v>
      </c>
      <c r="Q92" s="44" t="str">
        <f t="shared" si="37"/>
        <v/>
      </c>
      <c r="R92" s="44"/>
      <c r="S92" s="44" t="str">
        <f t="shared" si="31"/>
        <v>Да</v>
      </c>
      <c r="T92" s="44" t="str">
        <f t="shared" si="32"/>
        <v>Да</v>
      </c>
      <c r="U92" s="44" t="str">
        <f t="shared" si="33"/>
        <v/>
      </c>
      <c r="V92" s="27" t="str">
        <f t="shared" si="34"/>
        <v/>
      </c>
    </row>
    <row r="93" spans="1:22" ht="15" x14ac:dyDescent="0.25">
      <c r="A93" s="44">
        <f t="shared" si="35"/>
        <v>91</v>
      </c>
      <c r="B93" s="27" t="str">
        <f t="shared" si="39"/>
        <v>Discovery Science</v>
      </c>
      <c r="C93" s="27" t="str">
        <f t="shared" si="20"/>
        <v>Discovery Science – научный круглосуточный канал. Discovery Science транслирует научные и технические исследования, открытия и изобретения.</v>
      </c>
      <c r="D93" s="27" t="str">
        <f t="shared" si="21"/>
        <v>Познавательные</v>
      </c>
      <c r="E93" s="45" t="str">
        <f t="shared" si="22"/>
        <v>SD</v>
      </c>
      <c r="F93" s="45" t="str">
        <f t="shared" si="23"/>
        <v>DVB-17</v>
      </c>
      <c r="G93" s="45" t="str">
        <f t="shared" si="36"/>
        <v xml:space="preserve"> 2004</v>
      </c>
      <c r="H93" s="46">
        <v>85</v>
      </c>
      <c r="I93" s="45">
        <f t="shared" si="24"/>
        <v>111</v>
      </c>
      <c r="J93" s="47" t="str">
        <f t="shared" si="38"/>
        <v>epg81</v>
      </c>
      <c r="K93" s="48" t="str">
        <f t="shared" si="25"/>
        <v>0009000207E3</v>
      </c>
      <c r="L93" s="48" t="str">
        <f t="shared" si="26"/>
        <v>http://science.discovery.com/</v>
      </c>
      <c r="M93" s="48" t="str">
        <f t="shared" si="27"/>
        <v>Русский, Английский</v>
      </c>
      <c r="N93" s="48" t="str">
        <f t="shared" si="28"/>
        <v>Круглосуточно</v>
      </c>
      <c r="O93" s="49" t="str">
        <f t="shared" si="29"/>
        <v/>
      </c>
      <c r="P93" s="48" t="str">
        <f t="shared" si="30"/>
        <v>Базовый</v>
      </c>
      <c r="Q93" s="44" t="str">
        <f t="shared" si="37"/>
        <v/>
      </c>
      <c r="R93" s="44"/>
      <c r="S93" s="44" t="str">
        <f t="shared" si="31"/>
        <v>Да</v>
      </c>
      <c r="T93" s="44" t="str">
        <f t="shared" si="32"/>
        <v>Да</v>
      </c>
      <c r="U93" s="44" t="str">
        <f t="shared" si="33"/>
        <v/>
      </c>
      <c r="V93" s="27" t="str">
        <f t="shared" si="34"/>
        <v/>
      </c>
    </row>
    <row r="94" spans="1:22" ht="15" x14ac:dyDescent="0.25">
      <c r="A94" s="44">
        <f t="shared" si="35"/>
        <v>92</v>
      </c>
      <c r="B94" s="27" t="str">
        <f t="shared" si="39"/>
        <v>КХЛ HD</v>
      </c>
      <c r="C94" s="27" t="str">
        <f t="shared" si="20"/>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21"/>
        <v>Спортивные</v>
      </c>
      <c r="E94" s="54" t="str">
        <f t="shared" si="22"/>
        <v>HD</v>
      </c>
      <c r="F94" s="54" t="str">
        <f t="shared" si="23"/>
        <v>DVB-17</v>
      </c>
      <c r="G94" s="45" t="str">
        <f t="shared" si="36"/>
        <v xml:space="preserve"> 2004</v>
      </c>
      <c r="H94" s="55">
        <v>170</v>
      </c>
      <c r="I94" s="54">
        <f t="shared" si="24"/>
        <v>830</v>
      </c>
      <c r="J94" s="47" t="str">
        <f t="shared" si="38"/>
        <v>epg382</v>
      </c>
      <c r="K94" s="48" t="str">
        <f t="shared" si="25"/>
        <v>0009000207DC</v>
      </c>
      <c r="L94" s="48" t="str">
        <f t="shared" si="26"/>
        <v>http://tv.khl.ru/</v>
      </c>
      <c r="M94" s="48" t="str">
        <f t="shared" si="27"/>
        <v>Русский</v>
      </c>
      <c r="N94" s="48" t="str">
        <f t="shared" si="28"/>
        <v>Круглосуточно</v>
      </c>
      <c r="O94" s="49" t="str">
        <f t="shared" si="29"/>
        <v/>
      </c>
      <c r="P94" s="48" t="str">
        <f t="shared" si="30"/>
        <v>КХЛ HD</v>
      </c>
      <c r="Q94" s="44" t="str">
        <f t="shared" si="37"/>
        <v/>
      </c>
      <c r="R94" s="44"/>
      <c r="S94" s="44" t="str">
        <f t="shared" si="31"/>
        <v>Да</v>
      </c>
      <c r="T94" s="44" t="str">
        <f t="shared" si="32"/>
        <v>Да</v>
      </c>
      <c r="U94" s="44" t="str">
        <f t="shared" si="33"/>
        <v/>
      </c>
      <c r="V94" s="27" t="str">
        <f t="shared" si="34"/>
        <v/>
      </c>
    </row>
    <row r="95" spans="1:22" ht="15" x14ac:dyDescent="0.25">
      <c r="A95" s="44">
        <f t="shared" si="35"/>
        <v>93</v>
      </c>
      <c r="B95" s="27" t="str">
        <f t="shared" si="39"/>
        <v>History</v>
      </c>
      <c r="C95" s="27" t="str">
        <f t="shared" si="20"/>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27" t="str">
        <f t="shared" si="21"/>
        <v>Развлекательные</v>
      </c>
      <c r="E95" s="45" t="str">
        <f t="shared" si="22"/>
        <v>SD</v>
      </c>
      <c r="F95" s="45" t="str">
        <f t="shared" si="23"/>
        <v>DVB-17</v>
      </c>
      <c r="G95" s="45" t="str">
        <f t="shared" si="36"/>
        <v xml:space="preserve"> 2004</v>
      </c>
      <c r="H95" s="46">
        <v>233</v>
      </c>
      <c r="I95" s="45">
        <f t="shared" si="24"/>
        <v>201</v>
      </c>
      <c r="J95" s="47" t="str">
        <f t="shared" si="38"/>
        <v>epg503</v>
      </c>
      <c r="K95" s="48" t="str">
        <f t="shared" si="25"/>
        <v>0009000207D1</v>
      </c>
      <c r="L95" s="48" t="str">
        <f t="shared" si="26"/>
        <v>http://www.history.com/</v>
      </c>
      <c r="M95" s="48" t="str">
        <f t="shared" si="27"/>
        <v>Русский, Английский</v>
      </c>
      <c r="N95" s="48" t="str">
        <f t="shared" si="28"/>
        <v>Круглосуточно</v>
      </c>
      <c r="O95" s="49" t="str">
        <f t="shared" si="29"/>
        <v/>
      </c>
      <c r="P95" s="48" t="str">
        <f t="shared" si="30"/>
        <v>Базовый</v>
      </c>
      <c r="Q95" s="44" t="str">
        <f t="shared" si="37"/>
        <v>Да</v>
      </c>
      <c r="R95" s="44"/>
      <c r="S95" s="44" t="str">
        <f t="shared" si="31"/>
        <v>Да</v>
      </c>
      <c r="T95" s="44" t="str">
        <f t="shared" si="32"/>
        <v>Да</v>
      </c>
      <c r="U95" s="44" t="str">
        <f t="shared" si="33"/>
        <v/>
      </c>
      <c r="V95" s="27" t="str">
        <f t="shared" si="34"/>
        <v/>
      </c>
    </row>
    <row r="96" spans="1:22" s="63" customFormat="1" x14ac:dyDescent="0.2">
      <c r="A96" s="44">
        <f t="shared" si="35"/>
        <v>94</v>
      </c>
      <c r="B96" s="27" t="str">
        <f t="shared" si="39"/>
        <v>LifeNews</v>
      </c>
      <c r="C96" s="27" t="str">
        <f t="shared" si="20"/>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96" s="27" t="str">
        <f t="shared" si="21"/>
        <v>Новости и публицистика</v>
      </c>
      <c r="E96" s="45" t="str">
        <f t="shared" si="22"/>
        <v>SD</v>
      </c>
      <c r="F96" s="45" t="str">
        <f t="shared" si="23"/>
        <v>DVB-18</v>
      </c>
      <c r="G96" s="45" t="str">
        <f t="shared" si="36"/>
        <v xml:space="preserve"> 2004</v>
      </c>
      <c r="H96" s="46">
        <v>69</v>
      </c>
      <c r="I96" s="45">
        <f t="shared" si="24"/>
        <v>34</v>
      </c>
      <c r="J96" s="47" t="str">
        <f t="shared" si="38"/>
        <v>epg273</v>
      </c>
      <c r="K96" s="48" t="str">
        <f t="shared" si="25"/>
        <v>0009000207E3</v>
      </c>
      <c r="L96" s="48" t="str">
        <f t="shared" si="26"/>
        <v>http://lifenews.ru/</v>
      </c>
      <c r="M96" s="48" t="str">
        <f t="shared" si="27"/>
        <v>Русский</v>
      </c>
      <c r="N96" s="48" t="str">
        <f t="shared" si="28"/>
        <v>Круглосуточно</v>
      </c>
      <c r="O96" s="49" t="str">
        <f t="shared" si="29"/>
        <v/>
      </c>
      <c r="P96" s="48" t="str">
        <f t="shared" si="30"/>
        <v>Базовый</v>
      </c>
      <c r="Q96" s="44" t="str">
        <f t="shared" si="37"/>
        <v>Да</v>
      </c>
      <c r="R96" s="44"/>
      <c r="S96" s="44" t="str">
        <f t="shared" si="31"/>
        <v>Да</v>
      </c>
      <c r="T96" s="44" t="str">
        <f t="shared" si="32"/>
        <v>Да</v>
      </c>
      <c r="U96" s="44" t="str">
        <f t="shared" si="33"/>
        <v/>
      </c>
      <c r="V96" s="27" t="str">
        <f t="shared" si="34"/>
        <v/>
      </c>
    </row>
    <row r="97" spans="1:22" ht="15" x14ac:dyDescent="0.25">
      <c r="A97" s="48">
        <f t="shared" si="35"/>
        <v>95</v>
      </c>
      <c r="B97" s="53" t="str">
        <f t="shared" si="39"/>
        <v>Бобёр</v>
      </c>
      <c r="C97" s="27" t="str">
        <f t="shared" si="20"/>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21"/>
        <v>Познавательные</v>
      </c>
      <c r="E97" s="54" t="str">
        <f t="shared" si="22"/>
        <v>SD</v>
      </c>
      <c r="F97" s="54" t="str">
        <f t="shared" si="23"/>
        <v>DVB-18</v>
      </c>
      <c r="G97" s="45" t="str">
        <f t="shared" si="36"/>
        <v xml:space="preserve"> 2004</v>
      </c>
      <c r="H97" s="54">
        <v>312</v>
      </c>
      <c r="I97" s="54">
        <f t="shared" si="24"/>
        <v>112</v>
      </c>
      <c r="J97" s="47" t="str">
        <f t="shared" si="38"/>
        <v>epg603</v>
      </c>
      <c r="K97" s="48" t="str">
        <f t="shared" si="25"/>
        <v>0009000207E5</v>
      </c>
      <c r="L97" s="48" t="str">
        <f t="shared" si="26"/>
        <v>http://www.bober-tv.ru</v>
      </c>
      <c r="M97" s="48" t="str">
        <f t="shared" si="27"/>
        <v>Русский</v>
      </c>
      <c r="N97" s="48" t="str">
        <f t="shared" si="28"/>
        <v>Круглосуточно</v>
      </c>
      <c r="O97" s="49" t="str">
        <f t="shared" si="29"/>
        <v/>
      </c>
      <c r="P97" s="48" t="str">
        <f t="shared" si="30"/>
        <v>Базовый</v>
      </c>
      <c r="Q97" s="48" t="str">
        <f t="shared" si="37"/>
        <v/>
      </c>
      <c r="R97" s="48"/>
      <c r="S97" s="44" t="str">
        <f t="shared" si="31"/>
        <v>Да</v>
      </c>
      <c r="T97" s="44" t="str">
        <f t="shared" si="32"/>
        <v>Да</v>
      </c>
      <c r="U97" s="44" t="str">
        <f t="shared" si="33"/>
        <v/>
      </c>
      <c r="V97" s="27" t="str">
        <f t="shared" si="34"/>
        <v/>
      </c>
    </row>
    <row r="98" spans="1:22" ht="15" x14ac:dyDescent="0.25">
      <c r="A98" s="44">
        <f t="shared" si="35"/>
        <v>96</v>
      </c>
      <c r="B98" s="27" t="str">
        <f t="shared" si="39"/>
        <v>Fox Life HD</v>
      </c>
      <c r="C98" s="27" t="str">
        <f t="shared" si="20"/>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27" t="str">
        <f t="shared" si="21"/>
        <v>Кино и сериалы</v>
      </c>
      <c r="E98" s="45" t="str">
        <f t="shared" si="22"/>
        <v>HD</v>
      </c>
      <c r="F98" s="45" t="str">
        <f t="shared" si="23"/>
        <v>DVB-21</v>
      </c>
      <c r="G98" s="45" t="str">
        <f t="shared" si="36"/>
        <v xml:space="preserve"> 2004</v>
      </c>
      <c r="H98" s="46">
        <v>130</v>
      </c>
      <c r="I98" s="45">
        <f t="shared" si="24"/>
        <v>606</v>
      </c>
      <c r="J98" s="47" t="str">
        <f t="shared" si="38"/>
        <v>epg315</v>
      </c>
      <c r="K98" s="48" t="str">
        <f t="shared" si="25"/>
        <v>0009000207D1</v>
      </c>
      <c r="L98" s="48" t="str">
        <f t="shared" si="26"/>
        <v>http://www.foxlifetv.ru/</v>
      </c>
      <c r="M98" s="48" t="str">
        <f t="shared" si="27"/>
        <v>Русский</v>
      </c>
      <c r="N98" s="48" t="str">
        <f t="shared" si="28"/>
        <v>Круглосуточно</v>
      </c>
      <c r="O98" s="49" t="str">
        <f t="shared" si="29"/>
        <v/>
      </c>
      <c r="P98" s="48" t="str">
        <f t="shared" si="30"/>
        <v>Базовый</v>
      </c>
      <c r="Q98" s="44" t="str">
        <f t="shared" si="37"/>
        <v/>
      </c>
      <c r="R98" s="44"/>
      <c r="S98" s="44" t="str">
        <f t="shared" si="31"/>
        <v>Да</v>
      </c>
      <c r="T98" s="44" t="str">
        <f t="shared" si="32"/>
        <v>Да</v>
      </c>
      <c r="U98" s="44" t="str">
        <f t="shared" si="33"/>
        <v/>
      </c>
      <c r="V98" s="27" t="str">
        <f t="shared" si="34"/>
        <v/>
      </c>
    </row>
    <row r="99" spans="1:22" ht="15" x14ac:dyDescent="0.25">
      <c r="A99" s="44">
        <f t="shared" si="35"/>
        <v>97</v>
      </c>
      <c r="B99" s="27" t="str">
        <f t="shared" si="39"/>
        <v>Mezzo Live HD</v>
      </c>
      <c r="C99" s="27" t="str">
        <f t="shared" si="20"/>
        <v>Самые прекрасные мгновения классической музыки, оперы, танца, джаза и всей музыки мира. В прямом эфире.</v>
      </c>
      <c r="D99" s="27" t="str">
        <f t="shared" si="21"/>
        <v>Музыкальные</v>
      </c>
      <c r="E99" s="45" t="str">
        <f t="shared" si="22"/>
        <v>HD</v>
      </c>
      <c r="F99" s="45" t="str">
        <f t="shared" si="23"/>
        <v>DVB-23</v>
      </c>
      <c r="G99" s="45" t="str">
        <f t="shared" si="36"/>
        <v xml:space="preserve"> 2004</v>
      </c>
      <c r="H99" s="46">
        <v>146</v>
      </c>
      <c r="I99" s="45">
        <f t="shared" si="24"/>
        <v>623</v>
      </c>
      <c r="J99" s="47" t="str">
        <f t="shared" si="38"/>
        <v>epg329</v>
      </c>
      <c r="K99" s="48" t="str">
        <f t="shared" si="25"/>
        <v>0009000207D1</v>
      </c>
      <c r="L99" s="48" t="str">
        <f t="shared" si="26"/>
        <v>http://www.mezzo.tv/</v>
      </c>
      <c r="M99" s="48" t="str">
        <f t="shared" si="27"/>
        <v>Французский</v>
      </c>
      <c r="N99" s="48" t="str">
        <f t="shared" si="28"/>
        <v>Круглосуточно</v>
      </c>
      <c r="O99" s="49" t="str">
        <f t="shared" si="29"/>
        <v/>
      </c>
      <c r="P99" s="48" t="str">
        <f t="shared" si="30"/>
        <v>Базовый</v>
      </c>
      <c r="Q99" s="44" t="str">
        <f t="shared" si="37"/>
        <v/>
      </c>
      <c r="R99" s="44"/>
      <c r="S99" s="44" t="str">
        <f t="shared" si="31"/>
        <v>Да</v>
      </c>
      <c r="T99" s="44" t="str">
        <f t="shared" si="32"/>
        <v>Да</v>
      </c>
      <c r="U99" s="44" t="str">
        <f t="shared" si="33"/>
        <v/>
      </c>
      <c r="V99" s="27" t="str">
        <f t="shared" si="34"/>
        <v/>
      </c>
    </row>
    <row r="100" spans="1:22" ht="15" x14ac:dyDescent="0.25">
      <c r="A100" s="44">
        <f t="shared" si="35"/>
        <v>98</v>
      </c>
      <c r="B100" s="27" t="str">
        <f t="shared" si="39"/>
        <v>Viasat History</v>
      </c>
      <c r="C100" s="27" t="str">
        <f t="shared" si="20"/>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27" t="str">
        <f t="shared" si="21"/>
        <v>Познавательные</v>
      </c>
      <c r="E100" s="45" t="str">
        <f t="shared" si="22"/>
        <v>SD</v>
      </c>
      <c r="F100" s="45" t="str">
        <f t="shared" si="23"/>
        <v>DVB-22</v>
      </c>
      <c r="G100" s="45" t="str">
        <f t="shared" si="36"/>
        <v xml:space="preserve"> 2004</v>
      </c>
      <c r="H100" s="46">
        <v>91</v>
      </c>
      <c r="I100" s="45">
        <f t="shared" si="24"/>
        <v>113</v>
      </c>
      <c r="J100" s="47" t="str">
        <f t="shared" si="38"/>
        <v>epg87</v>
      </c>
      <c r="K100" s="48" t="str">
        <f t="shared" si="25"/>
        <v>0009000207D1</v>
      </c>
      <c r="L100" s="48" t="str">
        <f t="shared" si="26"/>
        <v>http://www.viasat-channels.tv</v>
      </c>
      <c r="M100" s="48" t="str">
        <f t="shared" si="27"/>
        <v>Русский, Английский</v>
      </c>
      <c r="N100" s="48" t="str">
        <f t="shared" si="28"/>
        <v>Круглосуточно</v>
      </c>
      <c r="O100" s="49" t="str">
        <f t="shared" si="29"/>
        <v/>
      </c>
      <c r="P100" s="48" t="str">
        <f t="shared" si="30"/>
        <v>Базовый</v>
      </c>
      <c r="Q100" s="44" t="str">
        <f t="shared" si="37"/>
        <v>Да</v>
      </c>
      <c r="R100" s="44"/>
      <c r="S100" s="44" t="str">
        <f t="shared" si="31"/>
        <v>Да</v>
      </c>
      <c r="T100" s="44" t="str">
        <f t="shared" si="32"/>
        <v>Да</v>
      </c>
      <c r="U100" s="44" t="str">
        <f t="shared" si="33"/>
        <v/>
      </c>
      <c r="V100" s="27" t="str">
        <f t="shared" si="34"/>
        <v/>
      </c>
    </row>
    <row r="101" spans="1:22" ht="15" x14ac:dyDescent="0.25">
      <c r="A101" s="44">
        <f t="shared" si="35"/>
        <v>99</v>
      </c>
      <c r="B101" s="27" t="str">
        <f t="shared" si="39"/>
        <v>LifeNews HD</v>
      </c>
      <c r="C101" s="27" t="str">
        <f t="shared" si="20"/>
        <v>Телеканал Life News, созданный на основе информационного сайта, принадлежащего холдингу «Ньюс Медиа». 24-часовой эфир будет состоит из новостных блоков, и в ночное время телеканал показыват дайджесты минувших суток.</v>
      </c>
      <c r="D101" s="27" t="str">
        <f t="shared" si="21"/>
        <v>Новости и публицистика</v>
      </c>
      <c r="E101" s="45" t="str">
        <f t="shared" si="22"/>
        <v>HD</v>
      </c>
      <c r="F101" s="45" t="str">
        <f t="shared" si="23"/>
        <v>DVB-19</v>
      </c>
      <c r="G101" s="45" t="str">
        <f t="shared" si="36"/>
        <v xml:space="preserve"> 2004</v>
      </c>
      <c r="H101" s="46">
        <v>182</v>
      </c>
      <c r="I101" s="45">
        <f t="shared" si="24"/>
        <v>624</v>
      </c>
      <c r="J101" s="47" t="str">
        <f t="shared" si="38"/>
        <v>epg480</v>
      </c>
      <c r="K101" s="48" t="str">
        <f t="shared" si="25"/>
        <v>0009000207D1</v>
      </c>
      <c r="L101" s="48" t="str">
        <f t="shared" si="26"/>
        <v>http://lifenews.ru/</v>
      </c>
      <c r="M101" s="48" t="str">
        <f t="shared" si="27"/>
        <v>Русский</v>
      </c>
      <c r="N101" s="48" t="str">
        <f t="shared" si="28"/>
        <v>Круглосуточно</v>
      </c>
      <c r="O101" s="49" t="str">
        <f t="shared" si="29"/>
        <v/>
      </c>
      <c r="P101" s="48" t="str">
        <f t="shared" si="30"/>
        <v>Базовый</v>
      </c>
      <c r="Q101" s="44" t="str">
        <f t="shared" si="37"/>
        <v/>
      </c>
      <c r="R101" s="44"/>
      <c r="S101" s="44" t="str">
        <f t="shared" si="31"/>
        <v>Да</v>
      </c>
      <c r="T101" s="44" t="str">
        <f t="shared" si="32"/>
        <v>Да</v>
      </c>
      <c r="U101" s="44" t="str">
        <f t="shared" si="33"/>
        <v/>
      </c>
      <c r="V101" s="27" t="str">
        <f t="shared" si="34"/>
        <v/>
      </c>
    </row>
    <row r="102" spans="1:22" ht="15" x14ac:dyDescent="0.25">
      <c r="A102" s="44">
        <f t="shared" si="35"/>
        <v>100</v>
      </c>
      <c r="B102" s="53" t="str">
        <f t="shared" si="39"/>
        <v>Матч! Арена</v>
      </c>
      <c r="C102" s="27" t="str">
        <f t="shared" si="20"/>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27" t="str">
        <f t="shared" si="21"/>
        <v>Спортивные</v>
      </c>
      <c r="E102" s="45" t="str">
        <f t="shared" si="22"/>
        <v>SD</v>
      </c>
      <c r="F102" s="45" t="str">
        <f t="shared" si="23"/>
        <v>DVB-19</v>
      </c>
      <c r="G102" s="45" t="str">
        <f t="shared" si="36"/>
        <v xml:space="preserve"> 2004</v>
      </c>
      <c r="H102" s="46">
        <v>50</v>
      </c>
      <c r="I102" s="45">
        <f t="shared" si="24"/>
        <v>302</v>
      </c>
      <c r="J102" s="47" t="str">
        <f t="shared" si="38"/>
        <v>epg627</v>
      </c>
      <c r="K102" s="48" t="str">
        <f t="shared" si="25"/>
        <v>0009000207E3</v>
      </c>
      <c r="L102" s="48" t="str">
        <f t="shared" si="26"/>
        <v>http://matchtv.ru/</v>
      </c>
      <c r="M102" s="48" t="str">
        <f t="shared" si="27"/>
        <v>Русский</v>
      </c>
      <c r="N102" s="48" t="str">
        <f t="shared" si="28"/>
        <v>Круглосуточно</v>
      </c>
      <c r="O102" s="49" t="str">
        <f t="shared" si="29"/>
        <v/>
      </c>
      <c r="P102" s="48" t="str">
        <f t="shared" si="30"/>
        <v>Базовый</v>
      </c>
      <c r="Q102" s="44" t="str">
        <f t="shared" si="37"/>
        <v>Да</v>
      </c>
      <c r="R102" s="44"/>
      <c r="S102" s="44" t="str">
        <f t="shared" si="31"/>
        <v>Да</v>
      </c>
      <c r="T102" s="44" t="str">
        <f t="shared" si="32"/>
        <v>Да</v>
      </c>
      <c r="U102" s="44" t="str">
        <f t="shared" si="33"/>
        <v/>
      </c>
      <c r="V102" s="27" t="str">
        <f t="shared" si="34"/>
        <v/>
      </c>
    </row>
    <row r="103" spans="1:22" ht="15" x14ac:dyDescent="0.25">
      <c r="A103" s="44">
        <f t="shared" si="35"/>
        <v>101</v>
      </c>
      <c r="B103" s="27" t="str">
        <f t="shared" si="39"/>
        <v>Extreme Sports</v>
      </c>
      <c r="C103" s="27" t="str">
        <f t="shared" si="20"/>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21"/>
        <v>Спортивные</v>
      </c>
      <c r="E103" s="45" t="str">
        <f t="shared" si="22"/>
        <v>SD</v>
      </c>
      <c r="F103" s="45" t="str">
        <f t="shared" si="23"/>
        <v>DVB-31</v>
      </c>
      <c r="G103" s="45" t="str">
        <f t="shared" si="36"/>
        <v xml:space="preserve"> 2004</v>
      </c>
      <c r="H103" s="45">
        <v>110</v>
      </c>
      <c r="I103" s="45">
        <f t="shared" si="24"/>
        <v>838</v>
      </c>
      <c r="J103" s="47" t="str">
        <f t="shared" si="38"/>
        <v>epg106</v>
      </c>
      <c r="K103" s="67" t="str">
        <f t="shared" si="25"/>
        <v>000900020803</v>
      </c>
      <c r="L103" s="67" t="str">
        <f t="shared" si="26"/>
        <v>http://extreme.com/</v>
      </c>
      <c r="M103" s="67" t="str">
        <f t="shared" si="27"/>
        <v>Русский</v>
      </c>
      <c r="N103" s="67" t="str">
        <f t="shared" si="28"/>
        <v>Круглосуточно</v>
      </c>
      <c r="O103" s="154" t="str">
        <f t="shared" si="29"/>
        <v/>
      </c>
      <c r="P103" s="67" t="str">
        <f t="shared" si="30"/>
        <v>Активный</v>
      </c>
      <c r="Q103" s="44" t="str">
        <f t="shared" si="37"/>
        <v/>
      </c>
      <c r="R103" s="44"/>
      <c r="S103" s="44" t="str">
        <f t="shared" si="31"/>
        <v>Да</v>
      </c>
      <c r="T103" s="44" t="str">
        <f t="shared" si="32"/>
        <v>Да</v>
      </c>
      <c r="U103" s="44" t="str">
        <f t="shared" si="33"/>
        <v/>
      </c>
      <c r="V103" s="27" t="str">
        <f t="shared" si="34"/>
        <v/>
      </c>
    </row>
    <row r="104" spans="1:22" ht="15" x14ac:dyDescent="0.25">
      <c r="A104" s="44">
        <f t="shared" si="35"/>
        <v>102</v>
      </c>
      <c r="B104" s="27" t="str">
        <f t="shared" si="39"/>
        <v>Discovery Science HD</v>
      </c>
      <c r="C104" s="27" t="str">
        <f t="shared" si="20"/>
        <v>Discovery Science HD – научный круглосуточный канал. Discovery Science транслирует научные и технические исследования, открытия и изобретения.</v>
      </c>
      <c r="D104" s="27" t="str">
        <f t="shared" si="21"/>
        <v>Познавательные</v>
      </c>
      <c r="E104" s="45" t="str">
        <f t="shared" si="22"/>
        <v>HD</v>
      </c>
      <c r="F104" s="45" t="str">
        <f t="shared" si="23"/>
        <v>DVB-19</v>
      </c>
      <c r="G104" s="45" t="str">
        <f t="shared" si="36"/>
        <v xml:space="preserve"> 2004</v>
      </c>
      <c r="H104" s="46">
        <v>155</v>
      </c>
      <c r="I104" s="45">
        <f t="shared" si="24"/>
        <v>613</v>
      </c>
      <c r="J104" s="47" t="str">
        <f t="shared" si="38"/>
        <v>epg523</v>
      </c>
      <c r="K104" s="67" t="str">
        <f t="shared" si="25"/>
        <v>0009000207D1</v>
      </c>
      <c r="L104" s="67" t="str">
        <f t="shared" si="26"/>
        <v>http://science.discovery.com/</v>
      </c>
      <c r="M104" s="67" t="str">
        <f t="shared" si="27"/>
        <v>Русский, Английский</v>
      </c>
      <c r="N104" s="67" t="str">
        <f t="shared" si="28"/>
        <v>Круглосуточно</v>
      </c>
      <c r="O104" s="154" t="str">
        <f t="shared" si="29"/>
        <v/>
      </c>
      <c r="P104" s="67" t="str">
        <f t="shared" si="30"/>
        <v>Базовый</v>
      </c>
      <c r="Q104" s="44" t="str">
        <f t="shared" si="37"/>
        <v/>
      </c>
      <c r="R104" s="44"/>
      <c r="S104" s="44" t="str">
        <f t="shared" si="31"/>
        <v>Да</v>
      </c>
      <c r="T104" s="44" t="str">
        <f t="shared" si="32"/>
        <v>Да</v>
      </c>
      <c r="U104" s="44" t="str">
        <f t="shared" si="33"/>
        <v/>
      </c>
      <c r="V104" s="27" t="str">
        <f t="shared" si="34"/>
        <v/>
      </c>
    </row>
    <row r="105" spans="1:22" ht="15" x14ac:dyDescent="0.25">
      <c r="A105" s="44">
        <f t="shared" si="35"/>
        <v>103</v>
      </c>
      <c r="B105" s="51" t="str">
        <f t="shared" si="39"/>
        <v>AMEDIA HIT HD</v>
      </c>
      <c r="C105" s="51" t="str">
        <f t="shared" si="20"/>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51" t="str">
        <f t="shared" si="21"/>
        <v>Кино и сериалы</v>
      </c>
      <c r="E105" s="68" t="str">
        <f t="shared" si="22"/>
        <v>HD</v>
      </c>
      <c r="F105" s="68" t="str">
        <f t="shared" si="23"/>
        <v>DVB-20</v>
      </c>
      <c r="G105" s="68" t="str">
        <f t="shared" si="36"/>
        <v xml:space="preserve"> 2004</v>
      </c>
      <c r="H105" s="152">
        <v>303</v>
      </c>
      <c r="I105" s="68">
        <f t="shared" si="24"/>
        <v>826</v>
      </c>
      <c r="J105" s="153" t="str">
        <f t="shared" si="38"/>
        <v>epg585</v>
      </c>
      <c r="K105" s="67" t="str">
        <f t="shared" si="25"/>
        <v>0009000207EF</v>
      </c>
      <c r="L105" s="67" t="str">
        <f t="shared" si="26"/>
        <v>http://amediahit.ru/</v>
      </c>
      <c r="M105" s="67" t="str">
        <f t="shared" si="27"/>
        <v>Русский, Английский</v>
      </c>
      <c r="N105" s="67" t="str">
        <f t="shared" si="28"/>
        <v>Круглосуточно</v>
      </c>
      <c r="O105" s="154" t="str">
        <f t="shared" si="29"/>
        <v/>
      </c>
      <c r="P105" s="67" t="str">
        <f t="shared" si="30"/>
        <v>AMEDIA Premium HD</v>
      </c>
      <c r="Q105" s="44" t="str">
        <f t="shared" si="37"/>
        <v/>
      </c>
      <c r="R105" s="44"/>
      <c r="S105" s="44" t="str">
        <f t="shared" si="31"/>
        <v>Да</v>
      </c>
      <c r="T105" s="44" t="str">
        <f t="shared" si="32"/>
        <v>Да</v>
      </c>
      <c r="U105" s="44" t="str">
        <f t="shared" si="33"/>
        <v/>
      </c>
      <c r="V105" s="27" t="str">
        <f t="shared" si="34"/>
        <v/>
      </c>
    </row>
    <row r="106" spans="1:22" ht="15" x14ac:dyDescent="0.25">
      <c r="A106" s="44">
        <f t="shared" si="35"/>
        <v>104</v>
      </c>
      <c r="B106" s="51" t="str">
        <f t="shared" si="39"/>
        <v>A1</v>
      </c>
      <c r="C106" s="51" t="str">
        <f t="shared" si="20"/>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21"/>
        <v>Кино и сериалы</v>
      </c>
      <c r="E106" s="68" t="str">
        <f t="shared" si="22"/>
        <v>SD</v>
      </c>
      <c r="F106" s="68" t="str">
        <f t="shared" si="23"/>
        <v>DVB-20</v>
      </c>
      <c r="G106" s="68" t="str">
        <f t="shared" si="36"/>
        <v xml:space="preserve"> 2004</v>
      </c>
      <c r="H106" s="152">
        <v>79</v>
      </c>
      <c r="I106" s="68">
        <f t="shared" si="24"/>
        <v>829</v>
      </c>
      <c r="J106" s="153" t="str">
        <f t="shared" si="38"/>
        <v>epg265</v>
      </c>
      <c r="K106" s="67" t="str">
        <f t="shared" si="25"/>
        <v>0009000207EF</v>
      </c>
      <c r="L106" s="67" t="str">
        <f t="shared" si="26"/>
        <v>http://amedia1.ru/</v>
      </c>
      <c r="M106" s="67" t="str">
        <f t="shared" si="27"/>
        <v>Русский, Английский</v>
      </c>
      <c r="N106" s="67" t="str">
        <f t="shared" si="28"/>
        <v>Круглосуточно</v>
      </c>
      <c r="O106" s="154" t="str">
        <f t="shared" si="29"/>
        <v/>
      </c>
      <c r="P106" s="67" t="str">
        <f t="shared" si="30"/>
        <v>AMEDIA Premium HD</v>
      </c>
      <c r="Q106" s="44" t="str">
        <f t="shared" si="37"/>
        <v/>
      </c>
      <c r="R106" s="44"/>
      <c r="S106" s="44" t="str">
        <f t="shared" si="31"/>
        <v>Да</v>
      </c>
      <c r="T106" s="44" t="str">
        <f t="shared" si="32"/>
        <v>Да</v>
      </c>
      <c r="U106" s="44" t="str">
        <f t="shared" si="33"/>
        <v/>
      </c>
      <c r="V106" s="27" t="str">
        <f t="shared" si="34"/>
        <v/>
      </c>
    </row>
    <row r="107" spans="1:22" ht="15" x14ac:dyDescent="0.25">
      <c r="A107" s="44">
        <f t="shared" si="35"/>
        <v>105</v>
      </c>
      <c r="B107" s="51" t="str">
        <f t="shared" si="39"/>
        <v>AMEDIA HIT SD</v>
      </c>
      <c r="C107" s="51" t="str">
        <f t="shared" si="20"/>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21"/>
        <v>Кино и сериалы</v>
      </c>
      <c r="E107" s="68" t="str">
        <f t="shared" si="22"/>
        <v>SD</v>
      </c>
      <c r="F107" s="68" t="str">
        <f t="shared" si="23"/>
        <v>DVB-20</v>
      </c>
      <c r="G107" s="68" t="str">
        <f t="shared" si="36"/>
        <v xml:space="preserve"> 2004</v>
      </c>
      <c r="H107" s="152">
        <v>302</v>
      </c>
      <c r="I107" s="68">
        <f t="shared" si="24"/>
        <v>827</v>
      </c>
      <c r="J107" s="153" t="str">
        <f t="shared" si="38"/>
        <v>epg575</v>
      </c>
      <c r="K107" s="67" t="str">
        <f t="shared" si="25"/>
        <v>0009000207EF</v>
      </c>
      <c r="L107" s="67" t="str">
        <f t="shared" si="26"/>
        <v>http://amediahit.ru/</v>
      </c>
      <c r="M107" s="67" t="str">
        <f t="shared" si="27"/>
        <v>Русский, Английский</v>
      </c>
      <c r="N107" s="67" t="str">
        <f t="shared" si="28"/>
        <v>Круглосуточно</v>
      </c>
      <c r="O107" s="154" t="str">
        <f t="shared" si="29"/>
        <v/>
      </c>
      <c r="P107" s="67" t="str">
        <f t="shared" si="30"/>
        <v>AMEDIA Premium HD</v>
      </c>
      <c r="Q107" s="44" t="str">
        <f t="shared" si="37"/>
        <v/>
      </c>
      <c r="R107" s="44"/>
      <c r="S107" s="44" t="str">
        <f t="shared" si="31"/>
        <v>Да</v>
      </c>
      <c r="T107" s="44" t="str">
        <f t="shared" si="32"/>
        <v>Да</v>
      </c>
      <c r="U107" s="44" t="str">
        <f t="shared" si="33"/>
        <v/>
      </c>
      <c r="V107" s="27" t="str">
        <f t="shared" si="34"/>
        <v/>
      </c>
    </row>
    <row r="108" spans="1:22" ht="15" x14ac:dyDescent="0.25">
      <c r="A108" s="44">
        <f t="shared" si="35"/>
        <v>106</v>
      </c>
      <c r="B108" s="51" t="str">
        <f t="shared" si="39"/>
        <v>AMEDIA Premium HD</v>
      </c>
      <c r="C108" s="51" t="str">
        <f t="shared" si="20"/>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21"/>
        <v>Кино и сериалы</v>
      </c>
      <c r="E108" s="68" t="str">
        <f t="shared" si="22"/>
        <v>HD</v>
      </c>
      <c r="F108" s="68" t="str">
        <f t="shared" si="23"/>
        <v>DVB-20</v>
      </c>
      <c r="G108" s="68" t="str">
        <f t="shared" si="36"/>
        <v xml:space="preserve"> 2004</v>
      </c>
      <c r="H108" s="152">
        <v>220</v>
      </c>
      <c r="I108" s="68">
        <f t="shared" si="24"/>
        <v>823</v>
      </c>
      <c r="J108" s="153" t="str">
        <f t="shared" si="38"/>
        <v>epg267</v>
      </c>
      <c r="K108" s="67" t="str">
        <f t="shared" si="25"/>
        <v>0009000207EF</v>
      </c>
      <c r="L108" s="67" t="str">
        <f t="shared" si="26"/>
        <v>http://amediahd.ru/</v>
      </c>
      <c r="M108" s="67" t="str">
        <f t="shared" si="27"/>
        <v>Русский, Английский</v>
      </c>
      <c r="N108" s="67" t="str">
        <f t="shared" si="28"/>
        <v>Круглосуточно</v>
      </c>
      <c r="O108" s="154" t="str">
        <f t="shared" si="29"/>
        <v/>
      </c>
      <c r="P108" s="67" t="str">
        <f t="shared" si="30"/>
        <v>AMEDIA Premium HD</v>
      </c>
      <c r="Q108" s="44" t="str">
        <f t="shared" si="37"/>
        <v/>
      </c>
      <c r="R108" s="44"/>
      <c r="S108" s="44" t="str">
        <f t="shared" si="31"/>
        <v>Да</v>
      </c>
      <c r="T108" s="44" t="str">
        <f t="shared" si="32"/>
        <v>Да</v>
      </c>
      <c r="U108" s="44" t="str">
        <f t="shared" si="33"/>
        <v/>
      </c>
      <c r="V108" s="27" t="str">
        <f t="shared" si="34"/>
        <v/>
      </c>
    </row>
    <row r="109" spans="1:22" ht="15" x14ac:dyDescent="0.25">
      <c r="A109" s="44">
        <f t="shared" si="35"/>
        <v>107</v>
      </c>
      <c r="B109" s="51" t="str">
        <f t="shared" si="39"/>
        <v>Fox Life</v>
      </c>
      <c r="C109" s="51" t="str">
        <f t="shared" si="20"/>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21"/>
        <v>Кино и сериалы</v>
      </c>
      <c r="E109" s="68" t="str">
        <f t="shared" si="22"/>
        <v>SD</v>
      </c>
      <c r="F109" s="68" t="str">
        <f t="shared" si="23"/>
        <v>DVB-21</v>
      </c>
      <c r="G109" s="68" t="str">
        <f t="shared" si="36"/>
        <v xml:space="preserve"> 2004</v>
      </c>
      <c r="H109" s="152">
        <v>90</v>
      </c>
      <c r="I109" s="68">
        <f t="shared" si="24"/>
        <v>69</v>
      </c>
      <c r="J109" s="153" t="str">
        <f t="shared" si="38"/>
        <v>epg86</v>
      </c>
      <c r="K109" s="67" t="str">
        <f t="shared" si="25"/>
        <v>0009000207D1</v>
      </c>
      <c r="L109" s="67" t="str">
        <f t="shared" si="26"/>
        <v>http://www.foxlifetv.ru/</v>
      </c>
      <c r="M109" s="67" t="str">
        <f t="shared" si="27"/>
        <v>Русский, Английский</v>
      </c>
      <c r="N109" s="67" t="str">
        <f t="shared" si="28"/>
        <v>Круглосуточно</v>
      </c>
      <c r="O109" s="154" t="str">
        <f t="shared" si="29"/>
        <v/>
      </c>
      <c r="P109" s="67" t="str">
        <f t="shared" si="30"/>
        <v>Базовый</v>
      </c>
      <c r="Q109" s="44" t="str">
        <f t="shared" si="37"/>
        <v/>
      </c>
      <c r="R109" s="44"/>
      <c r="S109" s="44" t="str">
        <f t="shared" si="31"/>
        <v>Да</v>
      </c>
      <c r="T109" s="44" t="str">
        <f t="shared" si="32"/>
        <v>Да</v>
      </c>
      <c r="U109" s="44" t="str">
        <f t="shared" si="33"/>
        <v/>
      </c>
      <c r="V109" s="27" t="str">
        <f t="shared" si="34"/>
        <v/>
      </c>
    </row>
    <row r="110" spans="1:22" ht="15" x14ac:dyDescent="0.25">
      <c r="A110" s="44">
        <f t="shared" si="35"/>
        <v>108</v>
      </c>
      <c r="B110" s="51" t="str">
        <f t="shared" si="39"/>
        <v>Viasat History HD/Viasat Nature HD</v>
      </c>
      <c r="C110" s="51" t="str">
        <f t="shared" si="20"/>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21"/>
        <v>Познавательные</v>
      </c>
      <c r="E110" s="68" t="str">
        <f t="shared" si="22"/>
        <v>HD</v>
      </c>
      <c r="F110" s="68" t="str">
        <f t="shared" si="23"/>
        <v>DVB-21</v>
      </c>
      <c r="G110" s="68" t="str">
        <f t="shared" si="36"/>
        <v xml:space="preserve"> 2004</v>
      </c>
      <c r="H110" s="152">
        <v>163</v>
      </c>
      <c r="I110" s="68">
        <f t="shared" si="24"/>
        <v>807</v>
      </c>
      <c r="J110" s="153" t="str">
        <f t="shared" si="38"/>
        <v>epg378</v>
      </c>
      <c r="K110" s="67" t="str">
        <f t="shared" si="25"/>
        <v>0009000207E0</v>
      </c>
      <c r="L110" s="67" t="str">
        <f t="shared" si="26"/>
        <v>http://www.viasatpremium.ru/</v>
      </c>
      <c r="M110" s="67" t="str">
        <f t="shared" si="27"/>
        <v>Русский</v>
      </c>
      <c r="N110" s="67" t="str">
        <f t="shared" si="28"/>
        <v>Круглосуточно</v>
      </c>
      <c r="O110" s="154" t="str">
        <f t="shared" si="29"/>
        <v/>
      </c>
      <c r="P110" s="67" t="str">
        <f t="shared" si="30"/>
        <v>VIASAT премиум HD</v>
      </c>
      <c r="Q110" s="44" t="str">
        <f t="shared" si="37"/>
        <v/>
      </c>
      <c r="R110" s="44"/>
      <c r="S110" s="44" t="str">
        <f t="shared" si="31"/>
        <v>Да</v>
      </c>
      <c r="T110" s="44" t="str">
        <f t="shared" si="32"/>
        <v>Да</v>
      </c>
      <c r="U110" s="44" t="str">
        <f t="shared" si="33"/>
        <v/>
      </c>
      <c r="V110" s="27" t="str">
        <f t="shared" si="34"/>
        <v/>
      </c>
    </row>
    <row r="111" spans="1:22" ht="15" x14ac:dyDescent="0.25">
      <c r="A111" s="44">
        <f t="shared" si="35"/>
        <v>109</v>
      </c>
      <c r="B111" s="51" t="str">
        <f t="shared" si="39"/>
        <v>TV1000 Megahit HD</v>
      </c>
      <c r="C111" s="51" t="str">
        <f t="shared" si="20"/>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21"/>
        <v>Кино и сериалы</v>
      </c>
      <c r="E111" s="68" t="str">
        <f t="shared" si="22"/>
        <v>HD</v>
      </c>
      <c r="F111" s="68" t="str">
        <f t="shared" si="23"/>
        <v>DVB-21</v>
      </c>
      <c r="G111" s="68" t="str">
        <f t="shared" si="36"/>
        <v xml:space="preserve"> 2004</v>
      </c>
      <c r="H111" s="152">
        <v>161</v>
      </c>
      <c r="I111" s="68">
        <f t="shared" si="24"/>
        <v>803</v>
      </c>
      <c r="J111" s="153" t="str">
        <f t="shared" si="38"/>
        <v>epg376</v>
      </c>
      <c r="K111" s="67" t="str">
        <f t="shared" si="25"/>
        <v>0009000207E0</v>
      </c>
      <c r="L111" s="67" t="str">
        <f t="shared" si="26"/>
        <v>http://www.viasatpremium.ru/</v>
      </c>
      <c r="M111" s="67" t="str">
        <f t="shared" si="27"/>
        <v>Русский</v>
      </c>
      <c r="N111" s="67" t="str">
        <f t="shared" si="28"/>
        <v>Круглосуточно</v>
      </c>
      <c r="O111" s="154" t="str">
        <f t="shared" si="29"/>
        <v/>
      </c>
      <c r="P111" s="67" t="str">
        <f t="shared" si="30"/>
        <v>VIASAT премиум HD</v>
      </c>
      <c r="Q111" s="44" t="str">
        <f t="shared" si="37"/>
        <v/>
      </c>
      <c r="R111" s="44"/>
      <c r="S111" s="44" t="str">
        <f t="shared" si="31"/>
        <v>Да</v>
      </c>
      <c r="T111" s="44" t="str">
        <f t="shared" si="32"/>
        <v>Да</v>
      </c>
      <c r="U111" s="44" t="str">
        <f t="shared" si="33"/>
        <v/>
      </c>
      <c r="V111" s="27" t="str">
        <f t="shared" si="34"/>
        <v/>
      </c>
    </row>
    <row r="112" spans="1:22" ht="15" x14ac:dyDescent="0.25">
      <c r="A112" s="44">
        <f t="shared" si="35"/>
        <v>110</v>
      </c>
      <c r="B112" s="51" t="str">
        <f t="shared" si="39"/>
        <v>Travel+Adventure SD</v>
      </c>
      <c r="C112" s="51" t="str">
        <f t="shared" si="20"/>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21"/>
        <v>Вокруг света</v>
      </c>
      <c r="E112" s="68" t="str">
        <f t="shared" si="22"/>
        <v>SD</v>
      </c>
      <c r="F112" s="68" t="str">
        <f t="shared" si="23"/>
        <v>DVB-22</v>
      </c>
      <c r="G112" s="68" t="str">
        <f t="shared" si="36"/>
        <v xml:space="preserve"> 2004</v>
      </c>
      <c r="H112" s="152">
        <v>218</v>
      </c>
      <c r="I112" s="68">
        <f t="shared" si="24"/>
        <v>107</v>
      </c>
      <c r="J112" s="153" t="str">
        <f t="shared" si="38"/>
        <v>epg274</v>
      </c>
      <c r="K112" s="67" t="str">
        <f t="shared" si="25"/>
        <v>0009000207D1</v>
      </c>
      <c r="L112" s="67" t="str">
        <f t="shared" si="26"/>
        <v>http://travelplusadventure.ru/</v>
      </c>
      <c r="M112" s="67" t="str">
        <f t="shared" si="27"/>
        <v>Русский</v>
      </c>
      <c r="N112" s="67" t="str">
        <f t="shared" si="28"/>
        <v>Круглосуточно</v>
      </c>
      <c r="O112" s="154" t="str">
        <f t="shared" si="29"/>
        <v/>
      </c>
      <c r="P112" s="67" t="str">
        <f t="shared" si="30"/>
        <v>Базовый</v>
      </c>
      <c r="Q112" s="44" t="str">
        <f t="shared" si="37"/>
        <v>Да</v>
      </c>
      <c r="R112" s="44"/>
      <c r="S112" s="44" t="str">
        <f t="shared" si="31"/>
        <v>Да</v>
      </c>
      <c r="T112" s="44" t="str">
        <f t="shared" si="32"/>
        <v>Да</v>
      </c>
      <c r="U112" s="44" t="str">
        <f t="shared" si="33"/>
        <v/>
      </c>
      <c r="V112" s="27" t="str">
        <f t="shared" si="34"/>
        <v/>
      </c>
    </row>
    <row r="113" spans="1:22" ht="15" x14ac:dyDescent="0.25">
      <c r="A113" s="44">
        <f t="shared" si="35"/>
        <v>111</v>
      </c>
      <c r="B113" s="51" t="str">
        <f t="shared" si="39"/>
        <v>Travel+Adventure HD</v>
      </c>
      <c r="C113" s="51" t="str">
        <f t="shared" si="20"/>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21"/>
        <v>Вокруг света</v>
      </c>
      <c r="E113" s="68" t="str">
        <f t="shared" si="22"/>
        <v>HD</v>
      </c>
      <c r="F113" s="68" t="str">
        <f t="shared" si="23"/>
        <v>DVB-22</v>
      </c>
      <c r="G113" s="68" t="str">
        <f t="shared" si="36"/>
        <v xml:space="preserve"> 2004</v>
      </c>
      <c r="H113" s="152">
        <v>219</v>
      </c>
      <c r="I113" s="68">
        <f t="shared" si="24"/>
        <v>612</v>
      </c>
      <c r="J113" s="153" t="str">
        <f t="shared" si="38"/>
        <v>epg275</v>
      </c>
      <c r="K113" s="67" t="str">
        <f t="shared" si="25"/>
        <v>0009000207D1</v>
      </c>
      <c r="L113" s="67" t="str">
        <f t="shared" si="26"/>
        <v>http://travelplusadventure.ru/</v>
      </c>
      <c r="M113" s="67" t="str">
        <f t="shared" si="27"/>
        <v>Русский</v>
      </c>
      <c r="N113" s="67" t="str">
        <f t="shared" si="28"/>
        <v>Круглосуточно</v>
      </c>
      <c r="O113" s="154" t="str">
        <f t="shared" si="29"/>
        <v/>
      </c>
      <c r="P113" s="67" t="str">
        <f t="shared" si="30"/>
        <v>Базовый</v>
      </c>
      <c r="Q113" s="44" t="str">
        <f t="shared" si="37"/>
        <v/>
      </c>
      <c r="R113" s="44"/>
      <c r="S113" s="44" t="str">
        <f t="shared" si="31"/>
        <v>Да</v>
      </c>
      <c r="T113" s="44" t="str">
        <f t="shared" si="32"/>
        <v>Да</v>
      </c>
      <c r="U113" s="44" t="str">
        <f t="shared" si="33"/>
        <v/>
      </c>
      <c r="V113" s="27" t="str">
        <f t="shared" si="34"/>
        <v/>
      </c>
    </row>
    <row r="114" spans="1:22" ht="15" x14ac:dyDescent="0.25">
      <c r="A114" s="44">
        <f t="shared" si="35"/>
        <v>112</v>
      </c>
      <c r="B114" s="51" t="str">
        <f t="shared" si="39"/>
        <v>8 канал</v>
      </c>
      <c r="C114" s="51" t="str">
        <f t="shared" si="20"/>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21"/>
        <v>Развлекательные</v>
      </c>
      <c r="E114" s="68" t="str">
        <f t="shared" si="22"/>
        <v>SD</v>
      </c>
      <c r="F114" s="68" t="str">
        <f t="shared" si="23"/>
        <v>DVB-22</v>
      </c>
      <c r="G114" s="68" t="str">
        <f t="shared" si="36"/>
        <v xml:space="preserve"> 2004</v>
      </c>
      <c r="H114" s="152">
        <v>176</v>
      </c>
      <c r="I114" s="68">
        <f t="shared" si="24"/>
        <v>205</v>
      </c>
      <c r="J114" s="153" t="str">
        <f t="shared" si="38"/>
        <v>epg522</v>
      </c>
      <c r="K114" s="67" t="str">
        <f t="shared" si="25"/>
        <v>0009000207E3</v>
      </c>
      <c r="L114" s="67" t="str">
        <f t="shared" si="26"/>
        <v>http://www.8tv.ru/</v>
      </c>
      <c r="M114" s="67" t="str">
        <f t="shared" si="27"/>
        <v>Русский</v>
      </c>
      <c r="N114" s="67" t="str">
        <f t="shared" si="28"/>
        <v>Круглосуточно</v>
      </c>
      <c r="O114" s="154" t="str">
        <f t="shared" si="29"/>
        <v/>
      </c>
      <c r="P114" s="67" t="str">
        <f t="shared" si="30"/>
        <v>Базовый</v>
      </c>
      <c r="Q114" s="44" t="str">
        <f t="shared" si="37"/>
        <v/>
      </c>
      <c r="R114" s="44"/>
      <c r="S114" s="44" t="str">
        <f t="shared" si="31"/>
        <v>Да</v>
      </c>
      <c r="T114" s="44" t="str">
        <f t="shared" si="32"/>
        <v>Да</v>
      </c>
      <c r="U114" s="44" t="str">
        <f t="shared" si="33"/>
        <v/>
      </c>
      <c r="V114" s="27" t="str">
        <f t="shared" si="34"/>
        <v/>
      </c>
    </row>
    <row r="115" spans="1:22" ht="15" x14ac:dyDescent="0.25">
      <c r="A115" s="44">
        <f t="shared" si="35"/>
        <v>113</v>
      </c>
      <c r="B115" s="51" t="str">
        <f t="shared" si="39"/>
        <v>AMEDIA Premium SD</v>
      </c>
      <c r="C115" s="51" t="str">
        <f t="shared" si="20"/>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21"/>
        <v>Кино и сериалы</v>
      </c>
      <c r="E115" s="68" t="str">
        <f t="shared" si="22"/>
        <v>SD</v>
      </c>
      <c r="F115" s="68" t="str">
        <f t="shared" si="23"/>
        <v>DVB-22</v>
      </c>
      <c r="G115" s="68" t="str">
        <f t="shared" si="36"/>
        <v xml:space="preserve"> 2004</v>
      </c>
      <c r="H115" s="152">
        <v>221</v>
      </c>
      <c r="I115" s="68">
        <f t="shared" si="24"/>
        <v>824</v>
      </c>
      <c r="J115" s="153" t="str">
        <f t="shared" si="38"/>
        <v>epg277</v>
      </c>
      <c r="K115" s="67" t="str">
        <f t="shared" si="25"/>
        <v>0009000207EF</v>
      </c>
      <c r="L115" s="67" t="str">
        <f t="shared" si="26"/>
        <v>http://amediahd.ru/</v>
      </c>
      <c r="M115" s="67" t="str">
        <f t="shared" si="27"/>
        <v>Русский, Английский</v>
      </c>
      <c r="N115" s="67" t="str">
        <f t="shared" si="28"/>
        <v>Круглосуточно</v>
      </c>
      <c r="O115" s="154" t="str">
        <f t="shared" si="29"/>
        <v/>
      </c>
      <c r="P115" s="67" t="str">
        <f t="shared" si="30"/>
        <v>AMEDIA Premium HD</v>
      </c>
      <c r="Q115" s="44" t="str">
        <f t="shared" si="37"/>
        <v/>
      </c>
      <c r="R115" s="44"/>
      <c r="S115" s="44" t="str">
        <f t="shared" si="31"/>
        <v>Да</v>
      </c>
      <c r="T115" s="44" t="str">
        <f t="shared" si="32"/>
        <v>Да</v>
      </c>
      <c r="U115" s="44" t="str">
        <f t="shared" si="33"/>
        <v/>
      </c>
      <c r="V115" s="27" t="str">
        <f t="shared" si="34"/>
        <v/>
      </c>
    </row>
    <row r="116" spans="1:22" ht="15" x14ac:dyDescent="0.25">
      <c r="A116" s="44">
        <f t="shared" si="35"/>
        <v>114</v>
      </c>
      <c r="B116" s="51" t="str">
        <f t="shared" si="39"/>
        <v>A1 HD</v>
      </c>
      <c r="C116" s="51" t="str">
        <f t="shared" si="20"/>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21"/>
        <v>Кино и сериалы</v>
      </c>
      <c r="E116" s="68" t="str">
        <f t="shared" si="22"/>
        <v>HD</v>
      </c>
      <c r="F116" s="68" t="str">
        <f t="shared" si="23"/>
        <v>DVB-22</v>
      </c>
      <c r="G116" s="68" t="str">
        <f t="shared" si="36"/>
        <v xml:space="preserve"> 2004</v>
      </c>
      <c r="H116" s="152">
        <v>222</v>
      </c>
      <c r="I116" s="68">
        <f t="shared" si="24"/>
        <v>828</v>
      </c>
      <c r="J116" s="153" t="str">
        <f t="shared" si="38"/>
        <v>epg598</v>
      </c>
      <c r="K116" s="67" t="str">
        <f t="shared" si="25"/>
        <v>0009000207EF</v>
      </c>
      <c r="L116" s="67" t="str">
        <f t="shared" si="26"/>
        <v>http://amedia1.ru/</v>
      </c>
      <c r="M116" s="67" t="str">
        <f t="shared" si="27"/>
        <v>Русский</v>
      </c>
      <c r="N116" s="67" t="str">
        <f t="shared" si="28"/>
        <v>Круглосуточно</v>
      </c>
      <c r="O116" s="154" t="str">
        <f t="shared" si="29"/>
        <v/>
      </c>
      <c r="P116" s="67" t="str">
        <f t="shared" si="30"/>
        <v>AMEDIA Premium HD</v>
      </c>
      <c r="Q116" s="44" t="str">
        <f t="shared" si="37"/>
        <v/>
      </c>
      <c r="R116" s="44"/>
      <c r="S116" s="44" t="str">
        <f t="shared" si="31"/>
        <v>Да</v>
      </c>
      <c r="T116" s="44" t="str">
        <f t="shared" si="32"/>
        <v>Да</v>
      </c>
      <c r="U116" s="44" t="str">
        <f t="shared" si="33"/>
        <v/>
      </c>
      <c r="V116" s="27" t="str">
        <f t="shared" si="34"/>
        <v/>
      </c>
    </row>
    <row r="117" spans="1:22" ht="15" x14ac:dyDescent="0.25">
      <c r="A117" s="44">
        <f t="shared" si="35"/>
        <v>115</v>
      </c>
      <c r="B117" s="27" t="str">
        <f t="shared" si="39"/>
        <v>History HD</v>
      </c>
      <c r="C117" s="27" t="str">
        <f t="shared" si="20"/>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21"/>
        <v>Развлекательные</v>
      </c>
      <c r="E117" s="45" t="str">
        <f t="shared" si="22"/>
        <v>HD</v>
      </c>
      <c r="F117" s="45" t="str">
        <f t="shared" si="23"/>
        <v>DVB-23</v>
      </c>
      <c r="G117" s="45" t="str">
        <f t="shared" si="36"/>
        <v xml:space="preserve"> 2004</v>
      </c>
      <c r="H117" s="46">
        <v>239</v>
      </c>
      <c r="I117" s="45">
        <f t="shared" si="24"/>
        <v>617</v>
      </c>
      <c r="J117" s="47" t="str">
        <f t="shared" si="38"/>
        <v>epg599</v>
      </c>
      <c r="K117" s="67" t="str">
        <f t="shared" si="25"/>
        <v>0009000207D1</v>
      </c>
      <c r="L117" s="67" t="str">
        <f t="shared" si="26"/>
        <v>http://www.history.com/</v>
      </c>
      <c r="M117" s="67" t="str">
        <f t="shared" si="27"/>
        <v>Русский</v>
      </c>
      <c r="N117" s="67" t="str">
        <f t="shared" si="28"/>
        <v>Круглосуточно</v>
      </c>
      <c r="O117" s="154" t="str">
        <f t="shared" si="29"/>
        <v/>
      </c>
      <c r="P117" s="67" t="str">
        <f t="shared" si="30"/>
        <v>Базовый</v>
      </c>
      <c r="Q117" s="44" t="str">
        <f t="shared" si="37"/>
        <v/>
      </c>
      <c r="R117" s="44"/>
      <c r="S117" s="44" t="str">
        <f t="shared" si="31"/>
        <v>Да</v>
      </c>
      <c r="T117" s="44" t="str">
        <f t="shared" si="32"/>
        <v>Да</v>
      </c>
      <c r="U117" s="44" t="str">
        <f t="shared" si="33"/>
        <v/>
      </c>
      <c r="V117" s="27" t="str">
        <f t="shared" si="34"/>
        <v/>
      </c>
    </row>
    <row r="118" spans="1:22" ht="15" x14ac:dyDescent="0.25">
      <c r="A118" s="44">
        <f t="shared" si="35"/>
        <v>116</v>
      </c>
      <c r="B118" s="27" t="str">
        <f t="shared" si="39"/>
        <v>Музыка первого</v>
      </c>
      <c r="C118" s="27" t="str">
        <f t="shared" si="20"/>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21"/>
        <v>Музыкальные</v>
      </c>
      <c r="E118" s="45" t="str">
        <f t="shared" si="22"/>
        <v>SD</v>
      </c>
      <c r="F118" s="45" t="str">
        <f t="shared" si="23"/>
        <v>DVB-25</v>
      </c>
      <c r="G118" s="45" t="str">
        <f t="shared" si="36"/>
        <v xml:space="preserve"> 2004</v>
      </c>
      <c r="H118" s="46">
        <v>99</v>
      </c>
      <c r="I118" s="45">
        <f t="shared" si="24"/>
        <v>502</v>
      </c>
      <c r="J118" s="47" t="str">
        <f t="shared" si="38"/>
        <v>epg95</v>
      </c>
      <c r="K118" s="67" t="str">
        <f t="shared" si="25"/>
        <v>0009000207E3</v>
      </c>
      <c r="L118" s="67" t="str">
        <f t="shared" si="26"/>
        <v>http://www.muz1.tv/</v>
      </c>
      <c r="M118" s="67" t="str">
        <f t="shared" si="27"/>
        <v>Русский</v>
      </c>
      <c r="N118" s="67" t="str">
        <f t="shared" si="28"/>
        <v>Круглосуточно</v>
      </c>
      <c r="O118" s="154" t="str">
        <f t="shared" si="29"/>
        <v/>
      </c>
      <c r="P118" s="67" t="str">
        <f t="shared" si="30"/>
        <v>Базовый</v>
      </c>
      <c r="Q118" s="44" t="str">
        <f t="shared" si="37"/>
        <v>Да</v>
      </c>
      <c r="R118" s="44"/>
      <c r="S118" s="44" t="str">
        <f t="shared" si="31"/>
        <v>Да</v>
      </c>
      <c r="T118" s="44" t="str">
        <f t="shared" si="32"/>
        <v>Да</v>
      </c>
      <c r="U118" s="44" t="str">
        <f t="shared" si="33"/>
        <v/>
      </c>
      <c r="V118" s="27" t="str">
        <f t="shared" si="34"/>
        <v/>
      </c>
    </row>
    <row r="119" spans="1:22" ht="15" x14ac:dyDescent="0.25">
      <c r="A119" s="44">
        <f t="shared" si="35"/>
        <v>117</v>
      </c>
      <c r="B119" s="27" t="str">
        <f t="shared" si="39"/>
        <v>Europa Plus TV</v>
      </c>
      <c r="C119" s="27" t="str">
        <f t="shared" si="20"/>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21"/>
        <v>Музыкальные</v>
      </c>
      <c r="E119" s="45" t="str">
        <f t="shared" si="22"/>
        <v>SD</v>
      </c>
      <c r="F119" s="45" t="str">
        <f t="shared" si="23"/>
        <v>DVB-31</v>
      </c>
      <c r="G119" s="45" t="str">
        <f t="shared" si="36"/>
        <v xml:space="preserve"> 2004</v>
      </c>
      <c r="H119" s="46">
        <v>100</v>
      </c>
      <c r="I119" s="45">
        <f t="shared" si="24"/>
        <v>840</v>
      </c>
      <c r="J119" s="47" t="str">
        <f t="shared" si="38"/>
        <v>epg96</v>
      </c>
      <c r="K119" s="67" t="str">
        <f t="shared" si="25"/>
        <v>000900020803</v>
      </c>
      <c r="L119" s="67" t="str">
        <f t="shared" si="26"/>
        <v>http://www.europaplustv.com/</v>
      </c>
      <c r="M119" s="67" t="str">
        <f t="shared" si="27"/>
        <v>Русский</v>
      </c>
      <c r="N119" s="67" t="str">
        <f t="shared" si="28"/>
        <v>Круглосуточно</v>
      </c>
      <c r="O119" s="154" t="str">
        <f t="shared" si="29"/>
        <v/>
      </c>
      <c r="P119" s="67" t="str">
        <f t="shared" si="30"/>
        <v>Активный</v>
      </c>
      <c r="Q119" s="44" t="str">
        <f t="shared" si="37"/>
        <v>Да</v>
      </c>
      <c r="R119" s="44"/>
      <c r="S119" s="44" t="str">
        <f t="shared" si="31"/>
        <v>Да</v>
      </c>
      <c r="T119" s="44" t="str">
        <f t="shared" si="32"/>
        <v>Да</v>
      </c>
      <c r="U119" s="44" t="str">
        <f t="shared" si="33"/>
        <v/>
      </c>
      <c r="V119" s="27" t="str">
        <f t="shared" si="34"/>
        <v/>
      </c>
    </row>
    <row r="120" spans="1:22" ht="15" x14ac:dyDescent="0.25">
      <c r="A120" s="44">
        <f t="shared" si="35"/>
        <v>118</v>
      </c>
      <c r="B120" s="27" t="str">
        <f t="shared" si="39"/>
        <v>Food Network HD</v>
      </c>
      <c r="C120" s="27" t="str">
        <f t="shared" si="20"/>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21"/>
        <v>Семья и здоровье</v>
      </c>
      <c r="E120" s="45" t="str">
        <f t="shared" si="22"/>
        <v>HD</v>
      </c>
      <c r="F120" s="45" t="str">
        <f t="shared" si="23"/>
        <v>DVB-23</v>
      </c>
      <c r="G120" s="45" t="str">
        <f t="shared" si="36"/>
        <v xml:space="preserve"> 2004</v>
      </c>
      <c r="H120" s="46">
        <v>306</v>
      </c>
      <c r="I120" s="45">
        <f t="shared" si="24"/>
        <v>603</v>
      </c>
      <c r="J120" s="47" t="str">
        <f t="shared" si="38"/>
        <v>epg541</v>
      </c>
      <c r="K120" s="48" t="str">
        <f t="shared" si="25"/>
        <v>0009000207D1</v>
      </c>
      <c r="L120" s="48" t="str">
        <f t="shared" si="26"/>
        <v>http://foodnetwork.com</v>
      </c>
      <c r="M120" s="48" t="str">
        <f t="shared" si="27"/>
        <v>Русский, Английский</v>
      </c>
      <c r="N120" s="48" t="str">
        <f t="shared" si="28"/>
        <v>Круглосуточно</v>
      </c>
      <c r="O120" s="49" t="str">
        <f t="shared" si="29"/>
        <v/>
      </c>
      <c r="P120" s="48" t="str">
        <f t="shared" si="30"/>
        <v>Базовый</v>
      </c>
      <c r="Q120" s="44" t="str">
        <f t="shared" si="37"/>
        <v/>
      </c>
      <c r="R120" s="44"/>
      <c r="S120" s="44" t="str">
        <f t="shared" si="31"/>
        <v>Да</v>
      </c>
      <c r="T120" s="44" t="str">
        <f t="shared" si="32"/>
        <v>Да</v>
      </c>
      <c r="U120" s="44" t="str">
        <f t="shared" si="33"/>
        <v/>
      </c>
      <c r="V120" s="27" t="str">
        <f t="shared" si="34"/>
        <v/>
      </c>
    </row>
    <row r="121" spans="1:22" ht="15" x14ac:dyDescent="0.25">
      <c r="A121" s="44">
        <f t="shared" si="35"/>
        <v>119</v>
      </c>
      <c r="B121" s="27" t="str">
        <f t="shared" si="39"/>
        <v>Fox</v>
      </c>
      <c r="C121" s="27" t="str">
        <f t="shared" si="20"/>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21"/>
        <v>Кино и сериалы</v>
      </c>
      <c r="E121" s="45" t="str">
        <f t="shared" si="22"/>
        <v>SD</v>
      </c>
      <c r="F121" s="45" t="str">
        <f t="shared" si="23"/>
        <v>DVB-23</v>
      </c>
      <c r="G121" s="45" t="str">
        <f t="shared" si="36"/>
        <v xml:space="preserve"> 2004</v>
      </c>
      <c r="H121" s="46">
        <v>217</v>
      </c>
      <c r="I121" s="45">
        <f t="shared" si="24"/>
        <v>70</v>
      </c>
      <c r="J121" s="47" t="str">
        <f t="shared" si="38"/>
        <v>epg75</v>
      </c>
      <c r="K121" s="48" t="str">
        <f t="shared" si="25"/>
        <v>0009000207D1</v>
      </c>
      <c r="L121" s="48" t="str">
        <f t="shared" si="26"/>
        <v>http://www.foxtv.ru/</v>
      </c>
      <c r="M121" s="48" t="str">
        <f t="shared" si="27"/>
        <v>Русский</v>
      </c>
      <c r="N121" s="48" t="str">
        <f t="shared" si="28"/>
        <v>Круглосуточно</v>
      </c>
      <c r="O121" s="49" t="str">
        <f t="shared" si="29"/>
        <v/>
      </c>
      <c r="P121" s="48" t="str">
        <f t="shared" si="30"/>
        <v>Базовый</v>
      </c>
      <c r="Q121" s="44" t="str">
        <f t="shared" si="37"/>
        <v/>
      </c>
      <c r="R121" s="44"/>
      <c r="S121" s="44" t="str">
        <f t="shared" si="31"/>
        <v>Да</v>
      </c>
      <c r="T121" s="44" t="str">
        <f t="shared" si="32"/>
        <v>Да</v>
      </c>
      <c r="U121" s="44" t="str">
        <f t="shared" si="33"/>
        <v/>
      </c>
      <c r="V121" s="27" t="str">
        <f t="shared" si="34"/>
        <v/>
      </c>
    </row>
    <row r="122" spans="1:22" ht="15" x14ac:dyDescent="0.25">
      <c r="A122" s="44">
        <f t="shared" si="35"/>
        <v>120</v>
      </c>
      <c r="B122" s="27" t="str">
        <f t="shared" si="39"/>
        <v>MGM HD</v>
      </c>
      <c r="C122" s="27" t="str">
        <f t="shared" si="2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21"/>
        <v>Кино и сериалы</v>
      </c>
      <c r="E122" s="45" t="str">
        <f t="shared" si="22"/>
        <v>HD</v>
      </c>
      <c r="F122" s="45" t="str">
        <f t="shared" si="23"/>
        <v>DVB-24</v>
      </c>
      <c r="G122" s="45" t="str">
        <f t="shared" si="36"/>
        <v xml:space="preserve"> 2004</v>
      </c>
      <c r="H122" s="46">
        <v>142</v>
      </c>
      <c r="I122" s="45">
        <f t="shared" si="24"/>
        <v>605</v>
      </c>
      <c r="J122" s="47" t="str">
        <f t="shared" si="38"/>
        <v>epg327</v>
      </c>
      <c r="K122" s="48" t="str">
        <f t="shared" si="25"/>
        <v>0009000207D1</v>
      </c>
      <c r="L122" s="48" t="str">
        <f t="shared" si="26"/>
        <v>http://www.mgmhd.com/</v>
      </c>
      <c r="M122" s="48" t="str">
        <f t="shared" si="27"/>
        <v>Русский, Английский</v>
      </c>
      <c r="N122" s="48" t="str">
        <f t="shared" si="28"/>
        <v>Круглосуточно</v>
      </c>
      <c r="O122" s="49" t="str">
        <f t="shared" si="29"/>
        <v/>
      </c>
      <c r="P122" s="48" t="str">
        <f t="shared" si="30"/>
        <v>Базовый</v>
      </c>
      <c r="Q122" s="44" t="str">
        <f t="shared" si="37"/>
        <v/>
      </c>
      <c r="R122" s="44"/>
      <c r="S122" s="44" t="str">
        <f t="shared" si="31"/>
        <v>Да</v>
      </c>
      <c r="T122" s="44" t="str">
        <f t="shared" si="32"/>
        <v>Да</v>
      </c>
      <c r="U122" s="44" t="str">
        <f t="shared" si="33"/>
        <v/>
      </c>
      <c r="V122" s="27" t="str">
        <f t="shared" si="34"/>
        <v/>
      </c>
    </row>
    <row r="123" spans="1:22" ht="15" x14ac:dyDescent="0.25">
      <c r="A123" s="44">
        <f t="shared" si="35"/>
        <v>121</v>
      </c>
      <c r="B123" s="27" t="str">
        <f t="shared" si="39"/>
        <v>КХЛ</v>
      </c>
      <c r="C123" s="27" t="str">
        <f t="shared" si="20"/>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21"/>
        <v>Спортивные</v>
      </c>
      <c r="E123" s="45" t="str">
        <f t="shared" si="22"/>
        <v>SD</v>
      </c>
      <c r="F123" s="45" t="str">
        <f t="shared" si="23"/>
        <v>DVB-24</v>
      </c>
      <c r="G123" s="45" t="str">
        <f t="shared" si="36"/>
        <v xml:space="preserve"> 2004</v>
      </c>
      <c r="H123" s="46">
        <v>109</v>
      </c>
      <c r="I123" s="45">
        <f t="shared" si="24"/>
        <v>307</v>
      </c>
      <c r="J123" s="47" t="str">
        <f t="shared" si="38"/>
        <v>epg105</v>
      </c>
      <c r="K123" s="48" t="str">
        <f t="shared" si="25"/>
        <v>0009000207E3</v>
      </c>
      <c r="L123" s="48" t="str">
        <f t="shared" si="26"/>
        <v>http://tv.khl.ru/</v>
      </c>
      <c r="M123" s="48" t="str">
        <f t="shared" si="27"/>
        <v>Русский</v>
      </c>
      <c r="N123" s="48" t="str">
        <f t="shared" si="28"/>
        <v>Круглосуточно</v>
      </c>
      <c r="O123" s="49" t="str">
        <f t="shared" si="29"/>
        <v/>
      </c>
      <c r="P123" s="48" t="str">
        <f t="shared" si="30"/>
        <v>Базовый</v>
      </c>
      <c r="Q123" s="44" t="str">
        <f t="shared" si="37"/>
        <v>Да</v>
      </c>
      <c r="R123" s="44"/>
      <c r="S123" s="44" t="str">
        <f t="shared" si="31"/>
        <v>Да</v>
      </c>
      <c r="T123" s="44" t="str">
        <f t="shared" si="32"/>
        <v>Да</v>
      </c>
      <c r="U123" s="44" t="str">
        <f t="shared" si="33"/>
        <v/>
      </c>
      <c r="V123" s="27" t="str">
        <f t="shared" si="34"/>
        <v/>
      </c>
    </row>
    <row r="124" spans="1:22" ht="15" x14ac:dyDescent="0.25">
      <c r="A124" s="83">
        <f t="shared" si="35"/>
        <v>122</v>
      </c>
      <c r="B124" s="84" t="s">
        <v>990</v>
      </c>
      <c r="C124" s="84"/>
      <c r="D124" s="84" t="str">
        <f t="shared" si="21"/>
        <v>Региональные</v>
      </c>
      <c r="E124" s="85" t="s">
        <v>1</v>
      </c>
      <c r="F124" s="85" t="str">
        <f t="shared" si="23"/>
        <v>DVB-4</v>
      </c>
      <c r="G124" s="45" t="str">
        <f t="shared" si="36"/>
        <v xml:space="preserve"> 2004</v>
      </c>
      <c r="H124" s="85">
        <v>201</v>
      </c>
      <c r="I124" s="85">
        <f t="shared" si="24"/>
        <v>21</v>
      </c>
      <c r="J124" s="87"/>
      <c r="K124" s="83" t="str">
        <f t="shared" si="25"/>
        <v>0009000207E2</v>
      </c>
      <c r="L124" s="83"/>
      <c r="M124" s="83" t="str">
        <f t="shared" si="27"/>
        <v>Русский</v>
      </c>
      <c r="N124" s="83" t="str">
        <f t="shared" si="28"/>
        <v>Круглосуточно</v>
      </c>
      <c r="O124" s="88" t="str">
        <f t="shared" si="29"/>
        <v/>
      </c>
      <c r="P124" s="83" t="str">
        <f t="shared" si="30"/>
        <v>Федеральный</v>
      </c>
      <c r="Q124" s="83" t="str">
        <f t="shared" si="37"/>
        <v/>
      </c>
      <c r="R124" s="83"/>
      <c r="S124" s="83" t="str">
        <f t="shared" si="31"/>
        <v>Да</v>
      </c>
      <c r="T124" s="83" t="str">
        <f t="shared" si="32"/>
        <v>Да</v>
      </c>
      <c r="U124" s="83" t="str">
        <f t="shared" si="33"/>
        <v/>
      </c>
      <c r="V124" s="84" t="str">
        <f t="shared" si="34"/>
        <v/>
      </c>
    </row>
    <row r="125" spans="1:22" ht="15" x14ac:dyDescent="0.25">
      <c r="A125" s="44">
        <f t="shared" si="35"/>
        <v>123</v>
      </c>
      <c r="B125" s="51" t="str">
        <f t="shared" si="39"/>
        <v>Candy TV HD</v>
      </c>
      <c r="C125" s="51" t="str">
        <f t="shared" si="20"/>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21"/>
        <v>Эротика</v>
      </c>
      <c r="E125" s="68" t="str">
        <f t="shared" si="22"/>
        <v>HD</v>
      </c>
      <c r="F125" s="68" t="str">
        <f t="shared" si="23"/>
        <v>DVB-26</v>
      </c>
      <c r="G125" s="68" t="str">
        <f t="shared" si="36"/>
        <v xml:space="preserve"> 2004</v>
      </c>
      <c r="H125" s="68">
        <v>174</v>
      </c>
      <c r="I125" s="68">
        <f t="shared" si="24"/>
        <v>923</v>
      </c>
      <c r="J125" s="153" t="str">
        <f t="shared" ref="J125:J172" si="40">IFERROR(VLOOKUP($H125,TChannels,22,FALSE),"-")</f>
        <v>epg385</v>
      </c>
      <c r="K125" s="48" t="str">
        <f t="shared" si="25"/>
        <v>0009000207DB</v>
      </c>
      <c r="L125" s="48" t="str">
        <f t="shared" si="26"/>
        <v>http://candytv.eu/</v>
      </c>
      <c r="M125" s="48" t="str">
        <f t="shared" si="27"/>
        <v>Русский</v>
      </c>
      <c r="N125" s="48" t="str">
        <f t="shared" si="28"/>
        <v>Круглосуточно</v>
      </c>
      <c r="O125" s="49" t="str">
        <f t="shared" si="29"/>
        <v/>
      </c>
      <c r="P125" s="48" t="str">
        <f t="shared" si="30"/>
        <v>Взрослый</v>
      </c>
      <c r="Q125" s="44" t="str">
        <f t="shared" si="37"/>
        <v/>
      </c>
      <c r="R125" s="44"/>
      <c r="S125" s="44" t="str">
        <f t="shared" si="31"/>
        <v>Да</v>
      </c>
      <c r="T125" s="44" t="str">
        <f t="shared" si="32"/>
        <v>Да</v>
      </c>
      <c r="U125" s="44" t="str">
        <f t="shared" si="33"/>
        <v>Да</v>
      </c>
      <c r="V125" s="27" t="str">
        <f t="shared" si="34"/>
        <v/>
      </c>
    </row>
    <row r="126" spans="1:22" ht="15" x14ac:dyDescent="0.25">
      <c r="A126" s="44">
        <f t="shared" si="35"/>
        <v>124</v>
      </c>
      <c r="B126" s="27" t="str">
        <f t="shared" si="39"/>
        <v>Русский иллюзион</v>
      </c>
      <c r="C126" s="27" t="str">
        <f t="shared" si="20"/>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21"/>
        <v>Русское кино</v>
      </c>
      <c r="E126" s="45" t="str">
        <f t="shared" si="22"/>
        <v>SD</v>
      </c>
      <c r="F126" s="45" t="str">
        <f t="shared" si="23"/>
        <v>DVB-25</v>
      </c>
      <c r="G126" s="45" t="str">
        <f t="shared" si="36"/>
        <v xml:space="preserve"> 2004</v>
      </c>
      <c r="H126" s="46">
        <v>41</v>
      </c>
      <c r="I126" s="45">
        <f t="shared" si="24"/>
        <v>62</v>
      </c>
      <c r="J126" s="47" t="str">
        <f t="shared" si="40"/>
        <v>epg40</v>
      </c>
      <c r="K126" s="48" t="str">
        <f t="shared" si="25"/>
        <v>0009000207D1</v>
      </c>
      <c r="L126" s="48" t="str">
        <f t="shared" si="26"/>
        <v>http://russkiyillusion.ru/</v>
      </c>
      <c r="M126" s="48" t="str">
        <f t="shared" si="27"/>
        <v>Русский</v>
      </c>
      <c r="N126" s="48" t="str">
        <f t="shared" si="28"/>
        <v>Круглосуточно</v>
      </c>
      <c r="O126" s="49" t="str">
        <f t="shared" si="29"/>
        <v/>
      </c>
      <c r="P126" s="48" t="str">
        <f t="shared" si="30"/>
        <v>Базовый</v>
      </c>
      <c r="Q126" s="44" t="str">
        <f t="shared" si="37"/>
        <v>Да</v>
      </c>
      <c r="R126" s="44"/>
      <c r="S126" s="44" t="str">
        <f t="shared" si="31"/>
        <v>Да</v>
      </c>
      <c r="T126" s="44" t="str">
        <f t="shared" si="32"/>
        <v>Да</v>
      </c>
      <c r="U126" s="44" t="str">
        <f t="shared" si="33"/>
        <v/>
      </c>
      <c r="V126" s="27" t="str">
        <f t="shared" si="34"/>
        <v/>
      </c>
    </row>
    <row r="127" spans="1:22" ht="15" x14ac:dyDescent="0.25">
      <c r="A127" s="44">
        <f t="shared" si="35"/>
        <v>125</v>
      </c>
      <c r="B127" s="27" t="str">
        <f t="shared" si="39"/>
        <v>Настоящее Страшное Телевидение</v>
      </c>
      <c r="C127" s="27" t="str">
        <f t="shared" si="20"/>
        <v>Все самое смешное в страшном и самое страшное в смешном.</v>
      </c>
      <c r="D127" s="27" t="str">
        <f t="shared" si="21"/>
        <v>Кино и сериалы</v>
      </c>
      <c r="E127" s="45" t="str">
        <f t="shared" si="22"/>
        <v>SD</v>
      </c>
      <c r="F127" s="45" t="str">
        <f t="shared" si="23"/>
        <v>DVB-25</v>
      </c>
      <c r="G127" s="45" t="str">
        <f t="shared" si="36"/>
        <v xml:space="preserve"> 2004</v>
      </c>
      <c r="H127" s="46">
        <v>159</v>
      </c>
      <c r="I127" s="45">
        <f t="shared" si="24"/>
        <v>73</v>
      </c>
      <c r="J127" s="47" t="str">
        <f t="shared" si="40"/>
        <v>epg352</v>
      </c>
      <c r="K127" s="48" t="str">
        <f t="shared" si="25"/>
        <v>0009000207D1</v>
      </c>
      <c r="L127" s="48" t="str">
        <f t="shared" si="26"/>
        <v>http://strashnoe.tv/</v>
      </c>
      <c r="M127" s="48" t="str">
        <f t="shared" si="27"/>
        <v>Русский</v>
      </c>
      <c r="N127" s="48" t="str">
        <f t="shared" si="28"/>
        <v>Круглосуточно</v>
      </c>
      <c r="O127" s="49" t="str">
        <f t="shared" si="29"/>
        <v/>
      </c>
      <c r="P127" s="48" t="str">
        <f t="shared" si="30"/>
        <v>Базовый</v>
      </c>
      <c r="Q127" s="44" t="str">
        <f t="shared" si="37"/>
        <v>Да</v>
      </c>
      <c r="R127" s="44"/>
      <c r="S127" s="44" t="str">
        <f t="shared" si="31"/>
        <v>Да</v>
      </c>
      <c r="T127" s="44" t="str">
        <f t="shared" si="32"/>
        <v>Да</v>
      </c>
      <c r="U127" s="44" t="str">
        <f t="shared" si="33"/>
        <v/>
      </c>
      <c r="V127" s="27" t="str">
        <f t="shared" si="34"/>
        <v/>
      </c>
    </row>
    <row r="128" spans="1:22" ht="15" x14ac:dyDescent="0.25">
      <c r="A128" s="44">
        <f t="shared" si="35"/>
        <v>126</v>
      </c>
      <c r="B128" s="27" t="str">
        <f t="shared" si="39"/>
        <v>Наш футбол</v>
      </c>
      <c r="C128" s="27" t="str">
        <f t="shared" si="20"/>
        <v>Телеканал о российском футболе</v>
      </c>
      <c r="D128" s="27" t="str">
        <f t="shared" si="21"/>
        <v>Спортивные</v>
      </c>
      <c r="E128" s="45" t="str">
        <f t="shared" si="22"/>
        <v>SD</v>
      </c>
      <c r="F128" s="45" t="str">
        <f t="shared" si="23"/>
        <v>DVB-25</v>
      </c>
      <c r="G128" s="45" t="str">
        <f t="shared" si="36"/>
        <v xml:space="preserve"> 2004</v>
      </c>
      <c r="H128" s="46">
        <v>128</v>
      </c>
      <c r="I128" s="45">
        <f t="shared" si="24"/>
        <v>821</v>
      </c>
      <c r="J128" s="47" t="str">
        <f t="shared" si="40"/>
        <v>epg313</v>
      </c>
      <c r="K128" s="48" t="str">
        <f t="shared" si="25"/>
        <v>0009000207D6</v>
      </c>
      <c r="L128" s="48" t="str">
        <f t="shared" si="26"/>
        <v>http://www.rfpl.tv/</v>
      </c>
      <c r="M128" s="48" t="str">
        <f t="shared" si="27"/>
        <v>Русский</v>
      </c>
      <c r="N128" s="48" t="str">
        <f t="shared" si="28"/>
        <v>Круглосуточно</v>
      </c>
      <c r="O128" s="49" t="str">
        <f t="shared" si="29"/>
        <v/>
      </c>
      <c r="P128" s="48" t="str">
        <f t="shared" si="30"/>
        <v>Наш Футбол</v>
      </c>
      <c r="Q128" s="44" t="str">
        <f t="shared" si="37"/>
        <v/>
      </c>
      <c r="R128" s="44"/>
      <c r="S128" s="44" t="str">
        <f t="shared" si="31"/>
        <v>Да</v>
      </c>
      <c r="T128" s="44" t="str">
        <f t="shared" si="32"/>
        <v>Да</v>
      </c>
      <c r="U128" s="44" t="str">
        <f t="shared" si="33"/>
        <v/>
      </c>
      <c r="V128" s="27" t="str">
        <f t="shared" si="34"/>
        <v/>
      </c>
    </row>
    <row r="129" spans="1:22" ht="15" x14ac:dyDescent="0.25">
      <c r="A129" s="44">
        <f t="shared" si="35"/>
        <v>127</v>
      </c>
      <c r="B129" s="27" t="str">
        <f t="shared" si="39"/>
        <v>Наш футбол HD</v>
      </c>
      <c r="C129" s="27" t="str">
        <f t="shared" si="20"/>
        <v>Телеканал о российском футболе</v>
      </c>
      <c r="D129" s="27" t="str">
        <f t="shared" si="21"/>
        <v>Спортивные</v>
      </c>
      <c r="E129" s="45" t="str">
        <f t="shared" si="22"/>
        <v>HD</v>
      </c>
      <c r="F129" s="45" t="str">
        <f t="shared" si="23"/>
        <v>DVB-25</v>
      </c>
      <c r="G129" s="45" t="str">
        <f t="shared" si="36"/>
        <v xml:space="preserve"> 2004</v>
      </c>
      <c r="H129" s="46">
        <v>223</v>
      </c>
      <c r="I129" s="45">
        <f t="shared" si="24"/>
        <v>822</v>
      </c>
      <c r="J129" s="47" t="str">
        <f t="shared" si="40"/>
        <v>epg272</v>
      </c>
      <c r="K129" s="48" t="str">
        <f t="shared" si="25"/>
        <v>0009000207D6</v>
      </c>
      <c r="L129" s="48" t="str">
        <f t="shared" si="26"/>
        <v>http://www.rfpl.tv/</v>
      </c>
      <c r="M129" s="48" t="str">
        <f t="shared" si="27"/>
        <v>Русский</v>
      </c>
      <c r="N129" s="48" t="str">
        <f t="shared" si="28"/>
        <v>Круглосуточно</v>
      </c>
      <c r="O129" s="49" t="str">
        <f t="shared" si="29"/>
        <v/>
      </c>
      <c r="P129" s="48" t="str">
        <f t="shared" si="30"/>
        <v>Наш Футбол</v>
      </c>
      <c r="Q129" s="44" t="str">
        <f t="shared" si="37"/>
        <v/>
      </c>
      <c r="R129" s="44"/>
      <c r="S129" s="44" t="str">
        <f t="shared" si="31"/>
        <v>Да</v>
      </c>
      <c r="T129" s="44" t="str">
        <f t="shared" si="32"/>
        <v>Да</v>
      </c>
      <c r="U129" s="44" t="str">
        <f t="shared" si="33"/>
        <v/>
      </c>
      <c r="V129" s="27" t="str">
        <f t="shared" si="34"/>
        <v/>
      </c>
    </row>
    <row r="130" spans="1:22" ht="15" x14ac:dyDescent="0.25">
      <c r="A130" s="44">
        <f t="shared" si="35"/>
        <v>128</v>
      </c>
      <c r="B130" s="27" t="str">
        <f t="shared" si="39"/>
        <v>Иллюзион +</v>
      </c>
      <c r="C130" s="27" t="str">
        <f t="shared" si="20"/>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21"/>
        <v>Иностранное кино</v>
      </c>
      <c r="E130" s="45" t="str">
        <f t="shared" si="22"/>
        <v>SD</v>
      </c>
      <c r="F130" s="45" t="str">
        <f t="shared" si="23"/>
        <v>DVB-26</v>
      </c>
      <c r="G130" s="45" t="str">
        <f t="shared" si="36"/>
        <v xml:space="preserve"> 2004</v>
      </c>
      <c r="H130" s="46">
        <v>42</v>
      </c>
      <c r="I130" s="45">
        <f t="shared" si="24"/>
        <v>64</v>
      </c>
      <c r="J130" s="47" t="str">
        <f t="shared" si="40"/>
        <v>epg41</v>
      </c>
      <c r="K130" s="48" t="str">
        <f t="shared" si="25"/>
        <v>0009000207D1</v>
      </c>
      <c r="L130" s="48" t="str">
        <f t="shared" si="26"/>
        <v>http://www.klub100.ru/</v>
      </c>
      <c r="M130" s="48" t="str">
        <f t="shared" si="27"/>
        <v>Русский</v>
      </c>
      <c r="N130" s="48" t="str">
        <f t="shared" si="28"/>
        <v>Круглосуточно</v>
      </c>
      <c r="O130" s="49" t="str">
        <f t="shared" si="29"/>
        <v/>
      </c>
      <c r="P130" s="48" t="str">
        <f t="shared" si="30"/>
        <v>Базовый</v>
      </c>
      <c r="Q130" s="44" t="str">
        <f t="shared" si="37"/>
        <v>Да</v>
      </c>
      <c r="R130" s="44"/>
      <c r="S130" s="44" t="str">
        <f t="shared" si="31"/>
        <v>Да</v>
      </c>
      <c r="T130" s="44" t="str">
        <f t="shared" si="32"/>
        <v>Да</v>
      </c>
      <c r="U130" s="44" t="str">
        <f t="shared" si="33"/>
        <v/>
      </c>
      <c r="V130" s="27" t="str">
        <f t="shared" si="34"/>
        <v/>
      </c>
    </row>
    <row r="131" spans="1:22" ht="15" x14ac:dyDescent="0.25">
      <c r="A131" s="44">
        <f t="shared" si="35"/>
        <v>129</v>
      </c>
      <c r="B131" s="27" t="str">
        <f t="shared" si="39"/>
        <v>Русская ночь</v>
      </c>
      <c r="C131" s="27" t="str">
        <f t="shared" ref="C131:C169" si="41">IFERROR(VLOOKUP($H131,TChannels,30,FALSE),"-")</f>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ref="D131:D172" si="42">IFERROR(VLOOKUP($H131,TChannels,21,FALSE),"-")</f>
        <v>Эротика</v>
      </c>
      <c r="E131" s="45" t="str">
        <f t="shared" ref="E131:E172" si="43">IFERROR(VLOOKUP($H131,TChannels,4,FALSE),"-")</f>
        <v>SD</v>
      </c>
      <c r="F131" s="45" t="str">
        <f t="shared" ref="F131:F172" si="44">IFERROR(VLOOKUP($H131,TChannels,2,FALSE),"-")</f>
        <v>DVB-26</v>
      </c>
      <c r="G131" s="45" t="str">
        <f t="shared" si="36"/>
        <v xml:space="preserve"> 2004</v>
      </c>
      <c r="H131" s="46">
        <v>149</v>
      </c>
      <c r="I131" s="45">
        <f t="shared" ref="I131:I172" si="45">IFERROR(VLOOKUP($H131,TChannels,5,FALSE),"-")</f>
        <v>922</v>
      </c>
      <c r="J131" s="47" t="str">
        <f t="shared" si="40"/>
        <v>epg331</v>
      </c>
      <c r="K131" s="48" t="str">
        <f t="shared" ref="K131:K172" si="46">IFERROR(IF($U$1=1,VLOOKUP($H131,TChannels,13,FALSE),IF($U$1=2,VLOOKUP($H131,TChannels,20,FALSE),IF($U$1=3,VLOOKUP($H131,TChannels,10,FALSE),IF($U$1=4,VLOOKUP($H131,TChannels,17,FALSE),"Не определен")))),"-")</f>
        <v>0009000207DB</v>
      </c>
      <c r="L131" s="48" t="str">
        <f t="shared" ref="L131:L172" si="47">IFERROR(VLOOKUP($H131,TChannels,23,FALSE),"-")</f>
        <v>http://www.rusnight.ru/</v>
      </c>
      <c r="M131" s="48" t="str">
        <f t="shared" ref="M131:M172" si="48">IFERROR(VLOOKUP($H131,TChannels,24,FALSE),"-")</f>
        <v>Русский</v>
      </c>
      <c r="N131" s="48" t="str">
        <f t="shared" ref="N131:N172" si="49">IFERROR(VLOOKUP($H131,TChannels,25,FALSE),"-")</f>
        <v>Круглосуточно</v>
      </c>
      <c r="O131" s="49" t="str">
        <f t="shared" ref="O131:O172" si="50">IF(VLOOKUP($H131,TChannels,26,FALSE)=0,"",VLOOKUP($H131,TChannels,26,FALSE))</f>
        <v/>
      </c>
      <c r="P131" s="48" t="str">
        <f t="shared" ref="P131:P172" si="51">IFERROR(IF(OR($U$1=1,$U$1=3),VLOOKUP($H131,TChannels,7,FALSE),IF(OR($U$1=2,$U$1=4),VLOOKUP($H131,TChannels,14,FALSE),"Не определен")),"-")</f>
        <v>Взрослый</v>
      </c>
      <c r="Q131" s="44" t="str">
        <f t="shared" si="37"/>
        <v/>
      </c>
      <c r="R131" s="44"/>
      <c r="S131" s="44" t="str">
        <f t="shared" ref="S131:S172" si="52">IFERROR(VLOOKUP($H131,TChannels,27,FALSE),"-")</f>
        <v>Да</v>
      </c>
      <c r="T131" s="44" t="str">
        <f t="shared" ref="T131:T172" si="53">IFERROR(VLOOKUP($H131,TChannels,28,FALSE),"-")</f>
        <v>Да</v>
      </c>
      <c r="U131" s="44" t="str">
        <f t="shared" ref="U131:U172" si="54">IF(VLOOKUP($H131,TChannels,29,FALSE)=0,"",VLOOKUP($H131,TChannels,29,FALSE))</f>
        <v>Да</v>
      </c>
      <c r="V131" s="27" t="str">
        <f t="shared" ref="V131:V172" si="55">IF(VLOOKUP($H131,TChannels,31,FALSE)=0,"",VLOOKUP($H131,TChannels,31,FALSE))</f>
        <v/>
      </c>
    </row>
    <row r="132" spans="1:22" ht="15" x14ac:dyDescent="0.25">
      <c r="A132" s="44">
        <f t="shared" ref="A132:A172" si="56">ROW()-2</f>
        <v>130</v>
      </c>
      <c r="B132" s="51" t="str">
        <f t="shared" si="39"/>
        <v>A2</v>
      </c>
      <c r="C132" s="27" t="str">
        <f t="shared" si="41"/>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42"/>
        <v>Кино и сериалы</v>
      </c>
      <c r="E132" s="45" t="str">
        <f t="shared" si="43"/>
        <v>SD</v>
      </c>
      <c r="F132" s="45" t="str">
        <f t="shared" si="44"/>
        <v>DVB-20</v>
      </c>
      <c r="G132" s="45" t="str">
        <f t="shared" ref="G132:G172" si="57">IFERROR(MID($A$1,SEARCH("=",$A$1,9)+1,SEARCH(")",$A$1)-SEARCH("=",$A$1,9)-1),"Н/Д")</f>
        <v xml:space="preserve"> 2004</v>
      </c>
      <c r="H132" s="46">
        <v>132</v>
      </c>
      <c r="I132" s="45">
        <f t="shared" si="45"/>
        <v>825</v>
      </c>
      <c r="J132" s="47" t="str">
        <f t="shared" si="40"/>
        <v>epg317</v>
      </c>
      <c r="K132" s="48" t="str">
        <f t="shared" si="46"/>
        <v>0009000207EF</v>
      </c>
      <c r="L132" s="48" t="str">
        <f t="shared" si="47"/>
        <v>http://www.amediafilm.com/</v>
      </c>
      <c r="M132" s="48" t="str">
        <f t="shared" si="48"/>
        <v>Русский, Английский</v>
      </c>
      <c r="N132" s="48" t="str">
        <f t="shared" si="49"/>
        <v>Круглосуточно</v>
      </c>
      <c r="O132" s="49" t="str">
        <f t="shared" si="50"/>
        <v/>
      </c>
      <c r="P132" s="48" t="str">
        <f t="shared" si="51"/>
        <v>AMEDIA Premium HD</v>
      </c>
      <c r="Q132" s="44" t="str">
        <f t="shared" ref="Q132:Q172" si="58">IF(VLOOKUP($H132,TChannels,6,FALSE)=0,"",VLOOKUP($H132,TChannels,6,FALSE))</f>
        <v/>
      </c>
      <c r="R132" s="44"/>
      <c r="S132" s="44" t="str">
        <f t="shared" si="52"/>
        <v>Да</v>
      </c>
      <c r="T132" s="44" t="str">
        <f t="shared" si="53"/>
        <v>Да</v>
      </c>
      <c r="U132" s="44" t="str">
        <f t="shared" si="54"/>
        <v/>
      </c>
      <c r="V132" s="27" t="str">
        <f t="shared" si="55"/>
        <v/>
      </c>
    </row>
    <row r="133" spans="1:22" ht="15" x14ac:dyDescent="0.25">
      <c r="A133" s="44">
        <f t="shared" si="56"/>
        <v>131</v>
      </c>
      <c r="B133" s="27" t="str">
        <f t="shared" si="39"/>
        <v>French Lover TV</v>
      </c>
      <c r="C133" s="27" t="str">
        <f t="shared" si="41"/>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42"/>
        <v>Эротика</v>
      </c>
      <c r="E133" s="45" t="str">
        <f t="shared" si="43"/>
        <v>SD</v>
      </c>
      <c r="F133" s="45" t="str">
        <f t="shared" si="44"/>
        <v>DVB-26</v>
      </c>
      <c r="G133" s="45" t="str">
        <f t="shared" si="57"/>
        <v xml:space="preserve"> 2004</v>
      </c>
      <c r="H133" s="46">
        <v>133</v>
      </c>
      <c r="I133" s="45">
        <f t="shared" si="45"/>
        <v>921</v>
      </c>
      <c r="J133" s="47" t="str">
        <f t="shared" si="40"/>
        <v>epg318</v>
      </c>
      <c r="K133" s="48" t="str">
        <f t="shared" si="46"/>
        <v>0009000207DB</v>
      </c>
      <c r="L133" s="48" t="str">
        <f t="shared" si="47"/>
        <v>http://www.frenchlover.tv</v>
      </c>
      <c r="M133" s="48" t="str">
        <f t="shared" si="48"/>
        <v>Французский</v>
      </c>
      <c r="N133" s="48" t="str">
        <f t="shared" si="49"/>
        <v>Круглосуточно</v>
      </c>
      <c r="O133" s="49" t="str">
        <f t="shared" si="50"/>
        <v/>
      </c>
      <c r="P133" s="48" t="str">
        <f t="shared" si="51"/>
        <v>Взрослый</v>
      </c>
      <c r="Q133" s="44" t="str">
        <f t="shared" si="58"/>
        <v/>
      </c>
      <c r="R133" s="44"/>
      <c r="S133" s="44" t="str">
        <f t="shared" si="52"/>
        <v>Да</v>
      </c>
      <c r="T133" s="44" t="str">
        <f t="shared" si="53"/>
        <v>Да</v>
      </c>
      <c r="U133" s="44" t="str">
        <f t="shared" si="54"/>
        <v>Да</v>
      </c>
      <c r="V133" s="27" t="str">
        <f t="shared" si="55"/>
        <v/>
      </c>
    </row>
    <row r="134" spans="1:22" ht="15" x14ac:dyDescent="0.25">
      <c r="A134" s="44">
        <f t="shared" si="56"/>
        <v>132</v>
      </c>
      <c r="B134" s="27" t="str">
        <f t="shared" ref="B134:B172" si="59">IFERROR(VLOOKUP($H134,TChannels,3,FALSE),"-")</f>
        <v>Brazzers TV</v>
      </c>
      <c r="C134" s="27" t="str">
        <f t="shared" si="41"/>
        <v>Самый откровенный эротический канал от известного эротического сайта представляющий лучший европейский и американский контент.</v>
      </c>
      <c r="D134" s="27" t="str">
        <f t="shared" si="42"/>
        <v>Эротика</v>
      </c>
      <c r="E134" s="45" t="str">
        <f t="shared" si="43"/>
        <v>SD</v>
      </c>
      <c r="F134" s="45" t="str">
        <f t="shared" si="44"/>
        <v>DVB-26</v>
      </c>
      <c r="G134" s="45" t="str">
        <f t="shared" si="57"/>
        <v xml:space="preserve"> 2004</v>
      </c>
      <c r="H134" s="46">
        <v>195</v>
      </c>
      <c r="I134" s="45">
        <f t="shared" si="45"/>
        <v>920</v>
      </c>
      <c r="J134" s="47" t="str">
        <f t="shared" si="40"/>
        <v>epg500</v>
      </c>
      <c r="K134" s="48" t="str">
        <f t="shared" si="46"/>
        <v>0009000207DB</v>
      </c>
      <c r="L134" s="48" t="str">
        <f t="shared" si="47"/>
        <v>http://www.brazzerstveurope.com</v>
      </c>
      <c r="M134" s="48" t="str">
        <f t="shared" si="48"/>
        <v>Английский</v>
      </c>
      <c r="N134" s="48" t="str">
        <f t="shared" si="49"/>
        <v>Круглосуточно</v>
      </c>
      <c r="O134" s="49" t="str">
        <f t="shared" si="50"/>
        <v/>
      </c>
      <c r="P134" s="48" t="str">
        <f t="shared" si="51"/>
        <v>Взрослый</v>
      </c>
      <c r="Q134" s="44" t="str">
        <f t="shared" si="58"/>
        <v/>
      </c>
      <c r="R134" s="44"/>
      <c r="S134" s="44" t="str">
        <f t="shared" si="52"/>
        <v>Да</v>
      </c>
      <c r="T134" s="44" t="str">
        <f t="shared" si="53"/>
        <v>Да</v>
      </c>
      <c r="U134" s="44" t="str">
        <f t="shared" si="54"/>
        <v>Да</v>
      </c>
      <c r="V134" s="27" t="str">
        <f t="shared" si="55"/>
        <v/>
      </c>
    </row>
    <row r="135" spans="1:22" ht="15" x14ac:dyDescent="0.25">
      <c r="A135" s="44">
        <f t="shared" si="56"/>
        <v>133</v>
      </c>
      <c r="B135" s="27" t="str">
        <f t="shared" si="59"/>
        <v>CANDYMAN</v>
      </c>
      <c r="C135" s="27" t="str">
        <f t="shared" si="41"/>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42"/>
        <v>Эротика</v>
      </c>
      <c r="E135" s="45" t="str">
        <f t="shared" si="43"/>
        <v>SD</v>
      </c>
      <c r="F135" s="45" t="str">
        <f t="shared" si="44"/>
        <v>DVB-26</v>
      </c>
      <c r="G135" s="45" t="str">
        <f t="shared" si="57"/>
        <v xml:space="preserve"> 2004</v>
      </c>
      <c r="H135" s="46">
        <v>191</v>
      </c>
      <c r="I135" s="45">
        <f t="shared" si="45"/>
        <v>924</v>
      </c>
      <c r="J135" s="47" t="str">
        <f t="shared" si="40"/>
        <v>epg511</v>
      </c>
      <c r="K135" s="48" t="str">
        <f t="shared" si="46"/>
        <v>0009000207DB</v>
      </c>
      <c r="L135" s="48" t="str">
        <f t="shared" si="47"/>
        <v>http://www.candymantv.com/</v>
      </c>
      <c r="M135" s="48" t="str">
        <f t="shared" si="48"/>
        <v>Русский</v>
      </c>
      <c r="N135" s="48" t="str">
        <f t="shared" si="49"/>
        <v>Круглосуточно</v>
      </c>
      <c r="O135" s="49" t="str">
        <f t="shared" si="50"/>
        <v/>
      </c>
      <c r="P135" s="48" t="str">
        <f t="shared" si="51"/>
        <v>Взрослый</v>
      </c>
      <c r="Q135" s="44" t="str">
        <f t="shared" si="58"/>
        <v/>
      </c>
      <c r="R135" s="44"/>
      <c r="S135" s="44" t="str">
        <f t="shared" si="52"/>
        <v>Да</v>
      </c>
      <c r="T135" s="44" t="str">
        <f t="shared" si="53"/>
        <v>Да</v>
      </c>
      <c r="U135" s="44" t="str">
        <f t="shared" si="54"/>
        <v>Да</v>
      </c>
      <c r="V135" s="27" t="str">
        <f t="shared" si="55"/>
        <v/>
      </c>
    </row>
    <row r="136" spans="1:22" ht="15" x14ac:dyDescent="0.25">
      <c r="A136" s="44">
        <f t="shared" si="56"/>
        <v>134</v>
      </c>
      <c r="B136" s="27" t="str">
        <f t="shared" si="59"/>
        <v>Fashion One HD</v>
      </c>
      <c r="C136" s="27" t="str">
        <f t="shared" si="41"/>
        <v>Мода, стиль, красота, гламур, роскошь в формате HD</v>
      </c>
      <c r="D136" s="27" t="str">
        <f t="shared" si="42"/>
        <v>Развлекательные</v>
      </c>
      <c r="E136" s="45" t="str">
        <f t="shared" si="43"/>
        <v>HD</v>
      </c>
      <c r="F136" s="45" t="str">
        <f t="shared" si="44"/>
        <v>DVB-27</v>
      </c>
      <c r="G136" s="45" t="str">
        <f t="shared" si="57"/>
        <v xml:space="preserve"> 2004</v>
      </c>
      <c r="H136" s="46">
        <v>147</v>
      </c>
      <c r="I136" s="45">
        <f t="shared" si="45"/>
        <v>616</v>
      </c>
      <c r="J136" s="47" t="str">
        <f t="shared" si="40"/>
        <v>epg330</v>
      </c>
      <c r="K136" s="48" t="str">
        <f t="shared" si="46"/>
        <v>0009000207D1</v>
      </c>
      <c r="L136" s="48" t="str">
        <f t="shared" si="47"/>
        <v>http://www.fashionone.com/</v>
      </c>
      <c r="M136" s="48" t="str">
        <f t="shared" si="48"/>
        <v>Русский</v>
      </c>
      <c r="N136" s="48" t="str">
        <f t="shared" si="49"/>
        <v>Круглосуточно</v>
      </c>
      <c r="O136" s="49" t="str">
        <f t="shared" si="50"/>
        <v/>
      </c>
      <c r="P136" s="48" t="str">
        <f t="shared" si="51"/>
        <v>Базовый</v>
      </c>
      <c r="Q136" s="44" t="str">
        <f t="shared" si="58"/>
        <v/>
      </c>
      <c r="R136" s="44"/>
      <c r="S136" s="44" t="str">
        <f t="shared" si="52"/>
        <v>Да</v>
      </c>
      <c r="T136" s="44" t="str">
        <f t="shared" si="53"/>
        <v>Да</v>
      </c>
      <c r="U136" s="44" t="str">
        <f t="shared" si="54"/>
        <v/>
      </c>
      <c r="V136" s="27" t="str">
        <f t="shared" si="55"/>
        <v/>
      </c>
    </row>
    <row r="137" spans="1:22" ht="15" x14ac:dyDescent="0.25">
      <c r="A137" s="44">
        <f t="shared" si="56"/>
        <v>135</v>
      </c>
      <c r="B137" s="27" t="str">
        <f t="shared" si="59"/>
        <v>Viasat Golf HD</v>
      </c>
      <c r="C137" s="27" t="str">
        <f t="shared" si="41"/>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42"/>
        <v>Спортивные</v>
      </c>
      <c r="E137" s="45" t="str">
        <f t="shared" si="43"/>
        <v>HD</v>
      </c>
      <c r="F137" s="45" t="str">
        <f t="shared" si="44"/>
        <v>DVB-28</v>
      </c>
      <c r="G137" s="45" t="str">
        <f t="shared" si="57"/>
        <v xml:space="preserve"> 2004</v>
      </c>
      <c r="H137" s="46">
        <v>307</v>
      </c>
      <c r="I137" s="45">
        <f t="shared" si="45"/>
        <v>809</v>
      </c>
      <c r="J137" s="47" t="str">
        <f t="shared" si="40"/>
        <v>epg594</v>
      </c>
      <c r="K137" s="48" t="str">
        <f t="shared" si="46"/>
        <v>0009000207E0</v>
      </c>
      <c r="L137" s="48" t="str">
        <f t="shared" si="47"/>
        <v>http://www.myviasat.ru/</v>
      </c>
      <c r="M137" s="48" t="str">
        <f t="shared" si="48"/>
        <v>Русский, Английский</v>
      </c>
      <c r="N137" s="48" t="str">
        <f t="shared" si="49"/>
        <v>Круглосуточно</v>
      </c>
      <c r="O137" s="49" t="str">
        <f t="shared" si="50"/>
        <v/>
      </c>
      <c r="P137" s="48" t="str">
        <f t="shared" si="51"/>
        <v>VIASAT премиум HD</v>
      </c>
      <c r="Q137" s="44" t="str">
        <f t="shared" si="58"/>
        <v/>
      </c>
      <c r="R137" s="44"/>
      <c r="S137" s="44" t="str">
        <f t="shared" si="52"/>
        <v>Да</v>
      </c>
      <c r="T137" s="44" t="str">
        <f t="shared" si="53"/>
        <v>Да</v>
      </c>
      <c r="U137" s="44" t="str">
        <f t="shared" si="54"/>
        <v/>
      </c>
      <c r="V137" s="27" t="str">
        <f t="shared" si="55"/>
        <v/>
      </c>
    </row>
    <row r="138" spans="1:22" ht="15" x14ac:dyDescent="0.25">
      <c r="A138" s="44">
        <f t="shared" si="56"/>
        <v>136</v>
      </c>
      <c r="B138" s="27" t="str">
        <f t="shared" si="59"/>
        <v>Русский роман</v>
      </c>
      <c r="C138" s="27" t="str">
        <f t="shared" si="41"/>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42"/>
        <v>Кино и сериалы</v>
      </c>
      <c r="E138" s="45" t="str">
        <f t="shared" si="43"/>
        <v>SD</v>
      </c>
      <c r="F138" s="45" t="str">
        <f t="shared" si="44"/>
        <v>DVB-27</v>
      </c>
      <c r="G138" s="45" t="str">
        <f t="shared" si="57"/>
        <v xml:space="preserve"> 2004</v>
      </c>
      <c r="H138" s="46">
        <v>120</v>
      </c>
      <c r="I138" s="45">
        <f t="shared" si="45"/>
        <v>72</v>
      </c>
      <c r="J138" s="47" t="str">
        <f t="shared" si="40"/>
        <v>epg307</v>
      </c>
      <c r="K138" s="48" t="str">
        <f t="shared" si="46"/>
        <v>0009000207D1</v>
      </c>
      <c r="L138" s="48" t="str">
        <f t="shared" si="47"/>
        <v>http://rusroman.ru/</v>
      </c>
      <c r="M138" s="48" t="str">
        <f t="shared" si="48"/>
        <v>Русский</v>
      </c>
      <c r="N138" s="48" t="str">
        <f t="shared" si="49"/>
        <v>Круглосуточно</v>
      </c>
      <c r="O138" s="49" t="str">
        <f t="shared" si="50"/>
        <v/>
      </c>
      <c r="P138" s="48" t="str">
        <f t="shared" si="51"/>
        <v>Базовый</v>
      </c>
      <c r="Q138" s="44" t="str">
        <f t="shared" si="58"/>
        <v>Да</v>
      </c>
      <c r="R138" s="44"/>
      <c r="S138" s="44" t="str">
        <f t="shared" si="52"/>
        <v>Да</v>
      </c>
      <c r="T138" s="44" t="str">
        <f t="shared" si="53"/>
        <v>Да</v>
      </c>
      <c r="U138" s="44" t="str">
        <f t="shared" si="54"/>
        <v/>
      </c>
      <c r="V138" s="27" t="str">
        <f t="shared" si="55"/>
        <v/>
      </c>
    </row>
    <row r="139" spans="1:22" ht="15" x14ac:dyDescent="0.25">
      <c r="A139" s="44">
        <f t="shared" si="56"/>
        <v>137</v>
      </c>
      <c r="B139" s="27" t="str">
        <f t="shared" si="59"/>
        <v>TV1000 Premium HD</v>
      </c>
      <c r="C139" s="27" t="str">
        <f t="shared" si="41"/>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42"/>
        <v>Кино и сериалы</v>
      </c>
      <c r="E139" s="45" t="str">
        <f t="shared" si="43"/>
        <v>HD</v>
      </c>
      <c r="F139" s="45" t="str">
        <f t="shared" si="44"/>
        <v>DVB-28</v>
      </c>
      <c r="G139" s="45" t="str">
        <f t="shared" si="57"/>
        <v xml:space="preserve"> 2004</v>
      </c>
      <c r="H139" s="46">
        <v>160</v>
      </c>
      <c r="I139" s="45">
        <f t="shared" si="45"/>
        <v>801</v>
      </c>
      <c r="J139" s="47" t="str">
        <f t="shared" si="40"/>
        <v>epg375</v>
      </c>
      <c r="K139" s="48" t="str">
        <f t="shared" si="46"/>
        <v>0009000207E0</v>
      </c>
      <c r="L139" s="48" t="str">
        <f t="shared" si="47"/>
        <v>http://www.viasatpremium.ru/</v>
      </c>
      <c r="M139" s="48" t="str">
        <f t="shared" si="48"/>
        <v>Русский</v>
      </c>
      <c r="N139" s="48" t="str">
        <f t="shared" si="49"/>
        <v>Круглосуточно</v>
      </c>
      <c r="O139" s="49" t="str">
        <f t="shared" si="50"/>
        <v/>
      </c>
      <c r="P139" s="48" t="str">
        <f t="shared" si="51"/>
        <v>VIASAT премиум HD</v>
      </c>
      <c r="Q139" s="44" t="str">
        <f t="shared" si="58"/>
        <v/>
      </c>
      <c r="R139" s="44"/>
      <c r="S139" s="44" t="str">
        <f t="shared" si="52"/>
        <v>Да</v>
      </c>
      <c r="T139" s="44" t="str">
        <f t="shared" si="53"/>
        <v>Да</v>
      </c>
      <c r="U139" s="44" t="str">
        <f t="shared" si="54"/>
        <v/>
      </c>
      <c r="V139" s="27" t="str">
        <f t="shared" si="55"/>
        <v/>
      </c>
    </row>
    <row r="140" spans="1:22" ht="15" x14ac:dyDescent="0.25">
      <c r="A140" s="44">
        <f t="shared" si="56"/>
        <v>138</v>
      </c>
      <c r="B140" s="27" t="str">
        <f t="shared" si="59"/>
        <v>Viasat Sport</v>
      </c>
      <c r="C140" s="27" t="str">
        <f t="shared" si="41"/>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42"/>
        <v>Спортивные</v>
      </c>
      <c r="E140" s="45" t="str">
        <f t="shared" si="43"/>
        <v>HD</v>
      </c>
      <c r="F140" s="45" t="str">
        <f t="shared" si="44"/>
        <v>DVB-28</v>
      </c>
      <c r="G140" s="45" t="str">
        <f t="shared" si="57"/>
        <v xml:space="preserve"> 2004</v>
      </c>
      <c r="H140" s="46">
        <v>309</v>
      </c>
      <c r="I140" s="45">
        <f t="shared" si="45"/>
        <v>810</v>
      </c>
      <c r="J140" s="47" t="str">
        <f t="shared" si="40"/>
        <v>epg593</v>
      </c>
      <c r="K140" s="48" t="str">
        <f t="shared" si="46"/>
        <v>0009000207E0</v>
      </c>
      <c r="L140" s="48" t="str">
        <f t="shared" si="47"/>
        <v>http://www.myviasat.ru/</v>
      </c>
      <c r="M140" s="48" t="str">
        <f t="shared" si="48"/>
        <v>Русский, Английский</v>
      </c>
      <c r="N140" s="48" t="str">
        <f t="shared" si="49"/>
        <v>Круглосуточно</v>
      </c>
      <c r="O140" s="49" t="str">
        <f t="shared" si="50"/>
        <v/>
      </c>
      <c r="P140" s="48" t="str">
        <f t="shared" si="51"/>
        <v>VIASAT премиум HD</v>
      </c>
      <c r="Q140" s="44" t="str">
        <f t="shared" si="58"/>
        <v/>
      </c>
      <c r="R140" s="44"/>
      <c r="S140" s="44" t="str">
        <f t="shared" si="52"/>
        <v>Да</v>
      </c>
      <c r="T140" s="44" t="str">
        <f t="shared" si="53"/>
        <v>Да</v>
      </c>
      <c r="U140" s="44" t="str">
        <f t="shared" si="54"/>
        <v/>
      </c>
      <c r="V140" s="27" t="str">
        <f t="shared" si="55"/>
        <v/>
      </c>
    </row>
    <row r="141" spans="1:22" ht="15" x14ac:dyDescent="0.25">
      <c r="A141" s="44">
        <f t="shared" si="56"/>
        <v>139</v>
      </c>
      <c r="B141" s="27" t="str">
        <f t="shared" si="59"/>
        <v>Travel Channel HD</v>
      </c>
      <c r="C141" s="27" t="str">
        <f t="shared" si="4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42"/>
        <v>Вокруг света</v>
      </c>
      <c r="E141" s="45" t="str">
        <f t="shared" si="43"/>
        <v>HD</v>
      </c>
      <c r="F141" s="45" t="str">
        <f t="shared" si="44"/>
        <v>DVB-27</v>
      </c>
      <c r="G141" s="45" t="str">
        <f t="shared" si="57"/>
        <v xml:space="preserve"> 2004</v>
      </c>
      <c r="H141" s="46">
        <v>143</v>
      </c>
      <c r="I141" s="45">
        <f t="shared" si="45"/>
        <v>608</v>
      </c>
      <c r="J141" s="47" t="str">
        <f t="shared" si="40"/>
        <v>epg328</v>
      </c>
      <c r="K141" s="48" t="str">
        <f t="shared" si="46"/>
        <v>0009000207D1</v>
      </c>
      <c r="L141" s="48" t="str">
        <f t="shared" si="47"/>
        <v>http://www.mgmhd.com/</v>
      </c>
      <c r="M141" s="48" t="str">
        <f t="shared" si="48"/>
        <v>Русский</v>
      </c>
      <c r="N141" s="48" t="str">
        <f t="shared" si="49"/>
        <v>Круглосуточно</v>
      </c>
      <c r="O141" s="49" t="str">
        <f t="shared" si="50"/>
        <v/>
      </c>
      <c r="P141" s="48" t="str">
        <f t="shared" si="51"/>
        <v>Базовый</v>
      </c>
      <c r="Q141" s="44" t="str">
        <f t="shared" si="58"/>
        <v/>
      </c>
      <c r="R141" s="44"/>
      <c r="S141" s="44" t="str">
        <f t="shared" si="52"/>
        <v>Да</v>
      </c>
      <c r="T141" s="44" t="str">
        <f t="shared" si="53"/>
        <v>Да</v>
      </c>
      <c r="U141" s="44" t="str">
        <f t="shared" si="54"/>
        <v/>
      </c>
      <c r="V141" s="27" t="str">
        <f t="shared" si="55"/>
        <v/>
      </c>
    </row>
    <row r="142" spans="1:22" ht="15" x14ac:dyDescent="0.25">
      <c r="A142" s="44">
        <f t="shared" si="56"/>
        <v>140</v>
      </c>
      <c r="B142" s="27" t="str">
        <f t="shared" si="59"/>
        <v>Zee TV</v>
      </c>
      <c r="C142" s="27" t="str">
        <f t="shared" si="41"/>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42"/>
        <v>Вокруг света</v>
      </c>
      <c r="E142" s="45" t="str">
        <f t="shared" si="43"/>
        <v>SD</v>
      </c>
      <c r="F142" s="45" t="str">
        <f t="shared" si="44"/>
        <v>DVB-29</v>
      </c>
      <c r="G142" s="45" t="str">
        <f t="shared" si="57"/>
        <v xml:space="preserve"> 2004</v>
      </c>
      <c r="H142" s="46">
        <v>97</v>
      </c>
      <c r="I142" s="45">
        <f t="shared" si="45"/>
        <v>102</v>
      </c>
      <c r="J142" s="47" t="str">
        <f t="shared" si="40"/>
        <v>epg93</v>
      </c>
      <c r="K142" s="48" t="str">
        <f t="shared" si="46"/>
        <v>0009000207D1</v>
      </c>
      <c r="L142" s="48" t="str">
        <f t="shared" si="47"/>
        <v>http://www.zeerussia.ru</v>
      </c>
      <c r="M142" s="48" t="str">
        <f t="shared" si="48"/>
        <v>Русский</v>
      </c>
      <c r="N142" s="48" t="str">
        <f t="shared" si="49"/>
        <v>Круглосуточно</v>
      </c>
      <c r="O142" s="49" t="str">
        <f t="shared" si="50"/>
        <v/>
      </c>
      <c r="P142" s="48" t="str">
        <f t="shared" si="51"/>
        <v>Базовый</v>
      </c>
      <c r="Q142" s="44" t="str">
        <f t="shared" si="58"/>
        <v/>
      </c>
      <c r="R142" s="44"/>
      <c r="S142" s="44" t="str">
        <f t="shared" si="52"/>
        <v>Да</v>
      </c>
      <c r="T142" s="44" t="str">
        <f t="shared" si="53"/>
        <v>Да</v>
      </c>
      <c r="U142" s="44" t="str">
        <f t="shared" si="54"/>
        <v/>
      </c>
      <c r="V142" s="27" t="str">
        <f t="shared" si="55"/>
        <v/>
      </c>
    </row>
    <row r="143" spans="1:22" ht="15" x14ac:dyDescent="0.25">
      <c r="A143" s="44">
        <f t="shared" si="56"/>
        <v>141</v>
      </c>
      <c r="B143" s="27" t="str">
        <f t="shared" si="59"/>
        <v>Travel Channel</v>
      </c>
      <c r="C143" s="27" t="str">
        <f t="shared" si="41"/>
        <v>Созданный  в 1994 году, Travel Channel вещает на 21 языке в 125 странах Европы, Ближнего Востока, Африки и Азиатско-Тихоокеанского региона.</v>
      </c>
      <c r="D143" s="27" t="str">
        <f t="shared" si="42"/>
        <v>Вокруг света</v>
      </c>
      <c r="E143" s="45" t="str">
        <f t="shared" si="43"/>
        <v>SD</v>
      </c>
      <c r="F143" s="45" t="str">
        <f t="shared" si="44"/>
        <v>DVB-29</v>
      </c>
      <c r="G143" s="45" t="str">
        <f t="shared" si="57"/>
        <v xml:space="preserve"> 2004</v>
      </c>
      <c r="H143" s="46">
        <v>144</v>
      </c>
      <c r="I143" s="45">
        <f t="shared" si="45"/>
        <v>104</v>
      </c>
      <c r="J143" s="47" t="str">
        <f t="shared" si="40"/>
        <v>epg302</v>
      </c>
      <c r="K143" s="48" t="str">
        <f t="shared" si="46"/>
        <v>0009000207D1</v>
      </c>
      <c r="L143" s="48" t="str">
        <f t="shared" si="47"/>
        <v>http://www.travelchanneltv.ru/</v>
      </c>
      <c r="M143" s="48" t="str">
        <f t="shared" si="48"/>
        <v>Русский</v>
      </c>
      <c r="N143" s="48" t="str">
        <f t="shared" si="49"/>
        <v>Круглосуточно</v>
      </c>
      <c r="O143" s="49" t="str">
        <f t="shared" si="50"/>
        <v/>
      </c>
      <c r="P143" s="48" t="str">
        <f t="shared" si="51"/>
        <v>Базовый</v>
      </c>
      <c r="Q143" s="44" t="str">
        <f t="shared" si="58"/>
        <v>Да</v>
      </c>
      <c r="R143" s="44"/>
      <c r="S143" s="44" t="str">
        <f t="shared" si="52"/>
        <v>Да</v>
      </c>
      <c r="T143" s="44" t="str">
        <f t="shared" si="53"/>
        <v>Да</v>
      </c>
      <c r="U143" s="44" t="str">
        <f t="shared" si="54"/>
        <v/>
      </c>
      <c r="V143" s="27" t="str">
        <f t="shared" si="55"/>
        <v/>
      </c>
    </row>
    <row r="144" spans="1:22" ht="15" x14ac:dyDescent="0.25">
      <c r="A144" s="44">
        <f t="shared" si="56"/>
        <v>142</v>
      </c>
      <c r="B144" s="27" t="str">
        <f t="shared" si="59"/>
        <v>ЖИВИ!</v>
      </c>
      <c r="C144" s="27" t="str">
        <f t="shared" si="41"/>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42"/>
        <v>Семья и здоровье</v>
      </c>
      <c r="E144" s="45" t="str">
        <f t="shared" si="43"/>
        <v>SD</v>
      </c>
      <c r="F144" s="45" t="str">
        <f t="shared" si="44"/>
        <v>DVB-29</v>
      </c>
      <c r="G144" s="45" t="str">
        <f t="shared" si="57"/>
        <v xml:space="preserve"> 2004</v>
      </c>
      <c r="H144" s="46">
        <v>112</v>
      </c>
      <c r="I144" s="45">
        <f t="shared" si="45"/>
        <v>132</v>
      </c>
      <c r="J144" s="47" t="str">
        <f t="shared" si="40"/>
        <v>epg108</v>
      </c>
      <c r="K144" s="48" t="str">
        <f t="shared" si="46"/>
        <v>0009000207E3</v>
      </c>
      <c r="L144" s="48" t="str">
        <f t="shared" si="47"/>
        <v>http://www.jv.ru/</v>
      </c>
      <c r="M144" s="48" t="str">
        <f t="shared" si="48"/>
        <v>Русский</v>
      </c>
      <c r="N144" s="48" t="str">
        <f t="shared" si="49"/>
        <v>Круглосуточно</v>
      </c>
      <c r="O144" s="49" t="str">
        <f t="shared" si="50"/>
        <v/>
      </c>
      <c r="P144" s="48" t="str">
        <f t="shared" si="51"/>
        <v>Базовый</v>
      </c>
      <c r="Q144" s="44" t="str">
        <f t="shared" si="58"/>
        <v/>
      </c>
      <c r="R144" s="44"/>
      <c r="S144" s="44" t="str">
        <f t="shared" si="52"/>
        <v>Да</v>
      </c>
      <c r="T144" s="44" t="str">
        <f t="shared" si="53"/>
        <v>Да</v>
      </c>
      <c r="U144" s="44" t="str">
        <f t="shared" si="54"/>
        <v/>
      </c>
      <c r="V144" s="27" t="str">
        <f t="shared" si="55"/>
        <v/>
      </c>
    </row>
    <row r="145" spans="1:22" ht="15" x14ac:dyDescent="0.25">
      <c r="A145" s="44">
        <f t="shared" si="56"/>
        <v>143</v>
      </c>
      <c r="B145" s="27" t="str">
        <f t="shared" si="59"/>
        <v>МУЗ-ТВ</v>
      </c>
      <c r="C145" s="27" t="str">
        <f t="shared" si="41"/>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42"/>
        <v>Развлекательные</v>
      </c>
      <c r="E145" s="45" t="str">
        <f t="shared" si="43"/>
        <v>SD</v>
      </c>
      <c r="F145" s="45" t="str">
        <f t="shared" si="44"/>
        <v>DVB-3</v>
      </c>
      <c r="G145" s="45" t="str">
        <f t="shared" si="57"/>
        <v xml:space="preserve"> 2004</v>
      </c>
      <c r="H145" s="46">
        <v>164</v>
      </c>
      <c r="I145" s="45">
        <f t="shared" si="45"/>
        <v>20</v>
      </c>
      <c r="J145" s="47" t="str">
        <f t="shared" si="40"/>
        <v>epg380</v>
      </c>
      <c r="K145" s="48" t="str">
        <f t="shared" si="46"/>
        <v>0009000207E2</v>
      </c>
      <c r="L145" s="48" t="str">
        <f t="shared" si="47"/>
        <v>http://muz-tv.ru/</v>
      </c>
      <c r="M145" s="48" t="str">
        <f t="shared" si="48"/>
        <v>Русский</v>
      </c>
      <c r="N145" s="48" t="str">
        <f t="shared" si="49"/>
        <v>Круглосуточно</v>
      </c>
      <c r="O145" s="49" t="str">
        <f t="shared" si="50"/>
        <v/>
      </c>
      <c r="P145" s="48" t="str">
        <f t="shared" si="51"/>
        <v>Федеральный</v>
      </c>
      <c r="Q145" s="44" t="str">
        <f t="shared" si="58"/>
        <v/>
      </c>
      <c r="R145" s="44"/>
      <c r="S145" s="44" t="str">
        <f t="shared" si="52"/>
        <v>Да</v>
      </c>
      <c r="T145" s="44" t="str">
        <f t="shared" si="53"/>
        <v>Да</v>
      </c>
      <c r="U145" s="44" t="str">
        <f t="shared" si="54"/>
        <v/>
      </c>
      <c r="V145" s="27" t="str">
        <f t="shared" si="55"/>
        <v/>
      </c>
    </row>
    <row r="146" spans="1:22" ht="15" x14ac:dyDescent="0.25">
      <c r="A146" s="44">
        <f t="shared" si="56"/>
        <v>144</v>
      </c>
      <c r="B146" s="27" t="str">
        <f t="shared" si="59"/>
        <v>TLC HD</v>
      </c>
      <c r="C146" s="27" t="str">
        <f t="shared" si="4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42"/>
        <v>Вокруг света</v>
      </c>
      <c r="E146" s="45" t="str">
        <f t="shared" si="43"/>
        <v>HD</v>
      </c>
      <c r="F146" s="45" t="str">
        <f t="shared" si="44"/>
        <v>DVB-30</v>
      </c>
      <c r="G146" s="45" t="str">
        <f t="shared" si="57"/>
        <v xml:space="preserve"> 2004</v>
      </c>
      <c r="H146" s="46">
        <v>154</v>
      </c>
      <c r="I146" s="45">
        <f t="shared" si="45"/>
        <v>615</v>
      </c>
      <c r="J146" s="47" t="str">
        <f t="shared" si="40"/>
        <v>epg516</v>
      </c>
      <c r="K146" s="48" t="str">
        <f t="shared" si="46"/>
        <v>0009000207D1</v>
      </c>
      <c r="L146" s="48" t="str">
        <f t="shared" si="47"/>
        <v>http://www.tlc-tv.ru/</v>
      </c>
      <c r="M146" s="48" t="str">
        <f t="shared" si="48"/>
        <v>Русский, Английский</v>
      </c>
      <c r="N146" s="48" t="str">
        <f t="shared" si="49"/>
        <v>Круглосуточно</v>
      </c>
      <c r="O146" s="49" t="str">
        <f t="shared" si="50"/>
        <v/>
      </c>
      <c r="P146" s="48" t="str">
        <f t="shared" si="51"/>
        <v>Базовый</v>
      </c>
      <c r="Q146" s="44" t="str">
        <f t="shared" si="58"/>
        <v/>
      </c>
      <c r="R146" s="44"/>
      <c r="S146" s="44" t="str">
        <f t="shared" si="52"/>
        <v>Да</v>
      </c>
      <c r="T146" s="44" t="str">
        <f t="shared" si="53"/>
        <v>Да</v>
      </c>
      <c r="U146" s="44" t="str">
        <f t="shared" si="54"/>
        <v/>
      </c>
      <c r="V146" s="27" t="str">
        <f t="shared" si="55"/>
        <v/>
      </c>
    </row>
    <row r="147" spans="1:22" ht="15" x14ac:dyDescent="0.25">
      <c r="A147" s="44">
        <f t="shared" si="56"/>
        <v>145</v>
      </c>
      <c r="B147" s="27" t="str">
        <f t="shared" si="59"/>
        <v>NuArt.TV</v>
      </c>
      <c r="C147" s="27" t="str">
        <f t="shared" si="41"/>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42"/>
        <v>Эротика</v>
      </c>
      <c r="E147" s="45" t="str">
        <f t="shared" si="43"/>
        <v>SD</v>
      </c>
      <c r="F147" s="45" t="str">
        <f t="shared" si="44"/>
        <v>DVB-30</v>
      </c>
      <c r="G147" s="45" t="str">
        <f t="shared" si="57"/>
        <v xml:space="preserve"> 2004</v>
      </c>
      <c r="H147" s="46">
        <v>193</v>
      </c>
      <c r="I147" s="45">
        <f t="shared" si="45"/>
        <v>918</v>
      </c>
      <c r="J147" s="47" t="str">
        <f t="shared" si="40"/>
        <v>epg271</v>
      </c>
      <c r="K147" s="48" t="str">
        <f t="shared" si="46"/>
        <v>0009000207F0</v>
      </c>
      <c r="L147" s="48" t="str">
        <f t="shared" si="47"/>
        <v>http://tv.nuart.tv</v>
      </c>
      <c r="M147" s="48" t="str">
        <f t="shared" si="48"/>
        <v>Русский</v>
      </c>
      <c r="N147" s="48" t="str">
        <f t="shared" si="49"/>
        <v>Круглосуточно</v>
      </c>
      <c r="O147" s="49" t="str">
        <f t="shared" si="50"/>
        <v/>
      </c>
      <c r="P147" s="48" t="str">
        <f t="shared" si="51"/>
        <v>Эгоист</v>
      </c>
      <c r="Q147" s="44" t="str">
        <f t="shared" si="58"/>
        <v/>
      </c>
      <c r="R147" s="44"/>
      <c r="S147" s="44" t="str">
        <f t="shared" si="52"/>
        <v>Да</v>
      </c>
      <c r="T147" s="44" t="str">
        <f t="shared" si="53"/>
        <v>Да</v>
      </c>
      <c r="U147" s="44" t="str">
        <f t="shared" si="54"/>
        <v>Да</v>
      </c>
      <c r="V147" s="27" t="str">
        <f t="shared" si="55"/>
        <v/>
      </c>
    </row>
    <row r="148" spans="1:22" ht="15" x14ac:dyDescent="0.25">
      <c r="A148" s="44">
        <f t="shared" si="56"/>
        <v>146</v>
      </c>
      <c r="B148" s="27" t="str">
        <f t="shared" si="59"/>
        <v>Эгоист ТВ</v>
      </c>
      <c r="C148" s="27" t="str">
        <f t="shared" si="41"/>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42"/>
        <v>Эротика</v>
      </c>
      <c r="E148" s="45" t="str">
        <f t="shared" si="43"/>
        <v>SD</v>
      </c>
      <c r="F148" s="45" t="str">
        <f t="shared" si="44"/>
        <v>DVB-30</v>
      </c>
      <c r="G148" s="45" t="str">
        <f t="shared" si="57"/>
        <v xml:space="preserve"> 2004</v>
      </c>
      <c r="H148" s="46">
        <v>192</v>
      </c>
      <c r="I148" s="45">
        <f t="shared" si="45"/>
        <v>917</v>
      </c>
      <c r="J148" s="47" t="str">
        <f t="shared" si="40"/>
        <v>epg296</v>
      </c>
      <c r="K148" s="48" t="str">
        <f t="shared" si="46"/>
        <v>0009000207F0</v>
      </c>
      <c r="L148" s="48" t="str">
        <f t="shared" si="47"/>
        <v>http://www.egoist.tv/</v>
      </c>
      <c r="M148" s="48" t="str">
        <f t="shared" si="48"/>
        <v>Русский</v>
      </c>
      <c r="N148" s="48" t="str">
        <f t="shared" si="49"/>
        <v>Круглосуточно</v>
      </c>
      <c r="O148" s="49" t="str">
        <f t="shared" si="50"/>
        <v/>
      </c>
      <c r="P148" s="48" t="str">
        <f t="shared" si="51"/>
        <v>Эгоист</v>
      </c>
      <c r="Q148" s="44" t="str">
        <f t="shared" si="58"/>
        <v/>
      </c>
      <c r="R148" s="44"/>
      <c r="S148" s="44" t="str">
        <f t="shared" si="52"/>
        <v>Да</v>
      </c>
      <c r="T148" s="44" t="str">
        <f t="shared" si="53"/>
        <v>Да</v>
      </c>
      <c r="U148" s="44" t="str">
        <f t="shared" si="54"/>
        <v>Да</v>
      </c>
      <c r="V148" s="27" t="str">
        <f t="shared" si="55"/>
        <v/>
      </c>
    </row>
    <row r="149" spans="1:22" ht="15" x14ac:dyDescent="0.25">
      <c r="A149" s="44">
        <f t="shared" si="56"/>
        <v>147</v>
      </c>
      <c r="B149" s="27" t="str">
        <f t="shared" si="59"/>
        <v>Animal Planet HD</v>
      </c>
      <c r="C149" s="27" t="str">
        <f t="shared" si="41"/>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42"/>
        <v>В мире животных</v>
      </c>
      <c r="E149" s="45" t="str">
        <f t="shared" si="43"/>
        <v>HD</v>
      </c>
      <c r="F149" s="45" t="str">
        <f t="shared" si="44"/>
        <v>DVB-30</v>
      </c>
      <c r="G149" s="45" t="str">
        <f t="shared" si="57"/>
        <v xml:space="preserve"> 2004</v>
      </c>
      <c r="H149" s="46">
        <v>119</v>
      </c>
      <c r="I149" s="45">
        <f t="shared" si="45"/>
        <v>602</v>
      </c>
      <c r="J149" s="47" t="str">
        <f t="shared" si="40"/>
        <v>epg306</v>
      </c>
      <c r="K149" s="48" t="str">
        <f t="shared" si="46"/>
        <v>0009000207D1</v>
      </c>
      <c r="L149" s="48" t="str">
        <f t="shared" si="47"/>
        <v>http://animal.discovery.com/</v>
      </c>
      <c r="M149" s="48" t="str">
        <f t="shared" si="48"/>
        <v>Русский, Английский</v>
      </c>
      <c r="N149" s="48" t="str">
        <f t="shared" si="49"/>
        <v>Круглосуточно</v>
      </c>
      <c r="O149" s="49" t="str">
        <f t="shared" si="50"/>
        <v/>
      </c>
      <c r="P149" s="48" t="str">
        <f t="shared" si="51"/>
        <v>Базовый</v>
      </c>
      <c r="Q149" s="44" t="str">
        <f t="shared" si="58"/>
        <v/>
      </c>
      <c r="R149" s="44"/>
      <c r="S149" s="44" t="str">
        <f t="shared" si="52"/>
        <v>Да</v>
      </c>
      <c r="T149" s="44" t="str">
        <f t="shared" si="53"/>
        <v>Да</v>
      </c>
      <c r="U149" s="44" t="str">
        <f t="shared" si="54"/>
        <v/>
      </c>
      <c r="V149" s="27" t="str">
        <f t="shared" si="55"/>
        <v/>
      </c>
    </row>
    <row r="150" spans="1:22" ht="15" x14ac:dyDescent="0.25">
      <c r="A150" s="48">
        <f t="shared" si="56"/>
        <v>148</v>
      </c>
      <c r="B150" s="53" t="str">
        <f t="shared" si="59"/>
        <v>Матч! Футбол 1</v>
      </c>
      <c r="C150" s="53" t="str">
        <f t="shared" si="41"/>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42"/>
        <v>Спортивные</v>
      </c>
      <c r="E150" s="54" t="str">
        <f t="shared" si="43"/>
        <v>SD</v>
      </c>
      <c r="F150" s="54" t="str">
        <f t="shared" si="44"/>
        <v>DVB-12</v>
      </c>
      <c r="G150" s="54" t="str">
        <f t="shared" si="57"/>
        <v xml:space="preserve"> 2004</v>
      </c>
      <c r="H150" s="55">
        <v>320</v>
      </c>
      <c r="I150" s="54">
        <f t="shared" si="45"/>
        <v>831</v>
      </c>
      <c r="J150" s="56" t="str">
        <f t="shared" si="40"/>
        <v>epg340</v>
      </c>
      <c r="K150" s="67" t="str">
        <f t="shared" si="46"/>
        <v>000900020802</v>
      </c>
      <c r="L150" s="48" t="str">
        <f t="shared" si="47"/>
        <v>http://matchtv.ru/</v>
      </c>
      <c r="M150" s="48" t="str">
        <f t="shared" si="48"/>
        <v>Русский</v>
      </c>
      <c r="N150" s="48" t="str">
        <f t="shared" si="49"/>
        <v>Круглосуточно</v>
      </c>
      <c r="O150" s="137" t="str">
        <f t="shared" si="50"/>
        <v/>
      </c>
      <c r="P150" s="48" t="str">
        <f t="shared" si="51"/>
        <v>МАТЧ! ФУТБОЛ</v>
      </c>
      <c r="Q150" s="48" t="str">
        <f t="shared" si="58"/>
        <v/>
      </c>
      <c r="R150" s="48"/>
      <c r="S150" s="48" t="str">
        <f t="shared" si="52"/>
        <v>Да</v>
      </c>
      <c r="T150" s="48" t="str">
        <f t="shared" si="53"/>
        <v>Да</v>
      </c>
      <c r="U150" s="48" t="str">
        <f t="shared" si="54"/>
        <v/>
      </c>
      <c r="V150" s="53" t="str">
        <f t="shared" si="55"/>
        <v/>
      </c>
    </row>
    <row r="151" spans="1:22" ht="15" x14ac:dyDescent="0.25">
      <c r="A151" s="48">
        <f t="shared" si="56"/>
        <v>149</v>
      </c>
      <c r="B151" s="53" t="str">
        <f t="shared" si="59"/>
        <v>Матч! Футбол 2</v>
      </c>
      <c r="C151" s="53" t="str">
        <f t="shared" si="4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42"/>
        <v>Спортивные</v>
      </c>
      <c r="E151" s="54" t="str">
        <f t="shared" si="43"/>
        <v>SD</v>
      </c>
      <c r="F151" s="54" t="str">
        <f t="shared" si="44"/>
        <v>DVB-12</v>
      </c>
      <c r="G151" s="54" t="str">
        <f t="shared" si="57"/>
        <v xml:space="preserve"> 2004</v>
      </c>
      <c r="H151" s="55">
        <v>321</v>
      </c>
      <c r="I151" s="54">
        <f t="shared" si="45"/>
        <v>833</v>
      </c>
      <c r="J151" s="56" t="str">
        <f t="shared" si="40"/>
        <v>epg571</v>
      </c>
      <c r="K151" s="67" t="str">
        <f t="shared" si="46"/>
        <v>000900020802</v>
      </c>
      <c r="L151" s="48" t="str">
        <f t="shared" si="47"/>
        <v>http://matchtv.ru/</v>
      </c>
      <c r="M151" s="48" t="str">
        <f t="shared" si="48"/>
        <v>Русский</v>
      </c>
      <c r="N151" s="48" t="str">
        <f t="shared" si="49"/>
        <v>Круглосуточно</v>
      </c>
      <c r="O151" s="137" t="str">
        <f t="shared" si="50"/>
        <v/>
      </c>
      <c r="P151" s="48" t="str">
        <f t="shared" si="51"/>
        <v>МАТЧ! ФУТБОЛ</v>
      </c>
      <c r="Q151" s="48" t="str">
        <f t="shared" si="58"/>
        <v/>
      </c>
      <c r="R151" s="48"/>
      <c r="S151" s="48" t="str">
        <f t="shared" si="52"/>
        <v>Да</v>
      </c>
      <c r="T151" s="48" t="str">
        <f t="shared" si="53"/>
        <v>Да</v>
      </c>
      <c r="U151" s="48" t="str">
        <f t="shared" si="54"/>
        <v/>
      </c>
      <c r="V151" s="53" t="str">
        <f t="shared" si="55"/>
        <v/>
      </c>
    </row>
    <row r="152" spans="1:22" ht="15" x14ac:dyDescent="0.25">
      <c r="A152" s="48">
        <f t="shared" si="56"/>
        <v>150</v>
      </c>
      <c r="B152" s="53" t="str">
        <f t="shared" si="59"/>
        <v>Матч! Футбол 3</v>
      </c>
      <c r="C152" s="53" t="str">
        <f t="shared" si="4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42"/>
        <v>Спортивные</v>
      </c>
      <c r="E152" s="54" t="str">
        <f t="shared" si="43"/>
        <v>SD</v>
      </c>
      <c r="F152" s="54" t="str">
        <f t="shared" si="44"/>
        <v>DVB-24</v>
      </c>
      <c r="G152" s="54" t="str">
        <f t="shared" si="57"/>
        <v xml:space="preserve"> 2004</v>
      </c>
      <c r="H152" s="55">
        <v>322</v>
      </c>
      <c r="I152" s="54">
        <f t="shared" si="45"/>
        <v>835</v>
      </c>
      <c r="J152" s="56" t="str">
        <f t="shared" si="40"/>
        <v>epg577</v>
      </c>
      <c r="K152" s="67" t="str">
        <f t="shared" si="46"/>
        <v>000900020802</v>
      </c>
      <c r="L152" s="48" t="str">
        <f t="shared" si="47"/>
        <v>http://matchtv.ru/</v>
      </c>
      <c r="M152" s="48" t="str">
        <f t="shared" si="48"/>
        <v>Русский</v>
      </c>
      <c r="N152" s="48" t="str">
        <f t="shared" si="49"/>
        <v>Круглосуточно</v>
      </c>
      <c r="O152" s="137" t="str">
        <f t="shared" si="50"/>
        <v/>
      </c>
      <c r="P152" s="48" t="str">
        <f t="shared" si="51"/>
        <v>МАТЧ! ФУТБОЛ</v>
      </c>
      <c r="Q152" s="48" t="str">
        <f t="shared" si="58"/>
        <v/>
      </c>
      <c r="R152" s="48"/>
      <c r="S152" s="48" t="str">
        <f t="shared" si="52"/>
        <v>Да</v>
      </c>
      <c r="T152" s="48" t="str">
        <f t="shared" si="53"/>
        <v>Да</v>
      </c>
      <c r="U152" s="48" t="str">
        <f t="shared" si="54"/>
        <v/>
      </c>
      <c r="V152" s="53" t="str">
        <f t="shared" si="55"/>
        <v/>
      </c>
    </row>
    <row r="153" spans="1:22" ht="15" x14ac:dyDescent="0.25">
      <c r="A153" s="48">
        <f t="shared" si="56"/>
        <v>151</v>
      </c>
      <c r="B153" s="53" t="str">
        <f t="shared" si="59"/>
        <v>Матч! Футбол 1 HD</v>
      </c>
      <c r="C153" s="53" t="str">
        <f t="shared" si="41"/>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42"/>
        <v>Спортивные</v>
      </c>
      <c r="E153" s="54" t="str">
        <f t="shared" si="43"/>
        <v>HD</v>
      </c>
      <c r="F153" s="54" t="str">
        <f t="shared" si="44"/>
        <v>DVB-12</v>
      </c>
      <c r="G153" s="54" t="str">
        <f t="shared" si="57"/>
        <v xml:space="preserve"> 2004</v>
      </c>
      <c r="H153" s="55">
        <v>317</v>
      </c>
      <c r="I153" s="54">
        <f t="shared" si="45"/>
        <v>832</v>
      </c>
      <c r="J153" s="56" t="str">
        <f t="shared" si="40"/>
        <v>epg616</v>
      </c>
      <c r="K153" s="67" t="str">
        <f t="shared" si="46"/>
        <v>000900020802</v>
      </c>
      <c r="L153" s="48" t="str">
        <f t="shared" si="47"/>
        <v>http://matchtv.ru/</v>
      </c>
      <c r="M153" s="48" t="str">
        <f t="shared" si="48"/>
        <v>Русский</v>
      </c>
      <c r="N153" s="48" t="str">
        <f t="shared" si="49"/>
        <v>Круглосуточно</v>
      </c>
      <c r="O153" s="137" t="str">
        <f t="shared" si="50"/>
        <v/>
      </c>
      <c r="P153" s="48" t="str">
        <f t="shared" si="51"/>
        <v>МАТЧ! ФУТБОЛ</v>
      </c>
      <c r="Q153" s="48" t="str">
        <f t="shared" si="58"/>
        <v/>
      </c>
      <c r="R153" s="48"/>
      <c r="S153" s="48" t="str">
        <f t="shared" si="52"/>
        <v>Да</v>
      </c>
      <c r="T153" s="48" t="str">
        <f t="shared" si="53"/>
        <v>Да</v>
      </c>
      <c r="U153" s="48" t="str">
        <f t="shared" si="54"/>
        <v/>
      </c>
      <c r="V153" s="53" t="str">
        <f t="shared" si="55"/>
        <v/>
      </c>
    </row>
    <row r="154" spans="1:22" ht="15" x14ac:dyDescent="0.25">
      <c r="A154" s="48">
        <f t="shared" si="56"/>
        <v>152</v>
      </c>
      <c r="B154" s="53" t="str">
        <f t="shared" si="59"/>
        <v>Матч! Футбол 2 HD</v>
      </c>
      <c r="C154" s="53" t="str">
        <f t="shared" si="4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42"/>
        <v>Спортивные</v>
      </c>
      <c r="E154" s="54" t="str">
        <f t="shared" si="43"/>
        <v>HD</v>
      </c>
      <c r="F154" s="54" t="str">
        <f t="shared" si="44"/>
        <v>DVB-12</v>
      </c>
      <c r="G154" s="54" t="str">
        <f t="shared" si="57"/>
        <v xml:space="preserve"> 2004</v>
      </c>
      <c r="H154" s="55">
        <v>318</v>
      </c>
      <c r="I154" s="54">
        <f t="shared" si="45"/>
        <v>834</v>
      </c>
      <c r="J154" s="56" t="str">
        <f t="shared" si="40"/>
        <v>epg617</v>
      </c>
      <c r="K154" s="67" t="str">
        <f t="shared" si="46"/>
        <v>000900020802</v>
      </c>
      <c r="L154" s="48" t="str">
        <f t="shared" si="47"/>
        <v>http://matchtv.ru/</v>
      </c>
      <c r="M154" s="48" t="str">
        <f t="shared" si="48"/>
        <v>Русский</v>
      </c>
      <c r="N154" s="48" t="str">
        <f t="shared" si="49"/>
        <v>Круглосуточно</v>
      </c>
      <c r="O154" s="137" t="str">
        <f t="shared" si="50"/>
        <v/>
      </c>
      <c r="P154" s="48" t="str">
        <f t="shared" si="51"/>
        <v>МАТЧ! ФУТБОЛ</v>
      </c>
      <c r="Q154" s="48" t="str">
        <f t="shared" si="58"/>
        <v/>
      </c>
      <c r="R154" s="48"/>
      <c r="S154" s="48" t="str">
        <f t="shared" si="52"/>
        <v>Да</v>
      </c>
      <c r="T154" s="48" t="str">
        <f t="shared" si="53"/>
        <v>Да</v>
      </c>
      <c r="U154" s="48" t="str">
        <f t="shared" si="54"/>
        <v/>
      </c>
      <c r="V154" s="53" t="str">
        <f t="shared" si="55"/>
        <v/>
      </c>
    </row>
    <row r="155" spans="1:22" ht="15" x14ac:dyDescent="0.25">
      <c r="A155" s="48">
        <f t="shared" si="56"/>
        <v>153</v>
      </c>
      <c r="B155" s="53" t="str">
        <f t="shared" si="59"/>
        <v>Матч! Футбол 3 HD</v>
      </c>
      <c r="C155" s="53" t="str">
        <f t="shared" si="4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42"/>
        <v>Спортивные</v>
      </c>
      <c r="E155" s="54" t="str">
        <f t="shared" si="43"/>
        <v>HD</v>
      </c>
      <c r="F155" s="54" t="str">
        <f t="shared" si="44"/>
        <v>DVB-24</v>
      </c>
      <c r="G155" s="54" t="str">
        <f t="shared" si="57"/>
        <v xml:space="preserve"> 2004</v>
      </c>
      <c r="H155" s="55">
        <v>319</v>
      </c>
      <c r="I155" s="54">
        <f t="shared" si="45"/>
        <v>836</v>
      </c>
      <c r="J155" s="56" t="str">
        <f t="shared" si="40"/>
        <v>epg618</v>
      </c>
      <c r="K155" s="67" t="str">
        <f t="shared" si="46"/>
        <v>000900020802</v>
      </c>
      <c r="L155" s="48" t="str">
        <f t="shared" si="47"/>
        <v>http://matchtv.ru/</v>
      </c>
      <c r="M155" s="48" t="str">
        <f t="shared" si="48"/>
        <v>Русский</v>
      </c>
      <c r="N155" s="48" t="str">
        <f t="shared" si="49"/>
        <v>Круглосуточно</v>
      </c>
      <c r="O155" s="137" t="str">
        <f t="shared" si="50"/>
        <v/>
      </c>
      <c r="P155" s="48" t="str">
        <f t="shared" si="51"/>
        <v>МАТЧ! ФУТБОЛ</v>
      </c>
      <c r="Q155" s="48" t="str">
        <f t="shared" si="58"/>
        <v/>
      </c>
      <c r="R155" s="48"/>
      <c r="S155" s="48" t="str">
        <f t="shared" si="52"/>
        <v>Да</v>
      </c>
      <c r="T155" s="48" t="str">
        <f t="shared" si="53"/>
        <v>Да</v>
      </c>
      <c r="U155" s="48" t="str">
        <f t="shared" si="54"/>
        <v/>
      </c>
      <c r="V155" s="53" t="str">
        <f t="shared" si="55"/>
        <v/>
      </c>
    </row>
    <row r="156" spans="1:22" ht="15" x14ac:dyDescent="0.25">
      <c r="A156" s="48">
        <f t="shared" si="56"/>
        <v>154</v>
      </c>
      <c r="B156" s="53" t="str">
        <f t="shared" si="59"/>
        <v>Deutsche Welle</v>
      </c>
      <c r="C156" s="53" t="str">
        <f t="shared" si="41"/>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42"/>
        <v>Новости и публицистика</v>
      </c>
      <c r="E156" s="54" t="str">
        <f t="shared" si="43"/>
        <v>SD</v>
      </c>
      <c r="F156" s="54" t="str">
        <f t="shared" si="44"/>
        <v>DVB-18</v>
      </c>
      <c r="G156" s="54" t="str">
        <f t="shared" si="57"/>
        <v xml:space="preserve"> 2004</v>
      </c>
      <c r="H156" s="55">
        <v>66</v>
      </c>
      <c r="I156" s="54">
        <f t="shared" si="45"/>
        <v>814</v>
      </c>
      <c r="J156" s="56" t="str">
        <f t="shared" si="40"/>
        <v>epg65</v>
      </c>
      <c r="K156" s="67" t="str">
        <f t="shared" si="46"/>
        <v>000900020801</v>
      </c>
      <c r="L156" s="48" t="str">
        <f t="shared" si="47"/>
        <v>http://www.dw.de/</v>
      </c>
      <c r="M156" s="48" t="str">
        <f t="shared" si="48"/>
        <v>Английский, Немецкий</v>
      </c>
      <c r="N156" s="48" t="str">
        <f t="shared" si="49"/>
        <v>Круглосуточно</v>
      </c>
      <c r="O156" s="137" t="str">
        <f t="shared" si="50"/>
        <v/>
      </c>
      <c r="P156" s="48" t="str">
        <f t="shared" si="51"/>
        <v>Новостной</v>
      </c>
      <c r="Q156" s="48" t="str">
        <f t="shared" si="58"/>
        <v/>
      </c>
      <c r="R156" s="48"/>
      <c r="S156" s="48" t="str">
        <f t="shared" si="52"/>
        <v>Да</v>
      </c>
      <c r="T156" s="48" t="str">
        <f t="shared" si="53"/>
        <v>Да</v>
      </c>
      <c r="U156" s="48" t="str">
        <f t="shared" si="54"/>
        <v/>
      </c>
      <c r="V156" s="53" t="str">
        <f t="shared" si="55"/>
        <v/>
      </c>
    </row>
    <row r="157" spans="1:22" ht="15" x14ac:dyDescent="0.25">
      <c r="A157" s="48">
        <f t="shared" si="56"/>
        <v>155</v>
      </c>
      <c r="B157" s="53" t="str">
        <f t="shared" si="59"/>
        <v>France 24</v>
      </c>
      <c r="C157" s="53" t="str">
        <f t="shared" si="41"/>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42"/>
        <v>Новости и публицистика</v>
      </c>
      <c r="E157" s="54" t="str">
        <f t="shared" si="43"/>
        <v>SD</v>
      </c>
      <c r="F157" s="54" t="str">
        <f t="shared" si="44"/>
        <v>DVB-18</v>
      </c>
      <c r="G157" s="54" t="str">
        <f t="shared" si="57"/>
        <v xml:space="preserve"> 2004</v>
      </c>
      <c r="H157" s="55">
        <v>232</v>
      </c>
      <c r="I157" s="54">
        <f t="shared" si="45"/>
        <v>815</v>
      </c>
      <c r="J157" s="56" t="str">
        <f t="shared" si="40"/>
        <v>epg298</v>
      </c>
      <c r="K157" s="67" t="str">
        <f t="shared" si="46"/>
        <v>000900020801</v>
      </c>
      <c r="L157" s="48" t="str">
        <f t="shared" si="47"/>
        <v>http://www.france24.com/</v>
      </c>
      <c r="M157" s="48" t="str">
        <f t="shared" si="48"/>
        <v>Французский</v>
      </c>
      <c r="N157" s="48" t="str">
        <f t="shared" si="49"/>
        <v>Круглосуточно</v>
      </c>
      <c r="O157" s="137" t="str">
        <f t="shared" si="50"/>
        <v/>
      </c>
      <c r="P157" s="48" t="str">
        <f t="shared" si="51"/>
        <v>Новостной</v>
      </c>
      <c r="Q157" s="48" t="str">
        <f t="shared" si="58"/>
        <v/>
      </c>
      <c r="R157" s="48"/>
      <c r="S157" s="48" t="str">
        <f t="shared" si="52"/>
        <v>Да</v>
      </c>
      <c r="T157" s="48" t="str">
        <f t="shared" si="53"/>
        <v>Да</v>
      </c>
      <c r="U157" s="48" t="str">
        <f t="shared" si="54"/>
        <v/>
      </c>
      <c r="V157" s="53" t="str">
        <f t="shared" si="55"/>
        <v/>
      </c>
    </row>
    <row r="158" spans="1:22" ht="15" x14ac:dyDescent="0.25">
      <c r="A158" s="48">
        <f t="shared" si="56"/>
        <v>156</v>
      </c>
      <c r="B158" s="53" t="str">
        <f t="shared" si="59"/>
        <v>CNN</v>
      </c>
      <c r="C158" s="53" t="str">
        <f t="shared" si="41"/>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42"/>
        <v>Новости и публицистика</v>
      </c>
      <c r="E158" s="54" t="str">
        <f t="shared" si="43"/>
        <v>SD</v>
      </c>
      <c r="F158" s="54" t="str">
        <f t="shared" si="44"/>
        <v>DVB-18</v>
      </c>
      <c r="G158" s="54" t="str">
        <f t="shared" si="57"/>
        <v xml:space="preserve"> 2004</v>
      </c>
      <c r="H158" s="55">
        <v>236</v>
      </c>
      <c r="I158" s="54">
        <f t="shared" si="45"/>
        <v>812</v>
      </c>
      <c r="J158" s="56" t="str">
        <f t="shared" si="40"/>
        <v>epg290</v>
      </c>
      <c r="K158" s="67" t="str">
        <f t="shared" si="46"/>
        <v>000900020801</v>
      </c>
      <c r="L158" s="48" t="str">
        <f t="shared" si="47"/>
        <v xml:space="preserve">http://www.cnn.com </v>
      </c>
      <c r="M158" s="48" t="str">
        <f t="shared" si="48"/>
        <v>Английский</v>
      </c>
      <c r="N158" s="48" t="str">
        <f t="shared" si="49"/>
        <v>Круглосуточно</v>
      </c>
      <c r="O158" s="137" t="str">
        <f t="shared" si="50"/>
        <v/>
      </c>
      <c r="P158" s="48" t="str">
        <f t="shared" si="51"/>
        <v>Новостной</v>
      </c>
      <c r="Q158" s="48" t="str">
        <f t="shared" si="58"/>
        <v/>
      </c>
      <c r="R158" s="48"/>
      <c r="S158" s="48" t="str">
        <f t="shared" si="52"/>
        <v>Да</v>
      </c>
      <c r="T158" s="48" t="str">
        <f t="shared" si="53"/>
        <v>Да</v>
      </c>
      <c r="U158" s="48" t="str">
        <f t="shared" si="54"/>
        <v/>
      </c>
      <c r="V158" s="53" t="str">
        <f t="shared" si="55"/>
        <v/>
      </c>
    </row>
    <row r="159" spans="1:22" ht="15" x14ac:dyDescent="0.25">
      <c r="A159" s="48">
        <f t="shared" si="56"/>
        <v>157</v>
      </c>
      <c r="B159" s="53" t="str">
        <f t="shared" si="59"/>
        <v>BBC World News</v>
      </c>
      <c r="C159" s="53" t="str">
        <f t="shared" si="41"/>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42"/>
        <v>Новости и публицистика</v>
      </c>
      <c r="E159" s="54" t="str">
        <f t="shared" si="43"/>
        <v>SD</v>
      </c>
      <c r="F159" s="54" t="str">
        <f t="shared" si="44"/>
        <v>DVB-18</v>
      </c>
      <c r="G159" s="54" t="str">
        <f t="shared" si="57"/>
        <v xml:space="preserve"> 2004</v>
      </c>
      <c r="H159" s="55">
        <v>237</v>
      </c>
      <c r="I159" s="54">
        <f t="shared" si="45"/>
        <v>813</v>
      </c>
      <c r="J159" s="56" t="str">
        <f t="shared" si="40"/>
        <v>epg293</v>
      </c>
      <c r="K159" s="67" t="str">
        <f t="shared" si="46"/>
        <v>000900020801</v>
      </c>
      <c r="L159" s="48" t="str">
        <f t="shared" si="47"/>
        <v xml:space="preserve">http://news.bbc.co.uk/ </v>
      </c>
      <c r="M159" s="48" t="str">
        <f t="shared" si="48"/>
        <v>Английский</v>
      </c>
      <c r="N159" s="48" t="str">
        <f t="shared" si="49"/>
        <v>Круглосуточно</v>
      </c>
      <c r="O159" s="137" t="str">
        <f t="shared" si="50"/>
        <v/>
      </c>
      <c r="P159" s="48" t="str">
        <f t="shared" si="51"/>
        <v>Новостной</v>
      </c>
      <c r="Q159" s="48" t="str">
        <f t="shared" si="58"/>
        <v/>
      </c>
      <c r="R159" s="48"/>
      <c r="S159" s="48" t="str">
        <f t="shared" si="52"/>
        <v>Да</v>
      </c>
      <c r="T159" s="48" t="str">
        <f t="shared" si="53"/>
        <v>Да</v>
      </c>
      <c r="U159" s="48" t="str">
        <f t="shared" si="54"/>
        <v/>
      </c>
      <c r="V159" s="53" t="str">
        <f t="shared" si="55"/>
        <v/>
      </c>
    </row>
    <row r="160" spans="1:22" ht="15" x14ac:dyDescent="0.25">
      <c r="A160" s="48">
        <f t="shared" si="56"/>
        <v>158</v>
      </c>
      <c r="B160" s="53" t="str">
        <f t="shared" si="59"/>
        <v>Евроновости</v>
      </c>
      <c r="C160" s="53" t="str">
        <f t="shared" si="41"/>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42"/>
        <v>Новости и публицистика</v>
      </c>
      <c r="E160" s="54" t="str">
        <f t="shared" si="43"/>
        <v>SD</v>
      </c>
      <c r="F160" s="54" t="str">
        <f t="shared" si="44"/>
        <v>DVB-18</v>
      </c>
      <c r="G160" s="54" t="str">
        <f t="shared" si="57"/>
        <v xml:space="preserve"> 2004</v>
      </c>
      <c r="H160" s="55">
        <v>250</v>
      </c>
      <c r="I160" s="54">
        <f t="shared" si="45"/>
        <v>811</v>
      </c>
      <c r="J160" s="56" t="str">
        <f t="shared" si="40"/>
        <v>epg353</v>
      </c>
      <c r="K160" s="67" t="str">
        <f t="shared" si="46"/>
        <v>000900020801</v>
      </c>
      <c r="L160" s="48" t="str">
        <f t="shared" si="47"/>
        <v xml:space="preserve">http://ru.euronews.com/ </v>
      </c>
      <c r="M160" s="48" t="str">
        <f t="shared" si="48"/>
        <v>Русский</v>
      </c>
      <c r="N160" s="48" t="str">
        <f t="shared" si="49"/>
        <v>Круглосуточно</v>
      </c>
      <c r="O160" s="137" t="str">
        <f t="shared" si="50"/>
        <v/>
      </c>
      <c r="P160" s="48" t="str">
        <f t="shared" si="51"/>
        <v>Новостной</v>
      </c>
      <c r="Q160" s="48" t="str">
        <f t="shared" si="58"/>
        <v/>
      </c>
      <c r="R160" s="48"/>
      <c r="S160" s="48" t="str">
        <f t="shared" si="52"/>
        <v>Да</v>
      </c>
      <c r="T160" s="48" t="str">
        <f t="shared" si="53"/>
        <v>Да</v>
      </c>
      <c r="U160" s="48" t="str">
        <f t="shared" si="54"/>
        <v/>
      </c>
      <c r="V160" s="53" t="str">
        <f t="shared" si="55"/>
        <v/>
      </c>
    </row>
    <row r="161" spans="1:22" ht="15" x14ac:dyDescent="0.25">
      <c r="A161" s="67">
        <f t="shared" si="56"/>
        <v>159</v>
      </c>
      <c r="B161" s="51" t="str">
        <f t="shared" si="59"/>
        <v>Матч! Боец</v>
      </c>
      <c r="C161" s="51" t="str">
        <f t="shared" si="41"/>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42"/>
        <v>Спортивные</v>
      </c>
      <c r="E161" s="68" t="str">
        <f t="shared" si="43"/>
        <v>SD</v>
      </c>
      <c r="F161" s="68" t="str">
        <f t="shared" si="44"/>
        <v>DVB-19</v>
      </c>
      <c r="G161" s="68" t="str">
        <f t="shared" si="57"/>
        <v xml:space="preserve"> 2004</v>
      </c>
      <c r="H161" s="152">
        <v>107</v>
      </c>
      <c r="I161" s="68">
        <f t="shared" si="45"/>
        <v>304</v>
      </c>
      <c r="J161" s="153" t="str">
        <f t="shared" si="40"/>
        <v>epg103</v>
      </c>
      <c r="K161" s="67" t="str">
        <f t="shared" si="46"/>
        <v>0009000207D1</v>
      </c>
      <c r="L161" s="67" t="str">
        <f t="shared" si="47"/>
        <v>http://www.boets.ru/</v>
      </c>
      <c r="M161" s="67" t="str">
        <f t="shared" si="48"/>
        <v>Русский</v>
      </c>
      <c r="N161" s="67" t="str">
        <f t="shared" si="49"/>
        <v>Круглосуточно</v>
      </c>
      <c r="O161" s="154" t="str">
        <f t="shared" si="50"/>
        <v/>
      </c>
      <c r="P161" s="67" t="str">
        <f t="shared" si="51"/>
        <v>Базовый</v>
      </c>
      <c r="Q161" s="67" t="str">
        <f t="shared" si="58"/>
        <v/>
      </c>
      <c r="R161" s="67"/>
      <c r="S161" s="67" t="str">
        <f t="shared" si="52"/>
        <v>Да</v>
      </c>
      <c r="T161" s="67" t="str">
        <f t="shared" si="53"/>
        <v>Да</v>
      </c>
      <c r="U161" s="67" t="str">
        <f t="shared" si="54"/>
        <v/>
      </c>
      <c r="V161" s="51" t="str">
        <f t="shared" si="55"/>
        <v/>
      </c>
    </row>
    <row r="162" spans="1:22" ht="15" x14ac:dyDescent="0.25">
      <c r="A162" s="67">
        <f t="shared" si="56"/>
        <v>160</v>
      </c>
      <c r="B162" s="51" t="str">
        <f t="shared" si="59"/>
        <v>ТНТ Music</v>
      </c>
      <c r="C162" s="51" t="str">
        <f t="shared" si="41"/>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42"/>
        <v>Музыкальные</v>
      </c>
      <c r="E162" s="68" t="str">
        <f t="shared" si="43"/>
        <v>SD</v>
      </c>
      <c r="F162" s="68" t="str">
        <f t="shared" si="44"/>
        <v>DVB-23</v>
      </c>
      <c r="G162" s="68" t="str">
        <f t="shared" si="57"/>
        <v xml:space="preserve"> 2004</v>
      </c>
      <c r="H162" s="152">
        <v>324</v>
      </c>
      <c r="I162" s="68">
        <f t="shared" si="45"/>
        <v>503</v>
      </c>
      <c r="J162" s="153" t="str">
        <f t="shared" si="40"/>
        <v>epg638</v>
      </c>
      <c r="K162" s="67" t="str">
        <f t="shared" si="46"/>
        <v>0009000207D1</v>
      </c>
      <c r="L162" s="67" t="str">
        <f t="shared" si="47"/>
        <v>http://www.tntmusic.ru/</v>
      </c>
      <c r="M162" s="67" t="str">
        <f t="shared" si="48"/>
        <v>Русский</v>
      </c>
      <c r="N162" s="67" t="str">
        <f t="shared" si="49"/>
        <v>Круглосуточно</v>
      </c>
      <c r="O162" s="154" t="str">
        <f t="shared" si="50"/>
        <v/>
      </c>
      <c r="P162" s="67" t="str">
        <f t="shared" si="51"/>
        <v>Базовый</v>
      </c>
      <c r="Q162" s="67" t="str">
        <f t="shared" si="58"/>
        <v/>
      </c>
      <c r="R162" s="67"/>
      <c r="S162" s="67" t="str">
        <f t="shared" si="52"/>
        <v>Да</v>
      </c>
      <c r="T162" s="67" t="str">
        <f t="shared" si="53"/>
        <v>Да</v>
      </c>
      <c r="U162" s="67" t="str">
        <f t="shared" si="54"/>
        <v/>
      </c>
      <c r="V162" s="51" t="str">
        <f t="shared" si="55"/>
        <v/>
      </c>
    </row>
    <row r="163" spans="1:22" ht="15" x14ac:dyDescent="0.25">
      <c r="A163" s="67">
        <f t="shared" si="56"/>
        <v>161</v>
      </c>
      <c r="B163" s="51" t="str">
        <f t="shared" si="59"/>
        <v>Viasat Explore</v>
      </c>
      <c r="C163" s="51" t="str">
        <f t="shared" si="41"/>
        <v>Канал приключений, экстрима, загадок природы и человека. Прекрасное сочетание фильмов от лучших мировых производителей.</v>
      </c>
      <c r="D163" s="51" t="str">
        <f t="shared" si="42"/>
        <v>Познавательные</v>
      </c>
      <c r="E163" s="68" t="str">
        <f t="shared" si="43"/>
        <v>SD</v>
      </c>
      <c r="F163" s="68" t="str">
        <f t="shared" si="44"/>
        <v>DVB-27</v>
      </c>
      <c r="G163" s="68" t="str">
        <f t="shared" si="57"/>
        <v xml:space="preserve"> 2004</v>
      </c>
      <c r="H163" s="152">
        <v>89</v>
      </c>
      <c r="I163" s="68">
        <f t="shared" si="45"/>
        <v>118</v>
      </c>
      <c r="J163" s="153" t="str">
        <f t="shared" si="40"/>
        <v>epg85</v>
      </c>
      <c r="K163" s="67" t="str">
        <f t="shared" si="46"/>
        <v>0009000207D1</v>
      </c>
      <c r="L163" s="67" t="str">
        <f t="shared" si="47"/>
        <v>http://www.viasat-channels.tv/</v>
      </c>
      <c r="M163" s="67" t="str">
        <f t="shared" si="48"/>
        <v>Русский, Английский</v>
      </c>
      <c r="N163" s="67" t="str">
        <f t="shared" si="49"/>
        <v>Круглосуточно</v>
      </c>
      <c r="O163" s="154" t="str">
        <f t="shared" si="50"/>
        <v/>
      </c>
      <c r="P163" s="67" t="str">
        <f t="shared" si="51"/>
        <v>Базовый</v>
      </c>
      <c r="Q163" s="67" t="str">
        <f t="shared" si="58"/>
        <v/>
      </c>
      <c r="R163" s="67"/>
      <c r="S163" s="67" t="str">
        <f t="shared" si="52"/>
        <v>Да</v>
      </c>
      <c r="T163" s="67" t="str">
        <f t="shared" si="53"/>
        <v>Да</v>
      </c>
      <c r="U163" s="67" t="str">
        <f t="shared" si="54"/>
        <v/>
      </c>
      <c r="V163" s="51" t="str">
        <f t="shared" si="55"/>
        <v/>
      </c>
    </row>
    <row r="164" spans="1:22" ht="15" x14ac:dyDescent="0.25">
      <c r="A164" s="67">
        <f t="shared" si="56"/>
        <v>162</v>
      </c>
      <c r="B164" s="51" t="str">
        <f t="shared" si="59"/>
        <v>КИНОКОМЕДИЯ</v>
      </c>
      <c r="C164" s="51" t="str">
        <f t="shared" si="41"/>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42"/>
        <v>Кино и сериалы</v>
      </c>
      <c r="E164" s="68" t="str">
        <f t="shared" si="43"/>
        <v>SD</v>
      </c>
      <c r="F164" s="68" t="str">
        <f t="shared" si="44"/>
        <v>DVB-27</v>
      </c>
      <c r="G164" s="68" t="str">
        <f t="shared" si="57"/>
        <v xml:space="preserve"> 2004</v>
      </c>
      <c r="H164" s="152">
        <v>116</v>
      </c>
      <c r="I164" s="68">
        <f t="shared" si="45"/>
        <v>207</v>
      </c>
      <c r="J164" s="153" t="str">
        <f t="shared" si="40"/>
        <v>epg112</v>
      </c>
      <c r="K164" s="67" t="str">
        <f t="shared" si="46"/>
        <v>0009000207D1</v>
      </c>
      <c r="L164" s="67" t="str">
        <f t="shared" si="47"/>
        <v>http://www.nastroykino.ru/kinokomedija/</v>
      </c>
      <c r="M164" s="67" t="str">
        <f t="shared" si="48"/>
        <v>Русский</v>
      </c>
      <c r="N164" s="67" t="str">
        <f t="shared" si="49"/>
        <v>Круглосуточно</v>
      </c>
      <c r="O164" s="154" t="str">
        <f t="shared" si="50"/>
        <v/>
      </c>
      <c r="P164" s="67" t="str">
        <f t="shared" si="51"/>
        <v>Базовый</v>
      </c>
      <c r="Q164" s="67" t="str">
        <f t="shared" si="58"/>
        <v/>
      </c>
      <c r="R164" s="67"/>
      <c r="S164" s="67" t="str">
        <f t="shared" si="52"/>
        <v>Да</v>
      </c>
      <c r="T164" s="67" t="str">
        <f t="shared" si="53"/>
        <v>Да</v>
      </c>
      <c r="U164" s="67" t="str">
        <f t="shared" si="54"/>
        <v/>
      </c>
      <c r="V164" s="51" t="str">
        <f t="shared" si="55"/>
        <v/>
      </c>
    </row>
    <row r="165" spans="1:22" ht="15" x14ac:dyDescent="0.25">
      <c r="A165" s="67">
        <f t="shared" si="56"/>
        <v>163</v>
      </c>
      <c r="B165" s="51" t="str">
        <f t="shared" si="59"/>
        <v>Viasat Nature</v>
      </c>
      <c r="C165" s="51" t="str">
        <f t="shared" si="41"/>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42"/>
        <v>Познавательные</v>
      </c>
      <c r="E165" s="68" t="str">
        <f t="shared" si="43"/>
        <v>SD</v>
      </c>
      <c r="F165" s="68" t="str">
        <f t="shared" si="44"/>
        <v>DVB-28</v>
      </c>
      <c r="G165" s="68" t="str">
        <f t="shared" si="57"/>
        <v xml:space="preserve"> 2004</v>
      </c>
      <c r="H165" s="152">
        <v>88</v>
      </c>
      <c r="I165" s="68">
        <f t="shared" si="45"/>
        <v>119</v>
      </c>
      <c r="J165" s="153" t="str">
        <f t="shared" si="40"/>
        <v>epg84</v>
      </c>
      <c r="K165" s="67" t="str">
        <f t="shared" si="46"/>
        <v>0009000207D1</v>
      </c>
      <c r="L165" s="67" t="str">
        <f t="shared" si="47"/>
        <v>http://www.viasat-channels.tv/</v>
      </c>
      <c r="M165" s="67" t="str">
        <f t="shared" si="48"/>
        <v>Русский, Английский</v>
      </c>
      <c r="N165" s="67" t="str">
        <f t="shared" si="49"/>
        <v>Круглосуточно</v>
      </c>
      <c r="O165" s="154" t="str">
        <f t="shared" si="50"/>
        <v/>
      </c>
      <c r="P165" s="67" t="str">
        <f t="shared" si="51"/>
        <v>Базовый</v>
      </c>
      <c r="Q165" s="67" t="str">
        <f t="shared" si="58"/>
        <v/>
      </c>
      <c r="R165" s="67"/>
      <c r="S165" s="67" t="str">
        <f t="shared" si="52"/>
        <v>Да</v>
      </c>
      <c r="T165" s="67" t="str">
        <f t="shared" si="53"/>
        <v>Да</v>
      </c>
      <c r="U165" s="67" t="str">
        <f t="shared" si="54"/>
        <v/>
      </c>
      <c r="V165" s="51" t="str">
        <f t="shared" si="55"/>
        <v/>
      </c>
    </row>
    <row r="166" spans="1:22" ht="15" x14ac:dyDescent="0.25">
      <c r="A166" s="67">
        <f t="shared" si="56"/>
        <v>164</v>
      </c>
      <c r="B166" s="51" t="str">
        <f t="shared" si="59"/>
        <v>H2</v>
      </c>
      <c r="C166" s="51" t="str">
        <f t="shared" si="41"/>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42"/>
        <v>Познавательные</v>
      </c>
      <c r="E166" s="68" t="str">
        <f t="shared" si="43"/>
        <v>SD</v>
      </c>
      <c r="F166" s="68" t="str">
        <f t="shared" si="44"/>
        <v>DVB-29</v>
      </c>
      <c r="G166" s="68" t="str">
        <f t="shared" si="57"/>
        <v xml:space="preserve"> 2004</v>
      </c>
      <c r="H166" s="152">
        <v>326</v>
      </c>
      <c r="I166" s="68">
        <f t="shared" si="45"/>
        <v>208</v>
      </c>
      <c r="J166" s="153" t="str">
        <f t="shared" si="40"/>
        <v>epg640</v>
      </c>
      <c r="K166" s="67" t="str">
        <f t="shared" si="46"/>
        <v>0009000207D1</v>
      </c>
      <c r="L166" s="67" t="str">
        <f t="shared" si="47"/>
        <v>http://www.history.com/</v>
      </c>
      <c r="M166" s="67" t="str">
        <f t="shared" si="48"/>
        <v>Русский, Английский</v>
      </c>
      <c r="N166" s="67" t="str">
        <f t="shared" si="49"/>
        <v>Круглосуточно</v>
      </c>
      <c r="O166" s="154" t="str">
        <f t="shared" si="50"/>
        <v/>
      </c>
      <c r="P166" s="67" t="str">
        <f t="shared" si="51"/>
        <v>Базовый</v>
      </c>
      <c r="Q166" s="67" t="str">
        <f t="shared" si="58"/>
        <v/>
      </c>
      <c r="R166" s="67"/>
      <c r="S166" s="67" t="str">
        <f t="shared" si="52"/>
        <v>Да</v>
      </c>
      <c r="T166" s="67" t="str">
        <f t="shared" si="53"/>
        <v>Да</v>
      </c>
      <c r="U166" s="67" t="str">
        <f t="shared" si="54"/>
        <v/>
      </c>
      <c r="V166" s="51" t="str">
        <f t="shared" si="55"/>
        <v/>
      </c>
    </row>
    <row r="167" spans="1:22" ht="15" x14ac:dyDescent="0.25">
      <c r="A167" s="67">
        <f t="shared" si="56"/>
        <v>165</v>
      </c>
      <c r="B167" s="51" t="str">
        <f t="shared" si="59"/>
        <v>Game Show</v>
      </c>
      <c r="C167" s="51" t="str">
        <f t="shared" si="41"/>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42"/>
        <v>Развлекательные</v>
      </c>
      <c r="E167" s="68" t="str">
        <f t="shared" si="43"/>
        <v>SD</v>
      </c>
      <c r="F167" s="68" t="str">
        <f t="shared" si="44"/>
        <v>DVB-31</v>
      </c>
      <c r="G167" s="68" t="str">
        <f t="shared" si="57"/>
        <v xml:space="preserve"> 2004</v>
      </c>
      <c r="H167" s="152">
        <v>325</v>
      </c>
      <c r="I167" s="68">
        <f t="shared" si="45"/>
        <v>837</v>
      </c>
      <c r="J167" s="153" t="str">
        <f t="shared" si="40"/>
        <v>epg642</v>
      </c>
      <c r="K167" s="67" t="str">
        <f t="shared" si="46"/>
        <v>000900020803</v>
      </c>
      <c r="L167" s="67" t="str">
        <f t="shared" si="47"/>
        <v>http://gameshow.ru/</v>
      </c>
      <c r="M167" s="67" t="str">
        <f t="shared" si="48"/>
        <v>Русский</v>
      </c>
      <c r="N167" s="67" t="str">
        <f t="shared" si="49"/>
        <v>Круглосуточно</v>
      </c>
      <c r="O167" s="154" t="str">
        <f t="shared" si="50"/>
        <v/>
      </c>
      <c r="P167" s="67" t="str">
        <f t="shared" si="51"/>
        <v>Активный</v>
      </c>
      <c r="Q167" s="67" t="str">
        <f t="shared" si="58"/>
        <v/>
      </c>
      <c r="R167" s="67"/>
      <c r="S167" s="67" t="str">
        <f t="shared" si="52"/>
        <v>Да</v>
      </c>
      <c r="T167" s="67" t="str">
        <f t="shared" si="53"/>
        <v>Да</v>
      </c>
      <c r="U167" s="67" t="str">
        <f t="shared" si="54"/>
        <v/>
      </c>
      <c r="V167" s="51" t="str">
        <f t="shared" si="55"/>
        <v/>
      </c>
    </row>
    <row r="168" spans="1:22" ht="15" x14ac:dyDescent="0.25">
      <c r="A168" s="67">
        <f t="shared" si="56"/>
        <v>166</v>
      </c>
      <c r="B168" s="51" t="str">
        <f t="shared" si="59"/>
        <v>CBS Reality</v>
      </c>
      <c r="C168" s="51" t="str">
        <f t="shared" si="41"/>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42"/>
        <v>Развлекательные</v>
      </c>
      <c r="E168" s="68" t="str">
        <f t="shared" si="43"/>
        <v>SD</v>
      </c>
      <c r="F168" s="68" t="str">
        <f t="shared" si="44"/>
        <v>DVB-31</v>
      </c>
      <c r="G168" s="68" t="str">
        <f t="shared" si="57"/>
        <v xml:space="preserve"> 2004</v>
      </c>
      <c r="H168" s="152">
        <v>327</v>
      </c>
      <c r="I168" s="68">
        <f t="shared" si="45"/>
        <v>839</v>
      </c>
      <c r="J168" s="153" t="str">
        <f t="shared" si="40"/>
        <v>epg366</v>
      </c>
      <c r="K168" s="67" t="str">
        <f t="shared" si="46"/>
        <v>000900020803</v>
      </c>
      <c r="L168" s="67" t="str">
        <f t="shared" si="47"/>
        <v>http://www.cbsreality.tv/eu/</v>
      </c>
      <c r="M168" s="67" t="str">
        <f t="shared" si="48"/>
        <v>Русский</v>
      </c>
      <c r="N168" s="67" t="str">
        <f t="shared" si="49"/>
        <v>Круглосуточно</v>
      </c>
      <c r="O168" s="154" t="str">
        <f t="shared" si="50"/>
        <v/>
      </c>
      <c r="P168" s="67" t="str">
        <f t="shared" si="51"/>
        <v>Активный</v>
      </c>
      <c r="Q168" s="67" t="str">
        <f t="shared" si="58"/>
        <v/>
      </c>
      <c r="R168" s="67"/>
      <c r="S168" s="67" t="str">
        <f t="shared" si="52"/>
        <v>Да</v>
      </c>
      <c r="T168" s="67" t="str">
        <f t="shared" si="53"/>
        <v>Да</v>
      </c>
      <c r="U168" s="67" t="str">
        <f t="shared" si="54"/>
        <v/>
      </c>
      <c r="V168" s="51" t="str">
        <f t="shared" si="55"/>
        <v/>
      </c>
    </row>
    <row r="169" spans="1:22" ht="15" x14ac:dyDescent="0.25">
      <c r="A169" s="67">
        <f t="shared" si="56"/>
        <v>167</v>
      </c>
      <c r="B169" s="51" t="str">
        <f t="shared" si="59"/>
        <v>Морской</v>
      </c>
      <c r="C169" s="51" t="str">
        <f t="shared" si="41"/>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42"/>
        <v>Познавательные</v>
      </c>
      <c r="E169" s="68" t="str">
        <f t="shared" si="43"/>
        <v>SD</v>
      </c>
      <c r="F169" s="68" t="str">
        <f t="shared" si="44"/>
        <v>DVB-31</v>
      </c>
      <c r="G169" s="68" t="str">
        <f t="shared" si="57"/>
        <v xml:space="preserve"> 2004</v>
      </c>
      <c r="H169" s="152">
        <v>328</v>
      </c>
      <c r="I169" s="68">
        <f t="shared" si="45"/>
        <v>841</v>
      </c>
      <c r="J169" s="153" t="str">
        <f t="shared" si="40"/>
        <v>epg568</v>
      </c>
      <c r="K169" s="67" t="str">
        <f t="shared" si="46"/>
        <v>000900020803</v>
      </c>
      <c r="L169" s="67" t="str">
        <f t="shared" si="47"/>
        <v>http://www.nauticalchannel.ru/</v>
      </c>
      <c r="M169" s="67" t="str">
        <f t="shared" si="48"/>
        <v>Русский</v>
      </c>
      <c r="N169" s="67" t="str">
        <f t="shared" si="49"/>
        <v>Круглосуточно</v>
      </c>
      <c r="O169" s="154" t="str">
        <f t="shared" si="50"/>
        <v/>
      </c>
      <c r="P169" s="67" t="str">
        <f t="shared" si="51"/>
        <v>Активный</v>
      </c>
      <c r="Q169" s="67" t="str">
        <f t="shared" si="58"/>
        <v/>
      </c>
      <c r="R169" s="67"/>
      <c r="S169" s="67" t="str">
        <f t="shared" si="52"/>
        <v>Да</v>
      </c>
      <c r="T169" s="67" t="str">
        <f t="shared" si="53"/>
        <v>Да</v>
      </c>
      <c r="U169" s="67" t="str">
        <f t="shared" si="54"/>
        <v/>
      </c>
      <c r="V169" s="51" t="str">
        <f t="shared" si="55"/>
        <v/>
      </c>
    </row>
    <row r="170" spans="1:22" ht="15" x14ac:dyDescent="0.25">
      <c r="A170" s="67">
        <f t="shared" si="56"/>
        <v>168</v>
      </c>
      <c r="B170" s="51" t="str">
        <f t="shared" si="59"/>
        <v>Ювелирочка</v>
      </c>
      <c r="C170" s="51" t="str">
        <f>IFERROR(VLOOKUP($H170,TChannels,30,FALSE),"-")</f>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42"/>
        <v>Развлекательные</v>
      </c>
      <c r="E170" s="68" t="str">
        <f t="shared" si="43"/>
        <v>SD</v>
      </c>
      <c r="F170" s="68" t="str">
        <f t="shared" si="44"/>
        <v>DVB-31</v>
      </c>
      <c r="G170" s="68" t="str">
        <f t="shared" si="57"/>
        <v xml:space="preserve"> 2004</v>
      </c>
      <c r="H170" s="68">
        <v>331</v>
      </c>
      <c r="I170" s="68">
        <f t="shared" si="45"/>
        <v>38</v>
      </c>
      <c r="J170" s="153" t="str">
        <f t="shared" si="40"/>
        <v>epg653</v>
      </c>
      <c r="K170" s="67" t="str">
        <f t="shared" si="46"/>
        <v>0009000207E3</v>
      </c>
      <c r="L170" s="67" t="str">
        <f t="shared" si="47"/>
        <v>http://www.ves-media.com/</v>
      </c>
      <c r="M170" s="67" t="str">
        <f t="shared" si="48"/>
        <v>Русский</v>
      </c>
      <c r="N170" s="67" t="str">
        <f t="shared" si="49"/>
        <v>Круглосуточно</v>
      </c>
      <c r="O170" s="154" t="str">
        <f t="shared" si="50"/>
        <v/>
      </c>
      <c r="P170" s="67" t="str">
        <f t="shared" si="51"/>
        <v>Базовый</v>
      </c>
      <c r="Q170" s="67" t="str">
        <f t="shared" si="58"/>
        <v/>
      </c>
      <c r="R170" s="67"/>
      <c r="S170" s="67" t="str">
        <f t="shared" si="52"/>
        <v>Да</v>
      </c>
      <c r="T170" s="67" t="str">
        <f t="shared" si="53"/>
        <v>Да</v>
      </c>
      <c r="U170" s="67" t="str">
        <f t="shared" si="54"/>
        <v/>
      </c>
      <c r="V170" s="51" t="str">
        <f t="shared" si="55"/>
        <v/>
      </c>
    </row>
    <row r="171" spans="1:22" ht="15" x14ac:dyDescent="0.25">
      <c r="A171" s="67">
        <f t="shared" si="56"/>
        <v>169</v>
      </c>
      <c r="B171" s="51" t="str">
        <f t="shared" si="59"/>
        <v>Russian Extreme TV 4K</v>
      </c>
      <c r="C171" s="51" t="str">
        <f>IFERROR(VLOOKUP($H171,TChannels,30,FALSE),"-")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42"/>
        <v>Спортивные</v>
      </c>
      <c r="E171" s="68" t="str">
        <f t="shared" si="43"/>
        <v>HD</v>
      </c>
      <c r="F171" s="68" t="str">
        <f t="shared" si="44"/>
        <v>DVB-32</v>
      </c>
      <c r="G171" s="68" t="str">
        <f t="shared" si="57"/>
        <v xml:space="preserve"> 2004</v>
      </c>
      <c r="H171" s="68">
        <v>400</v>
      </c>
      <c r="I171" s="68">
        <f t="shared" si="45"/>
        <v>842</v>
      </c>
      <c r="J171" s="153" t="str">
        <f t="shared" si="40"/>
        <v>epg665</v>
      </c>
      <c r="K171" s="67" t="str">
        <f t="shared" si="46"/>
        <v>0009000207D1</v>
      </c>
      <c r="L171" s="67" t="str">
        <f t="shared" si="47"/>
        <v>http://www.extremtv.ru/</v>
      </c>
      <c r="M171" s="67" t="str">
        <f t="shared" si="48"/>
        <v>Русский</v>
      </c>
      <c r="N171" s="67" t="str">
        <f t="shared" si="49"/>
        <v>Круглосуточно</v>
      </c>
      <c r="O171" s="154" t="str">
        <f t="shared" si="50"/>
        <v/>
      </c>
      <c r="P171" s="67" t="str">
        <f t="shared" si="51"/>
        <v>Базовый</v>
      </c>
      <c r="Q171" s="67" t="str">
        <f t="shared" si="58"/>
        <v/>
      </c>
      <c r="R171" s="67"/>
      <c r="S171" s="67" t="str">
        <f t="shared" si="52"/>
        <v>Да</v>
      </c>
      <c r="T171" s="67" t="str">
        <f t="shared" si="53"/>
        <v>Да</v>
      </c>
      <c r="U171" s="67" t="str">
        <f t="shared" si="54"/>
        <v/>
      </c>
      <c r="V171" s="51" t="str">
        <f t="shared" si="55"/>
        <v/>
      </c>
    </row>
    <row r="172" spans="1:22" ht="15" x14ac:dyDescent="0.25">
      <c r="A172" s="67">
        <f t="shared" si="56"/>
        <v>170</v>
      </c>
      <c r="B172" s="51" t="str">
        <f t="shared" si="59"/>
        <v>Russian Extreme TV 4K</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42"/>
        <v>Спортивные</v>
      </c>
      <c r="E172" s="68" t="str">
        <f t="shared" si="43"/>
        <v>HD</v>
      </c>
      <c r="F172" s="68" t="str">
        <f t="shared" si="44"/>
        <v>DVB-33</v>
      </c>
      <c r="G172" s="68" t="str">
        <f t="shared" si="57"/>
        <v xml:space="preserve"> 2004</v>
      </c>
      <c r="H172" s="68">
        <v>401</v>
      </c>
      <c r="I172" s="68">
        <f t="shared" si="45"/>
        <v>843</v>
      </c>
      <c r="J172" s="153" t="str">
        <f t="shared" si="40"/>
        <v>epg665</v>
      </c>
      <c r="K172" s="67" t="str">
        <f t="shared" si="46"/>
        <v>0009000207D1</v>
      </c>
      <c r="L172" s="67" t="str">
        <f t="shared" si="47"/>
        <v>http://www.extremtv.ru/</v>
      </c>
      <c r="M172" s="67" t="str">
        <f t="shared" si="48"/>
        <v>Русский</v>
      </c>
      <c r="N172" s="67" t="str">
        <f t="shared" si="49"/>
        <v>Круглосуточно</v>
      </c>
      <c r="O172" s="154" t="str">
        <f t="shared" si="50"/>
        <v/>
      </c>
      <c r="P172" s="67" t="str">
        <f t="shared" si="51"/>
        <v>Базовый</v>
      </c>
      <c r="Q172" s="67" t="str">
        <f t="shared" si="58"/>
        <v/>
      </c>
      <c r="R172" s="67"/>
      <c r="S172" s="67" t="str">
        <f t="shared" si="52"/>
        <v>Да</v>
      </c>
      <c r="T172" s="67" t="str">
        <f t="shared" si="53"/>
        <v>Да</v>
      </c>
      <c r="U172" s="67" t="str">
        <f t="shared" si="54"/>
        <v/>
      </c>
      <c r="V172" s="51" t="str">
        <f t="shared" si="55"/>
        <v/>
      </c>
    </row>
    <row r="173" spans="1:22" ht="15" x14ac:dyDescent="0.25">
      <c r="A173" s="2"/>
      <c r="B173" s="2"/>
      <c r="C173" s="2"/>
      <c r="D173" s="2"/>
      <c r="E173" s="2"/>
      <c r="F173" s="2"/>
      <c r="G173" s="2"/>
      <c r="H173" s="2"/>
      <c r="I173" s="2"/>
      <c r="J173" s="2"/>
      <c r="K173" s="2"/>
      <c r="L173" s="2"/>
      <c r="M173" s="2"/>
      <c r="N173" s="2"/>
      <c r="O173" s="2"/>
      <c r="P173" s="2"/>
      <c r="Q173" s="2"/>
      <c r="R173" s="2"/>
      <c r="S173" s="2"/>
      <c r="T173" s="2"/>
      <c r="U173" s="2"/>
    </row>
    <row r="174" spans="1:22" ht="15" x14ac:dyDescent="0.25">
      <c r="A174" s="2"/>
      <c r="B174" s="2"/>
      <c r="C174" s="2"/>
      <c r="D174" s="2"/>
      <c r="E174" s="2"/>
      <c r="F174" s="2"/>
      <c r="G174" s="2"/>
      <c r="H174" s="2"/>
      <c r="I174" s="2"/>
      <c r="J174" s="2"/>
      <c r="K174" s="2"/>
      <c r="L174" s="2"/>
      <c r="M174" s="2"/>
      <c r="N174" s="2"/>
      <c r="O174" s="2"/>
      <c r="P174" s="2"/>
      <c r="Q174" s="2"/>
      <c r="R174" s="2"/>
      <c r="S174" s="2"/>
      <c r="T174" s="2"/>
      <c r="U174" s="2"/>
    </row>
    <row r="175" spans="1:22" ht="15" x14ac:dyDescent="0.25">
      <c r="A175" s="2"/>
      <c r="B175" s="2"/>
      <c r="C175" s="2"/>
      <c r="D175" s="2"/>
      <c r="E175" s="2"/>
      <c r="F175" s="2"/>
      <c r="G175" s="2"/>
      <c r="H175" s="2"/>
      <c r="I175" s="2"/>
      <c r="J175" s="2"/>
      <c r="K175" s="2"/>
      <c r="L175" s="2"/>
      <c r="M175" s="2"/>
      <c r="N175" s="2"/>
      <c r="O175" s="2"/>
      <c r="P175" s="2"/>
      <c r="Q175" s="2"/>
      <c r="R175" s="2"/>
      <c r="S175" s="2"/>
      <c r="T175" s="2"/>
      <c r="U175" s="2"/>
    </row>
    <row r="176" spans="1:22" ht="15" x14ac:dyDescent="0.25">
      <c r="A176" s="2"/>
      <c r="B176" s="2"/>
      <c r="C176" s="2"/>
      <c r="D176" s="2"/>
      <c r="E176" s="2"/>
      <c r="F176" s="2"/>
      <c r="G176" s="2"/>
      <c r="H176" s="2"/>
      <c r="I176" s="2"/>
      <c r="J176" s="2"/>
      <c r="K176" s="2"/>
      <c r="L176" s="2"/>
      <c r="M176" s="2"/>
      <c r="N176" s="2"/>
      <c r="O176" s="2"/>
      <c r="P176" s="2"/>
      <c r="Q176" s="2"/>
      <c r="R176" s="2"/>
      <c r="S176" s="2"/>
      <c r="T176" s="2"/>
      <c r="U176" s="2"/>
    </row>
    <row r="177" spans="1:21" ht="15" x14ac:dyDescent="0.25">
      <c r="A177" s="2"/>
      <c r="B177" s="2"/>
      <c r="C177" s="2"/>
      <c r="D177" s="2"/>
      <c r="E177" s="2"/>
      <c r="F177" s="2"/>
      <c r="G177" s="2"/>
      <c r="H177" s="2"/>
      <c r="I177" s="2"/>
      <c r="J177" s="2"/>
      <c r="K177" s="2"/>
      <c r="L177" s="2"/>
      <c r="M177" s="2"/>
      <c r="N177" s="2"/>
      <c r="O177" s="2"/>
      <c r="P177" s="2"/>
      <c r="Q177" s="2"/>
      <c r="R177" s="2"/>
      <c r="S177" s="2"/>
      <c r="T177" s="2"/>
      <c r="U177" s="2"/>
    </row>
    <row r="178" spans="1:21" ht="15" x14ac:dyDescent="0.25">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cfRule type="expression" dxfId="69" priority="38">
      <formula>($V150=1)</formula>
    </cfRule>
  </conditionalFormatting>
  <conditionalFormatting sqref="A124 J124:V124 A3:Q10 S3:V10 A77:G77 I77:V77 A125:G125 I125:V125 A46:G47 I46:V47 A11:V45 A48:V58 A62:V76 A78:V123 A126:V160 A59:A60 C59:V60 C124:H124">
    <cfRule type="expression" dxfId="68" priority="35">
      <formula>($B3="Резерв")</formula>
    </cfRule>
    <cfRule type="expression" dxfId="67" priority="36">
      <formula>($D3="Региональные")</formula>
    </cfRule>
    <cfRule type="expression" dxfId="66" priority="37">
      <formula>($V3=1)</formula>
    </cfRule>
  </conditionalFormatting>
  <conditionalFormatting sqref="A161:V169">
    <cfRule type="expression" dxfId="65" priority="32">
      <formula>($B161="Резерв")</formula>
    </cfRule>
    <cfRule type="expression" dxfId="64" priority="33">
      <formula>($D161="Региональные")</formula>
    </cfRule>
    <cfRule type="expression" dxfId="63" priority="34">
      <formula>($V161=1)</formula>
    </cfRule>
  </conditionalFormatting>
  <conditionalFormatting sqref="R3:R10">
    <cfRule type="expression" dxfId="62" priority="29">
      <formula>($B3="Резерв")</formula>
    </cfRule>
    <cfRule type="expression" dxfId="61" priority="30">
      <formula>($D3="Региональные")</formula>
    </cfRule>
    <cfRule type="expression" dxfId="60" priority="31">
      <formula>($V3=1)</formula>
    </cfRule>
  </conditionalFormatting>
  <conditionalFormatting sqref="A170:V170">
    <cfRule type="expression" dxfId="59" priority="26">
      <formula>($B170="Резерв")</formula>
    </cfRule>
    <cfRule type="expression" dxfId="58" priority="27">
      <formula>($D170="Региональные")</formula>
    </cfRule>
    <cfRule type="expression" dxfId="57" priority="28">
      <formula>($V170=1)</formula>
    </cfRule>
  </conditionalFormatting>
  <conditionalFormatting sqref="H46">
    <cfRule type="expression" dxfId="56" priority="23">
      <formula>($B46="Резерв")</formula>
    </cfRule>
    <cfRule type="expression" dxfId="55" priority="24">
      <formula>($D46="Региональные")</formula>
    </cfRule>
    <cfRule type="expression" dxfId="54" priority="25">
      <formula>($V46=1)</formula>
    </cfRule>
  </conditionalFormatting>
  <conditionalFormatting sqref="H77">
    <cfRule type="expression" dxfId="53" priority="20">
      <formula>($B77="Резерв")</formula>
    </cfRule>
    <cfRule type="expression" dxfId="52" priority="21">
      <formula>($D77="Региональные")</formula>
    </cfRule>
    <cfRule type="expression" dxfId="51" priority="22">
      <formula>($V77=1)</formula>
    </cfRule>
  </conditionalFormatting>
  <conditionalFormatting sqref="H125">
    <cfRule type="expression" dxfId="50" priority="17">
      <formula>($B125="Резерв")</formula>
    </cfRule>
    <cfRule type="expression" dxfId="49" priority="18">
      <formula>($D125="Региональные")</formula>
    </cfRule>
    <cfRule type="expression" dxfId="48" priority="19">
      <formula>($V125=1)</formula>
    </cfRule>
  </conditionalFormatting>
  <conditionalFormatting sqref="A171:V172">
    <cfRule type="expression" dxfId="47" priority="14">
      <formula>($B171="Резерв")</formula>
    </cfRule>
    <cfRule type="expression" dxfId="46" priority="15">
      <formula>($D171="Региональные")</formula>
    </cfRule>
    <cfRule type="expression" dxfId="45" priority="16">
      <formula>($V171=1)</formula>
    </cfRule>
  </conditionalFormatting>
  <conditionalFormatting sqref="H47">
    <cfRule type="expression" dxfId="44" priority="7">
      <formula>($B47="Резерв")</formula>
    </cfRule>
    <cfRule type="expression" dxfId="43" priority="8">
      <formula>($D47="Региональные")</formula>
    </cfRule>
    <cfRule type="expression" dxfId="42" priority="9">
      <formula>($V47=1)</formula>
    </cfRule>
  </conditionalFormatting>
  <conditionalFormatting sqref="B59:B60">
    <cfRule type="expression" dxfId="41" priority="4">
      <formula>($B59="Резерв")</formula>
    </cfRule>
    <cfRule type="expression" dxfId="40" priority="5">
      <formula>($D59="Региональные")</formula>
    </cfRule>
    <cfRule type="expression" dxfId="39" priority="6">
      <formula>($V59=1)</formula>
    </cfRule>
  </conditionalFormatting>
  <conditionalFormatting sqref="B124">
    <cfRule type="expression" dxfId="38" priority="1">
      <formula>($B124="Резерв")</formula>
    </cfRule>
    <cfRule type="expression" dxfId="37" priority="2">
      <formula>($D124="Региональные")</formula>
    </cfRule>
    <cfRule type="expression" dxfId="36" priority="3">
      <formula>($V124=1)</formula>
    </cfRule>
  </conditionalFormatting>
  <conditionalFormatting sqref="V61">
    <cfRule type="expression" dxfId="35" priority="13">
      <formula>(#REF!=1)</formula>
    </cfRule>
  </conditionalFormatting>
  <conditionalFormatting sqref="A61:V61">
    <cfRule type="expression" dxfId="34" priority="10">
      <formula>(#REF!="Резерв")</formula>
    </cfRule>
    <cfRule type="expression" dxfId="33" priority="11">
      <formula>(#REF!="Региональные")</formula>
    </cfRule>
    <cfRule type="expression" dxfId="32" priority="12">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16" r:id="rId1" display="http://multkanal.ru/ "/>
    <hyperlink ref="L47" r:id="rId2" display="http://tv-pr.ru"/>
    <hyperlink ref="L66" r:id="rId3" display="http://kinochannel.ru/"/>
    <hyperlink ref="L80" r:id="rId4" display="http://foodnetwork.com"/>
    <hyperlink ref="L120" r:id="rId5" display="http://foodnetwork.com"/>
    <hyperlink ref="L101" r:id="rId6" display="http://lifenews.ru/"/>
    <hyperlink ref="L105" r:id="rId7" display="http://amediahit.ru/"/>
    <hyperlink ref="L107" r:id="rId8" display="http://amediahit.ru/"/>
    <hyperlink ref="L106" r:id="rId9" display="http://amedia1.ru/"/>
    <hyperlink ref="L108" r:id="rId10" display="http://amediahd.ru/"/>
    <hyperlink ref="L117" r:id="rId11" display="http://www.history.com/"/>
    <hyperlink ref="L137" r:id="rId12" display="http://www.myviasat.ru/"/>
    <hyperlink ref="L140" r:id="rId13" display="http://www.myviasat.ru/"/>
    <hyperlink ref="L21" r:id="rId14" display="http://www.ntvplus.ru/channels/channel.xl?id=3380"/>
    <hyperlink ref="L115" r:id="rId15" display="http://amediahd.ru/"/>
    <hyperlink ref="L116" r:id="rId16" display="http://amedia1.ru/"/>
    <hyperlink ref="L94" r:id="rId17" display="http://tv.khl.ru/"/>
    <hyperlink ref="L69" r:id="rId18" display="http://spastv.ru"/>
    <hyperlink ref="L97" r:id="rId19" display="http://www.bober-tv.ru"/>
    <hyperlink ref="L5" r:id="rId20" display="http://matchtv.ru/"/>
    <hyperlink ref="L17" r:id="rId21" display="http://chetv.ru"/>
    <hyperlink ref="L103" r:id="rId22" display="http://www.bk-tv.ru/"/>
    <hyperlink ref="L75" r:id="rId23" display="http://matchtv.ru/"/>
    <hyperlink ref="L102" r:id="rId24" display="http://matchtv.ru/"/>
  </hyperlinks>
  <pageMargins left="0.7" right="0.7" top="0.75" bottom="0.75" header="0.3" footer="0.3"/>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178"/>
  <sheetViews>
    <sheetView workbookViewId="0">
      <pane ySplit="2" topLeftCell="A3" activePane="bottomLeft" state="frozen"/>
      <selection pane="bottomLeft" activeCell="B3" sqref="B3"/>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905</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ROW()-2</f>
        <v>1</v>
      </c>
      <c r="B3" s="27" t="str">
        <f t="shared" ref="B3:B65" si="0">IFERROR(VLOOKUP($H3,TChannels,3,FALSE),"-")</f>
        <v>Первый канал</v>
      </c>
      <c r="C3" s="27" t="str">
        <f t="shared" ref="C3:C33"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65" si="2">IFERROR(VLOOKUP($H3,TChannels,21,FALSE),"-")</f>
        <v>Федеральные каналы</v>
      </c>
      <c r="E3" s="45" t="str">
        <f t="shared" ref="E3:E65" si="3">IFERROR(VLOOKUP($H3,TChannels,4,FALSE),"-")</f>
        <v>SD</v>
      </c>
      <c r="F3" s="45" t="str">
        <f t="shared" ref="F3:F65" si="4">IFERROR(VLOOKUP($H3,TChannels,2,FALSE),"-")</f>
        <v>DVB-1</v>
      </c>
      <c r="G3" s="45" t="str">
        <f>IFERROR(MID($A$1,SEARCH("=",$A$1,9)+1,SEARCH(")",$A$1)-SEARCH("=",$A$1,9)-1),"Н/Д")</f>
        <v xml:space="preserve"> 4013</v>
      </c>
      <c r="H3" s="46">
        <v>1</v>
      </c>
      <c r="I3" s="45">
        <f t="shared" ref="I3:I65" si="5">IFERROR(VLOOKUP($H3,TChannels,5,FALSE),"-")</f>
        <v>1</v>
      </c>
      <c r="J3" s="47" t="str">
        <f>IFERROR(VLOOKUP($H3,TChannels,22,FALSE),"-")</f>
        <v>epg1</v>
      </c>
      <c r="K3" s="48" t="str">
        <f t="shared" ref="K3:K33" si="6">IFERROR(IF($U$1=1,VLOOKUP($H3,TChannels,13,FALSE),IF($U$1=2,VLOOKUP($H3,TChannels,20,FALSE),IF($U$1=3,VLOOKUP($H3,TChannels,10,FALSE),IF($U$1=4,VLOOKUP($H3,TChannels,17,FALSE),"Не определен")))),"-")</f>
        <v>0009000207F3</v>
      </c>
      <c r="L3" s="48" t="str">
        <f t="shared" ref="L3:L58" si="7">IFERROR(VLOOKUP($H3,TChannels,23,FALSE),"-")</f>
        <v>http://www.1tv.ru/</v>
      </c>
      <c r="M3" s="48" t="str">
        <f t="shared" ref="M3:M58" si="8">IFERROR(VLOOKUP($H3,TChannels,24,FALSE),"-")</f>
        <v>Русский</v>
      </c>
      <c r="N3" s="48" t="str">
        <f t="shared" ref="N3:N58" si="9">IFERROR(VLOOKUP($H3,TChannels,25,FALSE),"-")</f>
        <v>Круглосуточно</v>
      </c>
      <c r="O3" s="49" t="str">
        <f t="shared" ref="O3:O58" si="10">IF(VLOOKUP($H3,TChannels,26,FALSE)=0,"",VLOOKUP($H3,TChannels,26,FALSE))</f>
        <v/>
      </c>
      <c r="P3" s="48" t="str">
        <f t="shared" ref="P3:P33" si="11">IFERROR(IF(OR($U$1=1,$U$1=3),VLOOKUP($H3,TChannels,7,FALSE),IF(OR($U$1=2,$U$1=4),VLOOKUP($H3,TChannels,14,FALSE),"Не определен")),"-")</f>
        <v>Федеральный</v>
      </c>
      <c r="Q3" s="44" t="str">
        <f t="shared" ref="Q3:Q65" si="12">IF(VLOOKUP($H3,TChannels,6,FALSE)=0,"",VLOOKUP($H3,TChannels,6,FALSE))</f>
        <v>Да</v>
      </c>
      <c r="R3" s="44" t="s">
        <v>14</v>
      </c>
      <c r="S3" s="44" t="str">
        <f t="shared" ref="S3:S65" si="13">IFERROR(VLOOKUP($H3,TChannels,27,FALSE),"-")</f>
        <v>Да</v>
      </c>
      <c r="T3" s="44" t="str">
        <f t="shared" ref="T3:T65" si="14">IFERROR(VLOOKUP($H3,TChannels,28,FALSE),"-")</f>
        <v>Да</v>
      </c>
      <c r="U3" s="44" t="str">
        <f>IF(VLOOKUP($H3,TChannels,29,FALSE)=0,"",VLOOKUP($H3,TChannels,29,FALSE))</f>
        <v/>
      </c>
      <c r="V3" s="27" t="str">
        <f t="shared" ref="V3:V33" si="15">IF(VLOOKUP($H3,TChannels,31,FALSE)=0,"",VLOOKUP($H3,TChannels,31,FALSE))</f>
        <v/>
      </c>
    </row>
    <row r="4" spans="1:22" x14ac:dyDescent="0.2">
      <c r="A4" s="44">
        <f t="shared" ref="A4:A66" si="16">ROW()-2</f>
        <v>2</v>
      </c>
      <c r="B4" s="27" t="s">
        <v>5</v>
      </c>
      <c r="C4" s="27" t="str">
        <f t="shared" si="1"/>
        <v>Это динамично развивающаяся телекомпания, занимающая ведущие позиции в российском вещании.</v>
      </c>
      <c r="D4" s="27" t="str">
        <f t="shared" si="2"/>
        <v>Федеральные каналы</v>
      </c>
      <c r="E4" s="45" t="str">
        <f t="shared" si="3"/>
        <v>SD</v>
      </c>
      <c r="F4" s="45" t="str">
        <f t="shared" si="4"/>
        <v>DVB-1</v>
      </c>
      <c r="G4" s="45" t="str">
        <f t="shared" ref="G4:G66" si="17">IFERROR(MID($A$1,SEARCH("=",$A$1,9)+1,SEARCH(")",$A$1)-SEARCH("=",$A$1,9)-1),"Н/Д")</f>
        <v xml:space="preserve"> 4013</v>
      </c>
      <c r="H4" s="46">
        <v>2</v>
      </c>
      <c r="I4" s="45">
        <f t="shared" si="5"/>
        <v>2</v>
      </c>
      <c r="J4" s="87" t="s">
        <v>450</v>
      </c>
      <c r="K4" s="48" t="str">
        <f t="shared" si="6"/>
        <v>0009000207F3</v>
      </c>
      <c r="L4" s="48" t="str">
        <f t="shared" si="7"/>
        <v>http://russia.tv/</v>
      </c>
      <c r="M4" s="48" t="str">
        <f t="shared" si="8"/>
        <v>Русский</v>
      </c>
      <c r="N4" s="48" t="str">
        <f t="shared" si="9"/>
        <v>Круглосуточно</v>
      </c>
      <c r="O4" s="49" t="str">
        <f t="shared" si="10"/>
        <v/>
      </c>
      <c r="P4" s="48" t="str">
        <f t="shared" si="11"/>
        <v>Федеральный</v>
      </c>
      <c r="Q4" s="44" t="str">
        <f t="shared" si="12"/>
        <v/>
      </c>
      <c r="R4" s="44" t="s">
        <v>14</v>
      </c>
      <c r="S4" s="44" t="str">
        <f t="shared" si="13"/>
        <v>Да</v>
      </c>
      <c r="T4" s="44" t="str">
        <f t="shared" si="14"/>
        <v>Да</v>
      </c>
      <c r="U4" s="44" t="str">
        <f t="shared" ref="U4:U65" si="18">IF(VLOOKUP($H4,TChannels,29,FALSE)=0,"",VLOOKUP($H4,TChannels,29,FALSE))</f>
        <v/>
      </c>
      <c r="V4" s="27" t="str">
        <f t="shared" si="15"/>
        <v/>
      </c>
    </row>
    <row r="5" spans="1:22" x14ac:dyDescent="0.2">
      <c r="A5" s="44">
        <f t="shared" si="16"/>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17"/>
        <v xml:space="preserve"> 4013</v>
      </c>
      <c r="H5" s="55">
        <v>3</v>
      </c>
      <c r="I5" s="54">
        <f t="shared" si="5"/>
        <v>3</v>
      </c>
      <c r="J5" s="56" t="str">
        <f>IFERROR(VLOOKUP($H5,TChannels,22,FALSE),"-")</f>
        <v>epg611</v>
      </c>
      <c r="K5" s="48" t="str">
        <f t="shared" si="6"/>
        <v>0009000207F3</v>
      </c>
      <c r="L5" s="48" t="str">
        <f t="shared" si="7"/>
        <v>http://matchtv.ru/</v>
      </c>
      <c r="M5" s="48" t="str">
        <f t="shared" si="8"/>
        <v>Русский</v>
      </c>
      <c r="N5" s="48" t="str">
        <f t="shared" si="9"/>
        <v>Круглосуточно</v>
      </c>
      <c r="O5" s="49" t="str">
        <f t="shared" si="10"/>
        <v/>
      </c>
      <c r="P5" s="48" t="str">
        <f t="shared" si="11"/>
        <v>Федеральный</v>
      </c>
      <c r="Q5" s="48" t="str">
        <f t="shared" si="12"/>
        <v>Да</v>
      </c>
      <c r="R5" s="48"/>
      <c r="S5" s="44" t="str">
        <f t="shared" si="13"/>
        <v>Да</v>
      </c>
      <c r="T5" s="44" t="str">
        <f t="shared" si="14"/>
        <v>Да</v>
      </c>
      <c r="U5" s="44" t="str">
        <f t="shared" si="18"/>
        <v/>
      </c>
      <c r="V5" s="27" t="str">
        <f t="shared" si="15"/>
        <v/>
      </c>
    </row>
    <row r="6" spans="1:22" x14ac:dyDescent="0.2">
      <c r="A6" s="44">
        <f t="shared" si="16"/>
        <v>4</v>
      </c>
      <c r="B6" s="53" t="str">
        <f t="shared" si="0"/>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17"/>
        <v xml:space="preserve"> 4013</v>
      </c>
      <c r="H6" s="55">
        <v>4</v>
      </c>
      <c r="I6" s="54">
        <f t="shared" si="5"/>
        <v>4</v>
      </c>
      <c r="J6" s="47" t="str">
        <f>IFERROR(VLOOKUP($H6,TChannels,22,FALSE),"-")</f>
        <v>epg4</v>
      </c>
      <c r="K6" s="48" t="str">
        <f t="shared" si="6"/>
        <v>0009000207F3</v>
      </c>
      <c r="L6" s="48" t="str">
        <f t="shared" si="7"/>
        <v>http://www.ntv.ru/</v>
      </c>
      <c r="M6" s="48" t="str">
        <f t="shared" si="8"/>
        <v>Русский</v>
      </c>
      <c r="N6" s="48" t="str">
        <f t="shared" si="9"/>
        <v>Круглосуточно</v>
      </c>
      <c r="O6" s="49" t="str">
        <f t="shared" si="10"/>
        <v/>
      </c>
      <c r="P6" s="48" t="str">
        <f t="shared" si="11"/>
        <v>Федеральный</v>
      </c>
      <c r="Q6" s="48" t="str">
        <f t="shared" si="12"/>
        <v>Да</v>
      </c>
      <c r="R6" s="48" t="s">
        <v>14</v>
      </c>
      <c r="S6" s="44" t="str">
        <f t="shared" si="13"/>
        <v>Да</v>
      </c>
      <c r="T6" s="44" t="str">
        <f t="shared" si="14"/>
        <v>Да</v>
      </c>
      <c r="U6" s="44" t="str">
        <f t="shared" si="18"/>
        <v/>
      </c>
      <c r="V6" s="27" t="str">
        <f t="shared" si="15"/>
        <v/>
      </c>
    </row>
    <row r="7" spans="1:22" x14ac:dyDescent="0.2">
      <c r="A7" s="44">
        <f t="shared" si="16"/>
        <v>5</v>
      </c>
      <c r="B7" s="53" t="str">
        <f t="shared" si="0"/>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17"/>
        <v xml:space="preserve"> 4013</v>
      </c>
      <c r="H7" s="55">
        <v>5</v>
      </c>
      <c r="I7" s="54">
        <f t="shared" si="5"/>
        <v>5</v>
      </c>
      <c r="J7" s="47" t="str">
        <f>IFERROR(VLOOKUP($H7,TChannels,22,FALSE),"-")</f>
        <v>epg5</v>
      </c>
      <c r="K7" s="48" t="str">
        <f t="shared" si="6"/>
        <v>0009000207F3</v>
      </c>
      <c r="L7" s="48" t="str">
        <f t="shared" si="7"/>
        <v>http://www.5-tv.ru/</v>
      </c>
      <c r="M7" s="48" t="str">
        <f t="shared" si="8"/>
        <v>Русский</v>
      </c>
      <c r="N7" s="48" t="str">
        <f t="shared" si="9"/>
        <v>Круглосуточно</v>
      </c>
      <c r="O7" s="49" t="str">
        <f t="shared" si="10"/>
        <v/>
      </c>
      <c r="P7" s="48" t="str">
        <f t="shared" si="11"/>
        <v>Федеральный</v>
      </c>
      <c r="Q7" s="48" t="str">
        <f t="shared" si="12"/>
        <v>Да</v>
      </c>
      <c r="R7" s="48" t="s">
        <v>14</v>
      </c>
      <c r="S7" s="44" t="str">
        <f t="shared" si="13"/>
        <v>Да</v>
      </c>
      <c r="T7" s="44" t="str">
        <f t="shared" si="14"/>
        <v>Да</v>
      </c>
      <c r="U7" s="44" t="str">
        <f t="shared" si="18"/>
        <v/>
      </c>
      <c r="V7" s="27" t="str">
        <f t="shared" si="15"/>
        <v/>
      </c>
    </row>
    <row r="8" spans="1:22" x14ac:dyDescent="0.2">
      <c r="A8" s="44">
        <f t="shared" si="16"/>
        <v>6</v>
      </c>
      <c r="B8" s="53" t="s">
        <v>26</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17"/>
        <v xml:space="preserve"> 4013</v>
      </c>
      <c r="H8" s="55">
        <v>6</v>
      </c>
      <c r="I8" s="54">
        <f t="shared" si="5"/>
        <v>6</v>
      </c>
      <c r="J8" s="87" t="s">
        <v>906</v>
      </c>
      <c r="K8" s="48" t="str">
        <f t="shared" si="6"/>
        <v>0009000207F3</v>
      </c>
      <c r="L8" s="48" t="str">
        <f t="shared" si="7"/>
        <v>http://tvkultura.ru/</v>
      </c>
      <c r="M8" s="48" t="str">
        <f t="shared" si="8"/>
        <v>Русский</v>
      </c>
      <c r="N8" s="48" t="str">
        <f t="shared" si="9"/>
        <v>Круглосуточно</v>
      </c>
      <c r="O8" s="49" t="str">
        <f t="shared" si="10"/>
        <v/>
      </c>
      <c r="P8" s="48" t="str">
        <f t="shared" si="11"/>
        <v>Федеральный</v>
      </c>
      <c r="Q8" s="48" t="str">
        <f t="shared" si="12"/>
        <v/>
      </c>
      <c r="R8" s="48"/>
      <c r="S8" s="44" t="str">
        <f t="shared" si="13"/>
        <v>Да</v>
      </c>
      <c r="T8" s="44" t="str">
        <f t="shared" si="14"/>
        <v>Да</v>
      </c>
      <c r="U8" s="44" t="str">
        <f t="shared" si="18"/>
        <v/>
      </c>
      <c r="V8" s="27" t="str">
        <f t="shared" si="15"/>
        <v/>
      </c>
    </row>
    <row r="9" spans="1:22" x14ac:dyDescent="0.2">
      <c r="A9" s="44">
        <f t="shared" si="16"/>
        <v>7</v>
      </c>
      <c r="B9" s="53" t="s">
        <v>7</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17"/>
        <v xml:space="preserve"> 4013</v>
      </c>
      <c r="H9" s="55">
        <v>7</v>
      </c>
      <c r="I9" s="54">
        <f t="shared" si="5"/>
        <v>7</v>
      </c>
      <c r="J9" s="47" t="str">
        <f t="shared" ref="J9:J15" si="19">IFERROR(VLOOKUP($H9,TChannels,22,FALSE),"-")</f>
        <v>epg7</v>
      </c>
      <c r="K9" s="48" t="str">
        <f t="shared" si="6"/>
        <v>0009000207F3</v>
      </c>
      <c r="L9" s="48" t="str">
        <f t="shared" si="7"/>
        <v>http://www.vesti.ru/</v>
      </c>
      <c r="M9" s="48" t="str">
        <f t="shared" si="8"/>
        <v>Русский</v>
      </c>
      <c r="N9" s="48" t="str">
        <f t="shared" si="9"/>
        <v>Круглосуточно</v>
      </c>
      <c r="O9" s="49" t="str">
        <f t="shared" si="10"/>
        <v/>
      </c>
      <c r="P9" s="48" t="str">
        <f t="shared" si="11"/>
        <v>Федеральный</v>
      </c>
      <c r="Q9" s="48" t="str">
        <f t="shared" si="12"/>
        <v/>
      </c>
      <c r="R9" s="48"/>
      <c r="S9" s="44" t="str">
        <f t="shared" si="13"/>
        <v>Да</v>
      </c>
      <c r="T9" s="44" t="str">
        <f t="shared" si="14"/>
        <v>Да</v>
      </c>
      <c r="U9" s="44" t="str">
        <f t="shared" si="18"/>
        <v/>
      </c>
      <c r="V9" s="27" t="str">
        <f t="shared" si="15"/>
        <v/>
      </c>
    </row>
    <row r="10" spans="1:22" x14ac:dyDescent="0.2">
      <c r="A10" s="44">
        <f t="shared" si="16"/>
        <v>8</v>
      </c>
      <c r="B10" s="53" t="str">
        <f t="shared" si="0"/>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17"/>
        <v xml:space="preserve"> 4013</v>
      </c>
      <c r="H10" s="55">
        <v>8</v>
      </c>
      <c r="I10" s="54">
        <f t="shared" si="5"/>
        <v>8</v>
      </c>
      <c r="J10" s="47" t="str">
        <f t="shared" si="19"/>
        <v>epg8</v>
      </c>
      <c r="K10" s="48" t="str">
        <f t="shared" si="6"/>
        <v>0009000207F3</v>
      </c>
      <c r="L10" s="48" t="str">
        <f t="shared" si="7"/>
        <v>http://www.karusel-tv.ru/</v>
      </c>
      <c r="M10" s="48" t="str">
        <f t="shared" si="8"/>
        <v>Русский</v>
      </c>
      <c r="N10" s="48" t="str">
        <f t="shared" si="9"/>
        <v>Круглосуточно</v>
      </c>
      <c r="O10" s="49" t="str">
        <f t="shared" si="10"/>
        <v/>
      </c>
      <c r="P10" s="48" t="str">
        <f t="shared" si="11"/>
        <v>Федеральный</v>
      </c>
      <c r="Q10" s="48" t="str">
        <f t="shared" si="12"/>
        <v>Да</v>
      </c>
      <c r="R10" s="48" t="s">
        <v>14</v>
      </c>
      <c r="S10" s="44" t="str">
        <f t="shared" si="13"/>
        <v>Да</v>
      </c>
      <c r="T10" s="44" t="str">
        <f t="shared" si="14"/>
        <v>Да</v>
      </c>
      <c r="U10" s="44" t="str">
        <f t="shared" si="18"/>
        <v/>
      </c>
      <c r="V10" s="27" t="str">
        <f t="shared" si="15"/>
        <v/>
      </c>
    </row>
    <row r="11" spans="1:22" x14ac:dyDescent="0.2">
      <c r="A11" s="44">
        <f t="shared" si="16"/>
        <v>9</v>
      </c>
      <c r="B11" s="53" t="str">
        <f t="shared" si="0"/>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17"/>
        <v xml:space="preserve"> 4013</v>
      </c>
      <c r="H11" s="55">
        <v>9</v>
      </c>
      <c r="I11" s="54">
        <f t="shared" si="5"/>
        <v>9</v>
      </c>
      <c r="J11" s="47" t="str">
        <f t="shared" si="19"/>
        <v>epg264</v>
      </c>
      <c r="K11" s="48" t="str">
        <f t="shared" si="6"/>
        <v>0009000207F3</v>
      </c>
      <c r="L11" s="48" t="str">
        <f t="shared" si="7"/>
        <v>http://otr-online.ru/</v>
      </c>
      <c r="M11" s="48" t="str">
        <f t="shared" si="8"/>
        <v>Русский</v>
      </c>
      <c r="N11" s="48" t="str">
        <f t="shared" si="9"/>
        <v>Круглосуточно</v>
      </c>
      <c r="O11" s="49" t="str">
        <f t="shared" si="10"/>
        <v/>
      </c>
      <c r="P11" s="48" t="str">
        <f t="shared" si="11"/>
        <v>Федеральный</v>
      </c>
      <c r="Q11" s="48" t="str">
        <f t="shared" si="12"/>
        <v/>
      </c>
      <c r="R11" s="48"/>
      <c r="S11" s="44" t="str">
        <f t="shared" si="13"/>
        <v>Да</v>
      </c>
      <c r="T11" s="44" t="str">
        <f t="shared" si="14"/>
        <v>Да</v>
      </c>
      <c r="U11" s="44" t="str">
        <f t="shared" si="18"/>
        <v/>
      </c>
      <c r="V11" s="27" t="str">
        <f t="shared" si="15"/>
        <v/>
      </c>
    </row>
    <row r="12" spans="1:22" x14ac:dyDescent="0.2">
      <c r="A12" s="44">
        <f t="shared" si="16"/>
        <v>10</v>
      </c>
      <c r="B12" s="53" t="s">
        <v>28</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17"/>
        <v xml:space="preserve"> 4013</v>
      </c>
      <c r="H12" s="55">
        <v>15</v>
      </c>
      <c r="I12" s="54">
        <f t="shared" si="5"/>
        <v>10</v>
      </c>
      <c r="J12" s="47" t="str">
        <f t="shared" si="19"/>
        <v>epg14</v>
      </c>
      <c r="K12" s="48" t="str">
        <f t="shared" si="6"/>
        <v>0009000207F3</v>
      </c>
      <c r="L12" s="48" t="str">
        <f t="shared" si="7"/>
        <v>http://www.tvc.ru/</v>
      </c>
      <c r="M12" s="48" t="str">
        <f t="shared" si="8"/>
        <v>Русский</v>
      </c>
      <c r="N12" s="48" t="str">
        <f t="shared" si="9"/>
        <v>Круглосуточно</v>
      </c>
      <c r="O12" s="49" t="str">
        <f t="shared" si="10"/>
        <v/>
      </c>
      <c r="P12" s="48" t="str">
        <f t="shared" si="11"/>
        <v>Федеральный</v>
      </c>
      <c r="Q12" s="48" t="str">
        <f t="shared" si="12"/>
        <v/>
      </c>
      <c r="R12" s="48"/>
      <c r="S12" s="44" t="str">
        <f t="shared" si="13"/>
        <v>Да</v>
      </c>
      <c r="T12" s="44" t="str">
        <f t="shared" si="14"/>
        <v>Да</v>
      </c>
      <c r="U12" s="44" t="str">
        <f t="shared" si="18"/>
        <v/>
      </c>
      <c r="V12" s="27" t="str">
        <f t="shared" si="15"/>
        <v/>
      </c>
    </row>
    <row r="13" spans="1:22" x14ac:dyDescent="0.2">
      <c r="A13" s="44">
        <f t="shared" si="16"/>
        <v>11</v>
      </c>
      <c r="B13" s="53" t="s">
        <v>29</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17"/>
        <v xml:space="preserve"> 4013</v>
      </c>
      <c r="H13" s="55">
        <v>11</v>
      </c>
      <c r="I13" s="54">
        <f t="shared" si="5"/>
        <v>19</v>
      </c>
      <c r="J13" s="56" t="str">
        <f t="shared" si="19"/>
        <v>epg10</v>
      </c>
      <c r="K13" s="48" t="str">
        <f t="shared" si="6"/>
        <v>0009000207F3</v>
      </c>
      <c r="L13" s="48" t="str">
        <f t="shared" si="7"/>
        <v>http://tnt-online.ru/</v>
      </c>
      <c r="M13" s="48" t="str">
        <f t="shared" si="8"/>
        <v>Русский</v>
      </c>
      <c r="N13" s="48" t="str">
        <f t="shared" si="9"/>
        <v>Круглосуточно</v>
      </c>
      <c r="O13" s="49" t="str">
        <f t="shared" si="10"/>
        <v/>
      </c>
      <c r="P13" s="48" t="str">
        <f t="shared" si="11"/>
        <v>Федеральный</v>
      </c>
      <c r="Q13" s="48" t="str">
        <f t="shared" si="12"/>
        <v>Да</v>
      </c>
      <c r="R13" s="48"/>
      <c r="S13" s="44" t="str">
        <f t="shared" si="13"/>
        <v>Да</v>
      </c>
      <c r="T13" s="44" t="str">
        <f t="shared" si="14"/>
        <v>Да</v>
      </c>
      <c r="U13" s="44" t="str">
        <f t="shared" si="18"/>
        <v/>
      </c>
      <c r="V13" s="27" t="str">
        <f t="shared" si="15"/>
        <v/>
      </c>
    </row>
    <row r="14" spans="1:22" x14ac:dyDescent="0.2">
      <c r="A14" s="44">
        <f t="shared" si="16"/>
        <v>12</v>
      </c>
      <c r="B14" s="53" t="s">
        <v>30</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17"/>
        <v xml:space="preserve"> 4013</v>
      </c>
      <c r="H14" s="55">
        <v>10</v>
      </c>
      <c r="I14" s="54">
        <f t="shared" si="5"/>
        <v>13</v>
      </c>
      <c r="J14" s="56" t="str">
        <f t="shared" si="19"/>
        <v>epg9</v>
      </c>
      <c r="K14" s="48" t="str">
        <f t="shared" si="6"/>
        <v>0009000207F3</v>
      </c>
      <c r="L14" s="48" t="str">
        <f t="shared" si="7"/>
        <v>http://ctc.ru/</v>
      </c>
      <c r="M14" s="48" t="str">
        <f t="shared" si="8"/>
        <v>Русский</v>
      </c>
      <c r="N14" s="48" t="str">
        <f t="shared" si="9"/>
        <v>Круглосуточно</v>
      </c>
      <c r="O14" s="49" t="str">
        <f t="shared" si="10"/>
        <v/>
      </c>
      <c r="P14" s="48" t="str">
        <f t="shared" si="11"/>
        <v>Федеральный</v>
      </c>
      <c r="Q14" s="48" t="str">
        <f t="shared" si="12"/>
        <v>Да</v>
      </c>
      <c r="R14" s="48"/>
      <c r="S14" s="44" t="str">
        <f t="shared" si="13"/>
        <v>Да</v>
      </c>
      <c r="T14" s="44" t="str">
        <f t="shared" si="14"/>
        <v>Да</v>
      </c>
      <c r="U14" s="44" t="str">
        <f t="shared" si="18"/>
        <v/>
      </c>
      <c r="V14" s="27" t="str">
        <f t="shared" si="15"/>
        <v/>
      </c>
    </row>
    <row r="15" spans="1:22" x14ac:dyDescent="0.2">
      <c r="A15" s="44">
        <f t="shared" si="16"/>
        <v>13</v>
      </c>
      <c r="B15" s="53" t="s">
        <v>31</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17"/>
        <v xml:space="preserve"> 4013</v>
      </c>
      <c r="H15" s="55">
        <v>14</v>
      </c>
      <c r="I15" s="54">
        <f t="shared" si="5"/>
        <v>11</v>
      </c>
      <c r="J15" s="56" t="str">
        <f t="shared" si="19"/>
        <v>epg13</v>
      </c>
      <c r="K15" s="48" t="str">
        <f t="shared" si="6"/>
        <v>0009000207F3</v>
      </c>
      <c r="L15" s="48" t="str">
        <f t="shared" si="7"/>
        <v>http://www.ren-tv.com/</v>
      </c>
      <c r="M15" s="48" t="str">
        <f t="shared" si="8"/>
        <v>Русский</v>
      </c>
      <c r="N15" s="48" t="str">
        <f t="shared" si="9"/>
        <v>Круглосуточно</v>
      </c>
      <c r="O15" s="49" t="str">
        <f t="shared" si="10"/>
        <v/>
      </c>
      <c r="P15" s="48" t="str">
        <f t="shared" si="11"/>
        <v>Федеральный</v>
      </c>
      <c r="Q15" s="48" t="str">
        <f t="shared" si="12"/>
        <v>Да</v>
      </c>
      <c r="R15" s="48"/>
      <c r="S15" s="44" t="str">
        <f t="shared" si="13"/>
        <v>Да</v>
      </c>
      <c r="T15" s="44" t="str">
        <f t="shared" si="14"/>
        <v>Да</v>
      </c>
      <c r="U15" s="44" t="str">
        <f t="shared" si="18"/>
        <v/>
      </c>
      <c r="V15" s="27" t="str">
        <f t="shared" si="15"/>
        <v/>
      </c>
    </row>
    <row r="16" spans="1:22" x14ac:dyDescent="0.2">
      <c r="A16" s="44">
        <f t="shared" si="16"/>
        <v>14</v>
      </c>
      <c r="B16" s="53" t="str">
        <f t="shared" si="0"/>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17"/>
        <v xml:space="preserve"> 4013</v>
      </c>
      <c r="H16" s="55">
        <v>301</v>
      </c>
      <c r="I16" s="54">
        <f t="shared" si="5"/>
        <v>80</v>
      </c>
      <c r="J16" s="56" t="str">
        <f t="shared" ref="J16:J20" si="20">IFERROR(VLOOKUP($H16,TChannels,22,FALSE),"-")</f>
        <v>epg524</v>
      </c>
      <c r="K16" s="48" t="str">
        <f t="shared" si="6"/>
        <v>0009000207E3</v>
      </c>
      <c r="L16" s="48" t="str">
        <f t="shared" si="7"/>
        <v xml:space="preserve">http://multkanal.ru/ </v>
      </c>
      <c r="M16" s="48" t="str">
        <f t="shared" si="8"/>
        <v>Русский</v>
      </c>
      <c r="N16" s="48" t="str">
        <f t="shared" si="9"/>
        <v>Круглосуточно</v>
      </c>
      <c r="O16" s="49" t="str">
        <f t="shared" si="10"/>
        <v/>
      </c>
      <c r="P16" s="48" t="str">
        <f t="shared" si="11"/>
        <v>Базовый</v>
      </c>
      <c r="Q16" s="48" t="str">
        <f t="shared" si="12"/>
        <v>Да</v>
      </c>
      <c r="R16" s="48"/>
      <c r="S16" s="44" t="str">
        <f t="shared" si="13"/>
        <v>Да</v>
      </c>
      <c r="T16" s="44" t="str">
        <f t="shared" si="14"/>
        <v>Да</v>
      </c>
      <c r="U16" s="44" t="str">
        <f t="shared" si="18"/>
        <v/>
      </c>
      <c r="V16" s="27" t="str">
        <f t="shared" si="15"/>
        <v/>
      </c>
    </row>
    <row r="17" spans="1:22" x14ac:dyDescent="0.2">
      <c r="A17" s="44">
        <f t="shared" si="16"/>
        <v>15</v>
      </c>
      <c r="B17" s="53" t="str">
        <f t="shared" si="0"/>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17"/>
        <v xml:space="preserve"> 4013</v>
      </c>
      <c r="H17" s="55">
        <v>18</v>
      </c>
      <c r="I17" s="54">
        <f t="shared" si="5"/>
        <v>27</v>
      </c>
      <c r="J17" s="56" t="str">
        <f t="shared" si="20"/>
        <v>epg612</v>
      </c>
      <c r="K17" s="48" t="str">
        <f t="shared" si="6"/>
        <v>0009000207E3</v>
      </c>
      <c r="L17" s="48" t="str">
        <f t="shared" si="7"/>
        <v>http://chetv.ru</v>
      </c>
      <c r="M17" s="48" t="str">
        <f t="shared" si="8"/>
        <v>Русский</v>
      </c>
      <c r="N17" s="48" t="str">
        <f t="shared" si="9"/>
        <v>Круглосуточно</v>
      </c>
      <c r="O17" s="49" t="str">
        <f t="shared" si="10"/>
        <v/>
      </c>
      <c r="P17" s="48" t="str">
        <f t="shared" si="11"/>
        <v>Базовый</v>
      </c>
      <c r="Q17" s="48" t="str">
        <f t="shared" si="12"/>
        <v>Да</v>
      </c>
      <c r="R17" s="48"/>
      <c r="S17" s="44" t="str">
        <f t="shared" si="13"/>
        <v>Да</v>
      </c>
      <c r="T17" s="44" t="str">
        <f t="shared" si="14"/>
        <v>Да</v>
      </c>
      <c r="U17" s="44" t="str">
        <f t="shared" si="18"/>
        <v/>
      </c>
      <c r="V17" s="27" t="str">
        <f t="shared" si="15"/>
        <v/>
      </c>
    </row>
    <row r="18" spans="1:22" x14ac:dyDescent="0.2">
      <c r="A18" s="44">
        <f t="shared" si="16"/>
        <v>16</v>
      </c>
      <c r="B18" s="53" t="str">
        <f t="shared" si="0"/>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17"/>
        <v xml:space="preserve"> 4013</v>
      </c>
      <c r="H18" s="55">
        <v>16</v>
      </c>
      <c r="I18" s="54">
        <f t="shared" si="5"/>
        <v>15</v>
      </c>
      <c r="J18" s="56" t="str">
        <f t="shared" si="20"/>
        <v>epg15</v>
      </c>
      <c r="K18" s="48" t="str">
        <f t="shared" si="6"/>
        <v>0009000207F3</v>
      </c>
      <c r="L18" s="48" t="str">
        <f t="shared" si="7"/>
        <v>http://tv3.ru/</v>
      </c>
      <c r="M18" s="48" t="str">
        <f t="shared" si="8"/>
        <v>Русский</v>
      </c>
      <c r="N18" s="48" t="str">
        <f t="shared" si="9"/>
        <v>Круглосуточно</v>
      </c>
      <c r="O18" s="49" t="str">
        <f t="shared" si="10"/>
        <v/>
      </c>
      <c r="P18" s="48" t="str">
        <f t="shared" si="11"/>
        <v>Федеральный</v>
      </c>
      <c r="Q18" s="48" t="str">
        <f t="shared" si="12"/>
        <v>Да</v>
      </c>
      <c r="R18" s="48"/>
      <c r="S18" s="44" t="str">
        <f t="shared" si="13"/>
        <v>Да</v>
      </c>
      <c r="T18" s="44" t="str">
        <f t="shared" si="14"/>
        <v>Да</v>
      </c>
      <c r="U18" s="44" t="str">
        <f t="shared" si="18"/>
        <v/>
      </c>
      <c r="V18" s="27" t="str">
        <f t="shared" si="15"/>
        <v/>
      </c>
    </row>
    <row r="19" spans="1:22" x14ac:dyDescent="0.2">
      <c r="A19" s="44">
        <f t="shared" si="16"/>
        <v>17</v>
      </c>
      <c r="B19" s="53" t="str">
        <f t="shared" si="0"/>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17"/>
        <v xml:space="preserve"> 4013</v>
      </c>
      <c r="H19" s="55">
        <v>19</v>
      </c>
      <c r="I19" s="54">
        <f t="shared" si="5"/>
        <v>16</v>
      </c>
      <c r="J19" s="56" t="str">
        <f t="shared" si="20"/>
        <v>epg266</v>
      </c>
      <c r="K19" s="48" t="str">
        <f t="shared" si="6"/>
        <v>0009000207F3</v>
      </c>
      <c r="L19" s="48" t="str">
        <f t="shared" si="7"/>
        <v>http://www.friday.ru/about</v>
      </c>
      <c r="M19" s="48" t="str">
        <f t="shared" si="8"/>
        <v>Русский</v>
      </c>
      <c r="N19" s="48" t="str">
        <f t="shared" si="9"/>
        <v>Круглосуточно</v>
      </c>
      <c r="O19" s="49" t="str">
        <f t="shared" si="10"/>
        <v/>
      </c>
      <c r="P19" s="48" t="str">
        <f t="shared" si="11"/>
        <v>Федеральный</v>
      </c>
      <c r="Q19" s="48" t="str">
        <f t="shared" si="12"/>
        <v>Да</v>
      </c>
      <c r="R19" s="48"/>
      <c r="S19" s="44" t="str">
        <f t="shared" si="13"/>
        <v>Да</v>
      </c>
      <c r="T19" s="44" t="str">
        <f t="shared" si="14"/>
        <v>Да</v>
      </c>
      <c r="U19" s="44" t="str">
        <f t="shared" si="18"/>
        <v/>
      </c>
      <c r="V19" s="27" t="str">
        <f t="shared" si="15"/>
        <v/>
      </c>
    </row>
    <row r="20" spans="1:22" x14ac:dyDescent="0.2">
      <c r="A20" s="44">
        <f t="shared" si="16"/>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17"/>
        <v xml:space="preserve"> 4013</v>
      </c>
      <c r="H20" s="55">
        <v>22</v>
      </c>
      <c r="I20" s="54">
        <f t="shared" si="5"/>
        <v>14</v>
      </c>
      <c r="J20" s="56" t="str">
        <f t="shared" si="20"/>
        <v>epg21</v>
      </c>
      <c r="K20" s="48" t="str">
        <f t="shared" si="6"/>
        <v>0009000207F3</v>
      </c>
      <c r="L20" s="48" t="str">
        <f t="shared" si="7"/>
        <v>http://tv.domashniy.ru/</v>
      </c>
      <c r="M20" s="48" t="str">
        <f t="shared" si="8"/>
        <v>Русский</v>
      </c>
      <c r="N20" s="48" t="str">
        <f t="shared" si="9"/>
        <v>Круглосуточно</v>
      </c>
      <c r="O20" s="49" t="str">
        <f t="shared" si="10"/>
        <v/>
      </c>
      <c r="P20" s="48" t="str">
        <f t="shared" si="11"/>
        <v>Федеральный</v>
      </c>
      <c r="Q20" s="48" t="str">
        <f t="shared" si="12"/>
        <v/>
      </c>
      <c r="R20" s="48"/>
      <c r="S20" s="44" t="str">
        <f t="shared" si="13"/>
        <v>Да</v>
      </c>
      <c r="T20" s="44" t="str">
        <f t="shared" si="14"/>
        <v>Да</v>
      </c>
      <c r="U20" s="44" t="str">
        <f t="shared" si="18"/>
        <v/>
      </c>
      <c r="V20" s="27" t="str">
        <f t="shared" si="15"/>
        <v/>
      </c>
    </row>
    <row r="21" spans="1:22" x14ac:dyDescent="0.2">
      <c r="A21" s="44">
        <f t="shared" si="16"/>
        <v>19</v>
      </c>
      <c r="B21" s="53" t="str">
        <f t="shared" si="0"/>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4"/>
        <v>DVB-29</v>
      </c>
      <c r="G21" s="45" t="str">
        <f t="shared" si="17"/>
        <v xml:space="preserve"> 4013</v>
      </c>
      <c r="H21" s="55">
        <v>31</v>
      </c>
      <c r="I21" s="54">
        <f t="shared" si="5"/>
        <v>83</v>
      </c>
      <c r="J21" s="47" t="str">
        <f t="shared" ref="J21:J54" si="21">IFERROR(VLOOKUP($H21,TChannels,22,FALSE),"-")</f>
        <v>epg30</v>
      </c>
      <c r="K21" s="48" t="str">
        <f t="shared" si="6"/>
        <v>0009000207D1</v>
      </c>
      <c r="L21" s="48" t="str">
        <f t="shared" si="7"/>
        <v>http://www.ntvplus.ru/channels/channel.xl?id=3380</v>
      </c>
      <c r="M21" s="48" t="str">
        <f t="shared" si="8"/>
        <v>Русский</v>
      </c>
      <c r="N21" s="48" t="str">
        <f t="shared" si="9"/>
        <v>Круглосуточно</v>
      </c>
      <c r="O21" s="49" t="str">
        <f t="shared" si="10"/>
        <v/>
      </c>
      <c r="P21" s="48" t="str">
        <f t="shared" si="11"/>
        <v>Базовый</v>
      </c>
      <c r="Q21" s="48" t="str">
        <f t="shared" si="12"/>
        <v>Да</v>
      </c>
      <c r="R21" s="48"/>
      <c r="S21" s="44" t="str">
        <f t="shared" si="13"/>
        <v>Да</v>
      </c>
      <c r="T21" s="44" t="str">
        <f t="shared" si="14"/>
        <v>Да</v>
      </c>
      <c r="U21" s="44" t="str">
        <f t="shared" si="18"/>
        <v/>
      </c>
      <c r="V21" s="27" t="str">
        <f t="shared" si="15"/>
        <v/>
      </c>
    </row>
    <row r="22" spans="1:22" x14ac:dyDescent="0.2">
      <c r="A22" s="44">
        <f t="shared" si="16"/>
        <v>20</v>
      </c>
      <c r="B22" s="53" t="str">
        <f t="shared" si="0"/>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si="4"/>
        <v>DVB-5</v>
      </c>
      <c r="G22" s="45" t="str">
        <f t="shared" si="17"/>
        <v xml:space="preserve"> 4013</v>
      </c>
      <c r="H22" s="55">
        <v>21</v>
      </c>
      <c r="I22" s="54">
        <f t="shared" si="5"/>
        <v>28</v>
      </c>
      <c r="J22" s="47" t="str">
        <f t="shared" si="21"/>
        <v>epg20</v>
      </c>
      <c r="K22" s="48" t="str">
        <f t="shared" si="6"/>
        <v>0009000207E3</v>
      </c>
      <c r="L22" s="48" t="str">
        <f t="shared" si="7"/>
        <v>http://www.2x2tv.ru</v>
      </c>
      <c r="M22" s="48" t="str">
        <f t="shared" si="8"/>
        <v>Русский</v>
      </c>
      <c r="N22" s="48" t="str">
        <f t="shared" si="9"/>
        <v>Круглосуточно</v>
      </c>
      <c r="O22" s="49" t="str">
        <f t="shared" si="10"/>
        <v/>
      </c>
      <c r="P22" s="48" t="str">
        <f t="shared" si="11"/>
        <v>Базовый</v>
      </c>
      <c r="Q22" s="48" t="str">
        <f t="shared" si="12"/>
        <v/>
      </c>
      <c r="R22" s="48"/>
      <c r="S22" s="44" t="str">
        <f t="shared" si="13"/>
        <v>Да</v>
      </c>
      <c r="T22" s="44" t="str">
        <f t="shared" si="14"/>
        <v>Да</v>
      </c>
      <c r="U22" s="44" t="str">
        <f t="shared" si="18"/>
        <v/>
      </c>
      <c r="V22" s="27" t="str">
        <f t="shared" si="15"/>
        <v/>
      </c>
    </row>
    <row r="23" spans="1:22" x14ac:dyDescent="0.2">
      <c r="A23" s="44">
        <f t="shared" si="16"/>
        <v>21</v>
      </c>
      <c r="B23" s="53" t="str">
        <f t="shared" si="0"/>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4"/>
        <v>DVB-5</v>
      </c>
      <c r="G23" s="45" t="str">
        <f t="shared" si="17"/>
        <v xml:space="preserve"> 4013</v>
      </c>
      <c r="H23" s="55">
        <v>26</v>
      </c>
      <c r="I23" s="54">
        <f t="shared" si="5"/>
        <v>100</v>
      </c>
      <c r="J23" s="47" t="str">
        <f t="shared" si="21"/>
        <v>epg25</v>
      </c>
      <c r="K23" s="48" t="str">
        <f t="shared" si="6"/>
        <v>0009000207E3</v>
      </c>
      <c r="L23" s="48" t="str">
        <f t="shared" si="7"/>
        <v>http://www.discoverychannel.ru/</v>
      </c>
      <c r="M23" s="48" t="str">
        <f t="shared" si="8"/>
        <v>Русский, Английский</v>
      </c>
      <c r="N23" s="48" t="str">
        <f t="shared" si="9"/>
        <v>Круглосуточно</v>
      </c>
      <c r="O23" s="49" t="str">
        <f t="shared" si="10"/>
        <v/>
      </c>
      <c r="P23" s="48" t="str">
        <f t="shared" si="11"/>
        <v>Базовый</v>
      </c>
      <c r="Q23" s="48" t="str">
        <f t="shared" si="12"/>
        <v/>
      </c>
      <c r="R23" s="48"/>
      <c r="S23" s="44" t="str">
        <f t="shared" si="13"/>
        <v>Да</v>
      </c>
      <c r="T23" s="44" t="str">
        <f t="shared" si="14"/>
        <v>Да</v>
      </c>
      <c r="U23" s="44" t="str">
        <f t="shared" si="18"/>
        <v/>
      </c>
      <c r="V23" s="27" t="str">
        <f t="shared" si="15"/>
        <v/>
      </c>
    </row>
    <row r="24" spans="1:22" x14ac:dyDescent="0.2">
      <c r="A24" s="44">
        <f t="shared" si="16"/>
        <v>22</v>
      </c>
      <c r="B24" s="53" t="str">
        <f t="shared" si="0"/>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4"/>
        <v>DVB-5</v>
      </c>
      <c r="G24" s="45" t="str">
        <f t="shared" si="17"/>
        <v xml:space="preserve"> 4013</v>
      </c>
      <c r="H24" s="55">
        <v>27</v>
      </c>
      <c r="I24" s="54">
        <f t="shared" si="5"/>
        <v>120</v>
      </c>
      <c r="J24" s="47" t="str">
        <f t="shared" si="21"/>
        <v>epg26</v>
      </c>
      <c r="K24" s="48" t="str">
        <f t="shared" si="6"/>
        <v>0009000207E3</v>
      </c>
      <c r="L24" s="48" t="str">
        <f t="shared" si="7"/>
        <v>http://animal.discovery.com/</v>
      </c>
      <c r="M24" s="48" t="str">
        <f t="shared" si="8"/>
        <v>Русский, Английский</v>
      </c>
      <c r="N24" s="48" t="str">
        <f t="shared" si="9"/>
        <v>Круглосуточно</v>
      </c>
      <c r="O24" s="49" t="str">
        <f t="shared" si="10"/>
        <v/>
      </c>
      <c r="P24" s="48" t="str">
        <f t="shared" si="11"/>
        <v>Базовый</v>
      </c>
      <c r="Q24" s="48" t="str">
        <f t="shared" si="12"/>
        <v/>
      </c>
      <c r="R24" s="48"/>
      <c r="S24" s="44" t="str">
        <f t="shared" si="13"/>
        <v>Да</v>
      </c>
      <c r="T24" s="44" t="str">
        <f t="shared" si="14"/>
        <v>Да</v>
      </c>
      <c r="U24" s="44" t="str">
        <f t="shared" si="18"/>
        <v/>
      </c>
      <c r="V24" s="27" t="str">
        <f t="shared" si="15"/>
        <v/>
      </c>
    </row>
    <row r="25" spans="1:22" x14ac:dyDescent="0.2">
      <c r="A25" s="44">
        <f t="shared" si="16"/>
        <v>23</v>
      </c>
      <c r="B25" s="53" t="str">
        <f t="shared" si="0"/>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53" t="str">
        <f t="shared" si="2"/>
        <v>Вокруг света</v>
      </c>
      <c r="E25" s="54" t="str">
        <f t="shared" si="3"/>
        <v>SD</v>
      </c>
      <c r="F25" s="54" t="str">
        <f t="shared" si="4"/>
        <v>DVB-5</v>
      </c>
      <c r="G25" s="45" t="str">
        <f t="shared" si="17"/>
        <v xml:space="preserve"> 4013</v>
      </c>
      <c r="H25" s="55">
        <v>25</v>
      </c>
      <c r="I25" s="54">
        <f t="shared" si="5"/>
        <v>105</v>
      </c>
      <c r="J25" s="47" t="str">
        <f t="shared" si="21"/>
        <v>epg24</v>
      </c>
      <c r="K25" s="48" t="str">
        <f t="shared" si="6"/>
        <v>0009000207E5</v>
      </c>
      <c r="L25" s="48" t="str">
        <f t="shared" si="7"/>
        <v>http://www.nat-geo.ru/</v>
      </c>
      <c r="M25" s="48" t="str">
        <f t="shared" si="8"/>
        <v>Русский, Английский</v>
      </c>
      <c r="N25" s="48" t="str">
        <f t="shared" si="9"/>
        <v>Круглосуточно</v>
      </c>
      <c r="O25" s="49" t="str">
        <f t="shared" si="10"/>
        <v/>
      </c>
      <c r="P25" s="48" t="str">
        <f t="shared" si="11"/>
        <v>Базовый</v>
      </c>
      <c r="Q25" s="48" t="str">
        <f t="shared" si="12"/>
        <v/>
      </c>
      <c r="R25" s="48"/>
      <c r="S25" s="44" t="str">
        <f t="shared" si="13"/>
        <v>Да</v>
      </c>
      <c r="T25" s="44" t="str">
        <f t="shared" si="14"/>
        <v>Да</v>
      </c>
      <c r="U25" s="44" t="str">
        <f t="shared" si="18"/>
        <v/>
      </c>
      <c r="V25" s="27" t="str">
        <f t="shared" si="15"/>
        <v/>
      </c>
    </row>
    <row r="26" spans="1:22" x14ac:dyDescent="0.2">
      <c r="A26" s="44">
        <f t="shared" si="16"/>
        <v>24</v>
      </c>
      <c r="B26" s="53" t="str">
        <f t="shared" si="0"/>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53" t="str">
        <f t="shared" si="2"/>
        <v>Вокруг света</v>
      </c>
      <c r="E26" s="54" t="str">
        <f t="shared" si="3"/>
        <v>SD</v>
      </c>
      <c r="F26" s="54" t="str">
        <f t="shared" si="4"/>
        <v>DVB-5</v>
      </c>
      <c r="G26" s="45" t="str">
        <f t="shared" si="17"/>
        <v xml:space="preserve"> 4013</v>
      </c>
      <c r="H26" s="55">
        <v>28</v>
      </c>
      <c r="I26" s="54">
        <f t="shared" si="5"/>
        <v>101</v>
      </c>
      <c r="J26" s="47" t="str">
        <f t="shared" si="21"/>
        <v>epg27</v>
      </c>
      <c r="K26" s="48" t="str">
        <f t="shared" si="6"/>
        <v>0009000207E3</v>
      </c>
      <c r="L26" s="48" t="str">
        <f t="shared" si="7"/>
        <v>http://www.moya-planeta.ru/</v>
      </c>
      <c r="M26" s="48" t="str">
        <f t="shared" si="8"/>
        <v>Русский</v>
      </c>
      <c r="N26" s="48" t="str">
        <f t="shared" si="9"/>
        <v>Круглосуточно</v>
      </c>
      <c r="O26" s="49" t="str">
        <f t="shared" si="10"/>
        <v/>
      </c>
      <c r="P26" s="48" t="str">
        <f t="shared" si="11"/>
        <v>Базовый</v>
      </c>
      <c r="Q26" s="48" t="str">
        <f t="shared" si="12"/>
        <v>Да</v>
      </c>
      <c r="R26" s="48"/>
      <c r="S26" s="44" t="str">
        <f t="shared" si="13"/>
        <v>Да</v>
      </c>
      <c r="T26" s="44" t="str">
        <f t="shared" si="14"/>
        <v>Да</v>
      </c>
      <c r="U26" s="44" t="str">
        <f t="shared" si="18"/>
        <v/>
      </c>
      <c r="V26" s="27" t="str">
        <f t="shared" si="15"/>
        <v/>
      </c>
    </row>
    <row r="27" spans="1:22" x14ac:dyDescent="0.2">
      <c r="A27" s="44">
        <f t="shared" si="16"/>
        <v>25</v>
      </c>
      <c r="B27" s="53" t="str">
        <f t="shared" si="0"/>
        <v>Драйв</v>
      </c>
      <c r="C27" s="27" t="str">
        <f t="shared" si="1"/>
        <v>Единственный в России канал, целиком посвященный любимым игрушкам больших и маленьких мужчин — автомобилям и мотоциклам.</v>
      </c>
      <c r="D27" s="53" t="str">
        <f t="shared" si="2"/>
        <v>Спортивные</v>
      </c>
      <c r="E27" s="54" t="str">
        <f t="shared" si="3"/>
        <v>SD</v>
      </c>
      <c r="F27" s="54" t="str">
        <f t="shared" si="4"/>
        <v>DVB-5</v>
      </c>
      <c r="G27" s="45" t="str">
        <f t="shared" si="17"/>
        <v xml:space="preserve"> 4013</v>
      </c>
      <c r="H27" s="55">
        <v>29</v>
      </c>
      <c r="I27" s="54">
        <f t="shared" si="5"/>
        <v>303</v>
      </c>
      <c r="J27" s="47" t="str">
        <f t="shared" si="21"/>
        <v>epg28</v>
      </c>
      <c r="K27" s="48" t="str">
        <f t="shared" si="6"/>
        <v>0009000207D1</v>
      </c>
      <c r="L27" s="48" t="str">
        <f t="shared" si="7"/>
        <v>http://www.tv-stream.ru</v>
      </c>
      <c r="M27" s="48" t="str">
        <f t="shared" si="8"/>
        <v>Русский</v>
      </c>
      <c r="N27" s="48" t="str">
        <f t="shared" si="9"/>
        <v>Круглосуточно</v>
      </c>
      <c r="O27" s="49" t="str">
        <f t="shared" si="10"/>
        <v/>
      </c>
      <c r="P27" s="48" t="str">
        <f t="shared" si="11"/>
        <v>Базовый</v>
      </c>
      <c r="Q27" s="48" t="str">
        <f t="shared" si="12"/>
        <v>Да</v>
      </c>
      <c r="R27" s="48"/>
      <c r="S27" s="44" t="str">
        <f t="shared" si="13"/>
        <v>Да</v>
      </c>
      <c r="T27" s="44" t="str">
        <f t="shared" si="14"/>
        <v>Да</v>
      </c>
      <c r="U27" s="44" t="str">
        <f t="shared" si="18"/>
        <v/>
      </c>
      <c r="V27" s="27" t="str">
        <f t="shared" si="15"/>
        <v/>
      </c>
    </row>
    <row r="28" spans="1:22" x14ac:dyDescent="0.2">
      <c r="A28" s="44">
        <f t="shared" si="16"/>
        <v>26</v>
      </c>
      <c r="B28" s="53" t="str">
        <f t="shared" si="0"/>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53" t="str">
        <f t="shared" si="2"/>
        <v>Познавательные</v>
      </c>
      <c r="E28" s="54" t="str">
        <f t="shared" si="3"/>
        <v>SD</v>
      </c>
      <c r="F28" s="54" t="str">
        <f t="shared" si="4"/>
        <v>DVB-5</v>
      </c>
      <c r="G28" s="45" t="str">
        <f t="shared" si="17"/>
        <v xml:space="preserve"> 4013</v>
      </c>
      <c r="H28" s="55">
        <v>30</v>
      </c>
      <c r="I28" s="54">
        <f t="shared" si="5"/>
        <v>114</v>
      </c>
      <c r="J28" s="47" t="str">
        <f t="shared" si="21"/>
        <v>epg29</v>
      </c>
      <c r="K28" s="48" t="str">
        <f t="shared" si="6"/>
        <v>0009000207D1</v>
      </c>
      <c r="L28" s="48" t="str">
        <f t="shared" si="7"/>
        <v>http://www.tv-stream.ru</v>
      </c>
      <c r="M28" s="48" t="str">
        <f t="shared" si="8"/>
        <v>Русский</v>
      </c>
      <c r="N28" s="48" t="str">
        <f t="shared" si="9"/>
        <v>Круглосуточно</v>
      </c>
      <c r="O28" s="49" t="str">
        <f t="shared" si="10"/>
        <v/>
      </c>
      <c r="P28" s="48" t="str">
        <f t="shared" si="11"/>
        <v>Базовый</v>
      </c>
      <c r="Q28" s="48" t="str">
        <f t="shared" si="12"/>
        <v>Да</v>
      </c>
      <c r="R28" s="48"/>
      <c r="S28" s="44" t="str">
        <f t="shared" si="13"/>
        <v>Да</v>
      </c>
      <c r="T28" s="44" t="str">
        <f t="shared" si="14"/>
        <v>Да</v>
      </c>
      <c r="U28" s="44" t="str">
        <f t="shared" si="18"/>
        <v/>
      </c>
      <c r="V28" s="27" t="str">
        <f t="shared" si="15"/>
        <v/>
      </c>
    </row>
    <row r="29" spans="1:22" x14ac:dyDescent="0.2">
      <c r="A29" s="44">
        <f t="shared" si="16"/>
        <v>27</v>
      </c>
      <c r="B29" s="53" t="str">
        <f t="shared" si="0"/>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53" t="str">
        <f t="shared" si="2"/>
        <v>Новости и публицистика</v>
      </c>
      <c r="E29" s="54" t="str">
        <f t="shared" si="3"/>
        <v>SD</v>
      </c>
      <c r="F29" s="54" t="str">
        <f t="shared" si="4"/>
        <v>DVB-3</v>
      </c>
      <c r="G29" s="45" t="str">
        <f t="shared" si="17"/>
        <v xml:space="preserve"> 4013</v>
      </c>
      <c r="H29" s="55">
        <v>23</v>
      </c>
      <c r="I29" s="54">
        <f t="shared" si="5"/>
        <v>17</v>
      </c>
      <c r="J29" s="47" t="str">
        <f t="shared" si="21"/>
        <v>epg22</v>
      </c>
      <c r="K29" s="48" t="str">
        <f t="shared" si="6"/>
        <v>0009000207F3</v>
      </c>
      <c r="L29" s="48" t="str">
        <f t="shared" si="7"/>
        <v>http://tvzvezda.ru/</v>
      </c>
      <c r="M29" s="48" t="str">
        <f t="shared" si="8"/>
        <v>Русский</v>
      </c>
      <c r="N29" s="48" t="str">
        <f t="shared" si="9"/>
        <v>Круглосуточно</v>
      </c>
      <c r="O29" s="49" t="str">
        <f t="shared" si="10"/>
        <v/>
      </c>
      <c r="P29" s="48" t="str">
        <f t="shared" si="11"/>
        <v>Федеральный</v>
      </c>
      <c r="Q29" s="48" t="str">
        <f t="shared" si="12"/>
        <v>Да</v>
      </c>
      <c r="R29" s="48"/>
      <c r="S29" s="44" t="str">
        <f t="shared" si="13"/>
        <v>Да</v>
      </c>
      <c r="T29" s="44" t="str">
        <f t="shared" si="14"/>
        <v>Да</v>
      </c>
      <c r="U29" s="44" t="str">
        <f t="shared" si="18"/>
        <v/>
      </c>
      <c r="V29" s="27" t="str">
        <f t="shared" si="15"/>
        <v/>
      </c>
    </row>
    <row r="30" spans="1:22" x14ac:dyDescent="0.2">
      <c r="A30" s="44">
        <f t="shared" si="16"/>
        <v>28</v>
      </c>
      <c r="B30" s="53" t="str">
        <f t="shared" si="0"/>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53" t="str">
        <f t="shared" si="2"/>
        <v>Телемагазины</v>
      </c>
      <c r="E30" s="54" t="str">
        <f t="shared" si="3"/>
        <v>SD</v>
      </c>
      <c r="F30" s="54" t="str">
        <f t="shared" si="4"/>
        <v>DVB-6</v>
      </c>
      <c r="G30" s="45" t="str">
        <f t="shared" si="17"/>
        <v xml:space="preserve"> 4013</v>
      </c>
      <c r="H30" s="55">
        <v>156</v>
      </c>
      <c r="I30" s="54">
        <f t="shared" si="5"/>
        <v>24</v>
      </c>
      <c r="J30" s="47" t="str">
        <f t="shared" si="21"/>
        <v>epg283</v>
      </c>
      <c r="K30" s="48" t="str">
        <f t="shared" si="6"/>
        <v>0009000207E3</v>
      </c>
      <c r="L30" s="48" t="str">
        <f t="shared" si="7"/>
        <v>http://www.tv-moda.ru</v>
      </c>
      <c r="M30" s="48" t="str">
        <f t="shared" si="8"/>
        <v>Русский</v>
      </c>
      <c r="N30" s="48" t="str">
        <f t="shared" si="9"/>
        <v>Круглосуточно</v>
      </c>
      <c r="O30" s="49" t="str">
        <f t="shared" si="10"/>
        <v/>
      </c>
      <c r="P30" s="48" t="str">
        <f t="shared" si="11"/>
        <v>Базовый</v>
      </c>
      <c r="Q30" s="48" t="str">
        <f t="shared" si="12"/>
        <v/>
      </c>
      <c r="R30" s="48"/>
      <c r="S30" s="44" t="str">
        <f t="shared" si="13"/>
        <v>Да</v>
      </c>
      <c r="T30" s="44" t="str">
        <f t="shared" si="14"/>
        <v>Да</v>
      </c>
      <c r="U30" s="44" t="str">
        <f t="shared" si="18"/>
        <v/>
      </c>
      <c r="V30" s="27" t="str">
        <f t="shared" si="15"/>
        <v/>
      </c>
    </row>
    <row r="31" spans="1:22" x14ac:dyDescent="0.2">
      <c r="A31" s="44">
        <f t="shared" si="16"/>
        <v>29</v>
      </c>
      <c r="B31" s="53" t="str">
        <f t="shared" si="0"/>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53" t="str">
        <f t="shared" si="2"/>
        <v>Русское кино</v>
      </c>
      <c r="E31" s="54" t="str">
        <f t="shared" si="3"/>
        <v>SD</v>
      </c>
      <c r="F31" s="54" t="str">
        <f t="shared" si="4"/>
        <v>DVB-6</v>
      </c>
      <c r="G31" s="45" t="str">
        <f t="shared" si="17"/>
        <v xml:space="preserve"> 4013</v>
      </c>
      <c r="H31" s="55">
        <v>38</v>
      </c>
      <c r="I31" s="54">
        <f t="shared" si="5"/>
        <v>60</v>
      </c>
      <c r="J31" s="47" t="str">
        <f t="shared" si="21"/>
        <v>epg37</v>
      </c>
      <c r="K31" s="48" t="str">
        <f t="shared" si="6"/>
        <v>0009000207E5</v>
      </c>
      <c r="L31" s="48" t="str">
        <f t="shared" si="7"/>
        <v>http://www.domkino.tv/</v>
      </c>
      <c r="M31" s="48" t="str">
        <f t="shared" si="8"/>
        <v>Русский</v>
      </c>
      <c r="N31" s="48" t="str">
        <f t="shared" si="9"/>
        <v>Круглосуточно</v>
      </c>
      <c r="O31" s="49" t="str">
        <f t="shared" si="10"/>
        <v/>
      </c>
      <c r="P31" s="48" t="str">
        <f t="shared" si="11"/>
        <v>Базовый</v>
      </c>
      <c r="Q31" s="48" t="str">
        <f t="shared" si="12"/>
        <v>Да</v>
      </c>
      <c r="R31" s="48"/>
      <c r="S31" s="44" t="str">
        <f t="shared" si="13"/>
        <v>Да</v>
      </c>
      <c r="T31" s="44" t="str">
        <f t="shared" si="14"/>
        <v>Да</v>
      </c>
      <c r="U31" s="44" t="str">
        <f t="shared" si="18"/>
        <v/>
      </c>
      <c r="V31" s="27" t="str">
        <f t="shared" si="15"/>
        <v/>
      </c>
    </row>
    <row r="32" spans="1:22" x14ac:dyDescent="0.2">
      <c r="A32" s="44">
        <f t="shared" si="16"/>
        <v>30</v>
      </c>
      <c r="B32" s="53" t="str">
        <f t="shared" si="0"/>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53" t="str">
        <f t="shared" si="2"/>
        <v>Иностранное кино</v>
      </c>
      <c r="E32" s="54" t="str">
        <f t="shared" si="3"/>
        <v>SD</v>
      </c>
      <c r="F32" s="54" t="str">
        <f t="shared" si="4"/>
        <v>DVB-6</v>
      </c>
      <c r="G32" s="45" t="str">
        <f t="shared" si="17"/>
        <v xml:space="preserve"> 4013</v>
      </c>
      <c r="H32" s="55">
        <v>36</v>
      </c>
      <c r="I32" s="54">
        <f t="shared" si="5"/>
        <v>63</v>
      </c>
      <c r="J32" s="47" t="str">
        <f t="shared" si="21"/>
        <v>epg35</v>
      </c>
      <c r="K32" s="48" t="str">
        <f t="shared" si="6"/>
        <v>0009000207D1</v>
      </c>
      <c r="L32" s="48" t="str">
        <f t="shared" si="7"/>
        <v>http://viasat.su/</v>
      </c>
      <c r="M32" s="48" t="str">
        <f t="shared" si="8"/>
        <v>Русский, Английский</v>
      </c>
      <c r="N32" s="48" t="str">
        <f t="shared" si="9"/>
        <v>Круглосуточно</v>
      </c>
      <c r="O32" s="49" t="str">
        <f t="shared" si="10"/>
        <v/>
      </c>
      <c r="P32" s="48" t="str">
        <f t="shared" si="11"/>
        <v>Базовый</v>
      </c>
      <c r="Q32" s="48" t="str">
        <f t="shared" si="12"/>
        <v>Да</v>
      </c>
      <c r="R32" s="48"/>
      <c r="S32" s="44" t="str">
        <f t="shared" si="13"/>
        <v>Да</v>
      </c>
      <c r="T32" s="44" t="str">
        <f t="shared" si="14"/>
        <v>Да</v>
      </c>
      <c r="U32" s="44" t="str">
        <f t="shared" si="18"/>
        <v/>
      </c>
      <c r="V32" s="27" t="str">
        <f t="shared" si="15"/>
        <v/>
      </c>
    </row>
    <row r="33" spans="1:22" x14ac:dyDescent="0.2">
      <c r="A33" s="44">
        <f t="shared" si="16"/>
        <v>31</v>
      </c>
      <c r="B33" s="53" t="str">
        <f t="shared" si="0"/>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53" t="str">
        <f t="shared" si="2"/>
        <v>Русское кино</v>
      </c>
      <c r="E33" s="54" t="str">
        <f t="shared" si="3"/>
        <v>SD</v>
      </c>
      <c r="F33" s="54" t="str">
        <f t="shared" si="4"/>
        <v>DVB-6</v>
      </c>
      <c r="G33" s="45" t="str">
        <f t="shared" si="17"/>
        <v xml:space="preserve"> 4013</v>
      </c>
      <c r="H33" s="55">
        <v>37</v>
      </c>
      <c r="I33" s="54">
        <f t="shared" si="5"/>
        <v>61</v>
      </c>
      <c r="J33" s="47" t="str">
        <f t="shared" si="21"/>
        <v>epg36</v>
      </c>
      <c r="K33" s="48" t="str">
        <f t="shared" si="6"/>
        <v>0009000207D1</v>
      </c>
      <c r="L33" s="48" t="str">
        <f t="shared" si="7"/>
        <v>http://viasat.su/</v>
      </c>
      <c r="M33" s="48" t="str">
        <f t="shared" si="8"/>
        <v>Русский</v>
      </c>
      <c r="N33" s="48" t="str">
        <f t="shared" si="9"/>
        <v>Круглосуточно</v>
      </c>
      <c r="O33" s="49" t="str">
        <f t="shared" si="10"/>
        <v/>
      </c>
      <c r="P33" s="48" t="str">
        <f t="shared" si="11"/>
        <v>Базовый</v>
      </c>
      <c r="Q33" s="48" t="str">
        <f t="shared" si="12"/>
        <v>Да</v>
      </c>
      <c r="R33" s="48"/>
      <c r="S33" s="44" t="str">
        <f t="shared" si="13"/>
        <v>Да</v>
      </c>
      <c r="T33" s="44" t="str">
        <f t="shared" si="14"/>
        <v>Да</v>
      </c>
      <c r="U33" s="44" t="str">
        <f t="shared" si="18"/>
        <v/>
      </c>
      <c r="V33" s="27" t="str">
        <f t="shared" si="15"/>
        <v/>
      </c>
    </row>
    <row r="34" spans="1:22" s="63" customFormat="1" x14ac:dyDescent="0.2">
      <c r="A34" s="48">
        <f t="shared" si="16"/>
        <v>32</v>
      </c>
      <c r="B34" s="53" t="str">
        <f>IFERROR(VLOOKUP($H34,TChannels,3,FALSE),"-")</f>
        <v>Shop&amp;Show</v>
      </c>
      <c r="C34" s="27" t="str">
        <f t="shared" ref="C34:C58" si="22">IFERROR(VLOOKUP($H34,TChannels,30,FALSE),"-")</f>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2"/>
        <v>Телемагазины</v>
      </c>
      <c r="E34" s="54" t="str">
        <f t="shared" si="3"/>
        <v>SD</v>
      </c>
      <c r="F34" s="54" t="str">
        <f t="shared" si="4"/>
        <v>DVB-6</v>
      </c>
      <c r="G34" s="45" t="str">
        <f t="shared" si="17"/>
        <v xml:space="preserve"> 4013</v>
      </c>
      <c r="H34" s="54">
        <v>314</v>
      </c>
      <c r="I34" s="54">
        <f t="shared" si="5"/>
        <v>26</v>
      </c>
      <c r="J34" s="47" t="str">
        <f t="shared" si="21"/>
        <v>epg623</v>
      </c>
      <c r="K34" s="48" t="str">
        <f t="shared" ref="K34:K65" si="23">IFERROR(IF($U$1=1,VLOOKUP($H34,TChannels,13,FALSE),IF($U$1=2,VLOOKUP($H34,TChannels,20,FALSE),IF($U$1=3,VLOOKUP($H34,TChannels,10,FALSE),IF($U$1=4,VLOOKUP($H34,TChannels,17,FALSE),"Не определен")))),"-")</f>
        <v>0009000207E3</v>
      </c>
      <c r="L34" s="48" t="str">
        <f t="shared" si="7"/>
        <v xml:space="preserve">http://shopandshow.ru/ </v>
      </c>
      <c r="M34" s="48" t="str">
        <f t="shared" si="8"/>
        <v>Русский</v>
      </c>
      <c r="N34" s="48" t="str">
        <f t="shared" si="9"/>
        <v>Круглосуточно</v>
      </c>
      <c r="O34" s="49" t="str">
        <f t="shared" si="10"/>
        <v/>
      </c>
      <c r="P34" s="48" t="str">
        <f t="shared" ref="P34:P65" si="24">IFERROR(IF(OR($U$1=1,$U$1=3),VLOOKUP($H34,TChannels,7,FALSE),IF(OR($U$1=2,$U$1=4),VLOOKUP($H34,TChannels,14,FALSE),"Не определен")),"-")</f>
        <v>Базовый</v>
      </c>
      <c r="Q34" s="48" t="str">
        <f t="shared" si="12"/>
        <v/>
      </c>
      <c r="R34" s="48"/>
      <c r="S34" s="44" t="str">
        <f t="shared" si="13"/>
        <v>Да</v>
      </c>
      <c r="T34" s="44" t="str">
        <f t="shared" si="14"/>
        <v>Да</v>
      </c>
      <c r="U34" s="44" t="str">
        <f t="shared" si="18"/>
        <v/>
      </c>
      <c r="V34" s="27" t="str">
        <f t="shared" ref="V34:V65" si="25">IF(VLOOKUP($H34,TChannels,31,FALSE)=0,"",VLOOKUP($H34,TChannels,31,FALSE))</f>
        <v/>
      </c>
    </row>
    <row r="35" spans="1:22" x14ac:dyDescent="0.2">
      <c r="A35" s="44">
        <f t="shared" si="16"/>
        <v>33</v>
      </c>
      <c r="B35" s="27" t="str">
        <f t="shared" si="0"/>
        <v>Ю</v>
      </c>
      <c r="C35" s="27" t="str">
        <f t="shared" si="22"/>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si="2"/>
        <v>Развлекательные</v>
      </c>
      <c r="E35" s="45" t="str">
        <f t="shared" si="3"/>
        <v>SD</v>
      </c>
      <c r="F35" s="45" t="str">
        <f t="shared" si="4"/>
        <v>DVB-6</v>
      </c>
      <c r="G35" s="45" t="str">
        <f t="shared" si="17"/>
        <v xml:space="preserve"> 4013</v>
      </c>
      <c r="H35" s="46">
        <v>17</v>
      </c>
      <c r="I35" s="45">
        <f t="shared" si="5"/>
        <v>25</v>
      </c>
      <c r="J35" s="47" t="str">
        <f t="shared" si="21"/>
        <v>epg16</v>
      </c>
      <c r="K35" s="48" t="str">
        <f t="shared" si="23"/>
        <v>0009000207E3</v>
      </c>
      <c r="L35" s="48" t="str">
        <f t="shared" si="7"/>
        <v>http://u-tv.ru/</v>
      </c>
      <c r="M35" s="48" t="str">
        <f t="shared" si="8"/>
        <v>Русский</v>
      </c>
      <c r="N35" s="48" t="str">
        <f t="shared" si="9"/>
        <v>Круглосуточно</v>
      </c>
      <c r="O35" s="49" t="str">
        <f t="shared" si="10"/>
        <v/>
      </c>
      <c r="P35" s="48" t="str">
        <f t="shared" si="24"/>
        <v>Базовый</v>
      </c>
      <c r="Q35" s="44" t="str">
        <f t="shared" si="12"/>
        <v/>
      </c>
      <c r="R35" s="44"/>
      <c r="S35" s="44" t="str">
        <f t="shared" si="13"/>
        <v>Да</v>
      </c>
      <c r="T35" s="44" t="str">
        <f t="shared" si="14"/>
        <v>Да</v>
      </c>
      <c r="U35" s="44" t="str">
        <f t="shared" si="18"/>
        <v/>
      </c>
      <c r="V35" s="27" t="str">
        <f t="shared" si="25"/>
        <v/>
      </c>
    </row>
    <row r="36" spans="1:22" x14ac:dyDescent="0.2">
      <c r="A36" s="44">
        <f t="shared" si="16"/>
        <v>34</v>
      </c>
      <c r="B36" s="27" t="str">
        <f t="shared" si="0"/>
        <v>Cartoon Network</v>
      </c>
      <c r="C36" s="27" t="str">
        <f t="shared" si="22"/>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
        <v>Детские</v>
      </c>
      <c r="E36" s="45" t="str">
        <f t="shared" si="3"/>
        <v>SD</v>
      </c>
      <c r="F36" s="45" t="str">
        <f t="shared" si="4"/>
        <v>DVB-6</v>
      </c>
      <c r="G36" s="45" t="str">
        <f t="shared" si="17"/>
        <v xml:space="preserve"> 4013</v>
      </c>
      <c r="H36" s="46">
        <v>32</v>
      </c>
      <c r="I36" s="45">
        <f t="shared" si="5"/>
        <v>82</v>
      </c>
      <c r="J36" s="47" t="str">
        <f t="shared" si="21"/>
        <v>epg31</v>
      </c>
      <c r="K36" s="48" t="str">
        <f t="shared" si="23"/>
        <v>0009000207D1</v>
      </c>
      <c r="L36" s="48" t="str">
        <f t="shared" si="7"/>
        <v>http://www.cartoonnetwork.ru/</v>
      </c>
      <c r="M36" s="48" t="str">
        <f t="shared" si="8"/>
        <v>Русский, Английский</v>
      </c>
      <c r="N36" s="48" t="str">
        <f t="shared" si="9"/>
        <v>Круглосуточно</v>
      </c>
      <c r="O36" s="49" t="str">
        <f t="shared" si="10"/>
        <v/>
      </c>
      <c r="P36" s="48" t="str">
        <f t="shared" si="24"/>
        <v>Базовый</v>
      </c>
      <c r="Q36" s="44" t="str">
        <f t="shared" si="12"/>
        <v/>
      </c>
      <c r="R36" s="44"/>
      <c r="S36" s="44" t="str">
        <f t="shared" si="13"/>
        <v>Да</v>
      </c>
      <c r="T36" s="44" t="str">
        <f t="shared" si="14"/>
        <v>Да</v>
      </c>
      <c r="U36" s="44" t="str">
        <f t="shared" si="18"/>
        <v/>
      </c>
      <c r="V36" s="27" t="str">
        <f t="shared" si="25"/>
        <v/>
      </c>
    </row>
    <row r="37" spans="1:22" x14ac:dyDescent="0.2">
      <c r="A37" s="44">
        <f t="shared" si="16"/>
        <v>35</v>
      </c>
      <c r="B37" s="27" t="str">
        <f t="shared" si="0"/>
        <v>Мультимания</v>
      </c>
      <c r="C37" s="27" t="str">
        <f t="shared" si="22"/>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
        <v>Детские</v>
      </c>
      <c r="E37" s="45" t="str">
        <f t="shared" si="3"/>
        <v>SD</v>
      </c>
      <c r="F37" s="45" t="str">
        <f t="shared" si="4"/>
        <v>DVB-6</v>
      </c>
      <c r="G37" s="45" t="str">
        <f t="shared" si="17"/>
        <v xml:space="preserve"> 4013</v>
      </c>
      <c r="H37" s="46">
        <v>34</v>
      </c>
      <c r="I37" s="45">
        <f t="shared" si="5"/>
        <v>84</v>
      </c>
      <c r="J37" s="47" t="str">
        <f t="shared" si="21"/>
        <v>epg33</v>
      </c>
      <c r="K37" s="48" t="str">
        <f t="shared" si="23"/>
        <v>0009000207D1</v>
      </c>
      <c r="L37" s="48" t="str">
        <f t="shared" si="7"/>
        <v>http://www.multimania.tv</v>
      </c>
      <c r="M37" s="48" t="str">
        <f t="shared" si="8"/>
        <v>Русский</v>
      </c>
      <c r="N37" s="48" t="str">
        <f t="shared" si="9"/>
        <v>Круглосуточно</v>
      </c>
      <c r="O37" s="49" t="str">
        <f t="shared" si="10"/>
        <v/>
      </c>
      <c r="P37" s="48" t="str">
        <f t="shared" si="24"/>
        <v>Базовый</v>
      </c>
      <c r="Q37" s="44" t="str">
        <f t="shared" si="12"/>
        <v>Да</v>
      </c>
      <c r="R37" s="44"/>
      <c r="S37" s="44" t="str">
        <f t="shared" si="13"/>
        <v>Да</v>
      </c>
      <c r="T37" s="44" t="str">
        <f t="shared" si="14"/>
        <v>Да</v>
      </c>
      <c r="U37" s="44" t="str">
        <f t="shared" si="18"/>
        <v/>
      </c>
      <c r="V37" s="27" t="str">
        <f t="shared" si="25"/>
        <v/>
      </c>
    </row>
    <row r="38" spans="1:22" x14ac:dyDescent="0.2">
      <c r="A38" s="44">
        <f t="shared" si="16"/>
        <v>36</v>
      </c>
      <c r="B38" s="27" t="str">
        <f t="shared" si="0"/>
        <v>Усадьба</v>
      </c>
      <c r="C38" s="27" t="str">
        <f t="shared" si="22"/>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
        <v>Семья и здоровье</v>
      </c>
      <c r="E38" s="45" t="str">
        <f t="shared" si="3"/>
        <v>SD</v>
      </c>
      <c r="F38" s="45" t="str">
        <f t="shared" si="4"/>
        <v>DVB-7</v>
      </c>
      <c r="G38" s="45" t="str">
        <f t="shared" si="17"/>
        <v xml:space="preserve"> 4013</v>
      </c>
      <c r="H38" s="46">
        <v>56</v>
      </c>
      <c r="I38" s="45">
        <f t="shared" si="5"/>
        <v>135</v>
      </c>
      <c r="J38" s="47" t="str">
        <f t="shared" si="21"/>
        <v>epg55</v>
      </c>
      <c r="K38" s="48" t="str">
        <f t="shared" si="23"/>
        <v>0009000207D1</v>
      </c>
      <c r="L38" s="48" t="str">
        <f t="shared" si="7"/>
        <v>http://www.tv-stream.ru</v>
      </c>
      <c r="M38" s="48" t="str">
        <f t="shared" si="8"/>
        <v>Русский</v>
      </c>
      <c r="N38" s="48" t="str">
        <f t="shared" si="9"/>
        <v>Круглосуточно</v>
      </c>
      <c r="O38" s="49" t="str">
        <f t="shared" si="10"/>
        <v/>
      </c>
      <c r="P38" s="48" t="str">
        <f t="shared" si="24"/>
        <v>Базовый</v>
      </c>
      <c r="Q38" s="44" t="str">
        <f t="shared" si="12"/>
        <v>Да</v>
      </c>
      <c r="R38" s="44"/>
      <c r="S38" s="44" t="str">
        <f t="shared" si="13"/>
        <v>Да</v>
      </c>
      <c r="T38" s="44" t="str">
        <f t="shared" si="14"/>
        <v>Да</v>
      </c>
      <c r="U38" s="44" t="str">
        <f t="shared" si="18"/>
        <v/>
      </c>
      <c r="V38" s="27" t="str">
        <f t="shared" si="25"/>
        <v/>
      </c>
    </row>
    <row r="39" spans="1:22" x14ac:dyDescent="0.2">
      <c r="A39" s="44">
        <f t="shared" si="16"/>
        <v>37</v>
      </c>
      <c r="B39" s="27" t="str">
        <f t="shared" si="0"/>
        <v>Здоровое ТВ</v>
      </c>
      <c r="C39" s="27" t="str">
        <f t="shared" si="22"/>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
        <v>Семья и здоровье</v>
      </c>
      <c r="E39" s="45" t="str">
        <f t="shared" si="3"/>
        <v>SD</v>
      </c>
      <c r="F39" s="45" t="str">
        <f t="shared" si="4"/>
        <v>DVB-7</v>
      </c>
      <c r="G39" s="45" t="str">
        <f t="shared" si="17"/>
        <v xml:space="preserve"> 4013</v>
      </c>
      <c r="H39" s="46">
        <v>55</v>
      </c>
      <c r="I39" s="45">
        <f t="shared" si="5"/>
        <v>130</v>
      </c>
      <c r="J39" s="47" t="str">
        <f t="shared" si="21"/>
        <v>epg54</v>
      </c>
      <c r="K39" s="48" t="str">
        <f t="shared" si="23"/>
        <v>0009000207D1</v>
      </c>
      <c r="L39" s="48" t="str">
        <f t="shared" si="7"/>
        <v>http://www.tv-stream.ru</v>
      </c>
      <c r="M39" s="48" t="str">
        <f t="shared" si="8"/>
        <v>Русский</v>
      </c>
      <c r="N39" s="48" t="str">
        <f t="shared" si="9"/>
        <v>Круглосуточно</v>
      </c>
      <c r="O39" s="49" t="str">
        <f t="shared" si="10"/>
        <v/>
      </c>
      <c r="P39" s="48" t="str">
        <f t="shared" si="24"/>
        <v>Базовый</v>
      </c>
      <c r="Q39" s="44" t="str">
        <f t="shared" si="12"/>
        <v>Да</v>
      </c>
      <c r="R39" s="44"/>
      <c r="S39" s="44" t="str">
        <f t="shared" si="13"/>
        <v>Да</v>
      </c>
      <c r="T39" s="44" t="str">
        <f t="shared" si="14"/>
        <v>Да</v>
      </c>
      <c r="U39" s="44" t="str">
        <f t="shared" si="18"/>
        <v/>
      </c>
      <c r="V39" s="27" t="str">
        <f t="shared" si="25"/>
        <v/>
      </c>
    </row>
    <row r="40" spans="1:22" x14ac:dyDescent="0.2">
      <c r="A40" s="44">
        <f t="shared" si="16"/>
        <v>38</v>
      </c>
      <c r="B40" s="27" t="str">
        <f t="shared" si="0"/>
        <v>Sony Sci Fi</v>
      </c>
      <c r="C40" s="27" t="str">
        <f t="shared" si="22"/>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
        <v>Кино и сериалы</v>
      </c>
      <c r="E40" s="45" t="str">
        <f t="shared" si="3"/>
        <v>SD</v>
      </c>
      <c r="F40" s="45" t="str">
        <f t="shared" si="4"/>
        <v>DVB-7</v>
      </c>
      <c r="G40" s="45" t="str">
        <f t="shared" si="17"/>
        <v xml:space="preserve"> 4013</v>
      </c>
      <c r="H40" s="46">
        <v>39</v>
      </c>
      <c r="I40" s="45">
        <f t="shared" si="5"/>
        <v>74</v>
      </c>
      <c r="J40" s="47" t="str">
        <f t="shared" si="21"/>
        <v>epg38</v>
      </c>
      <c r="K40" s="48" t="str">
        <f t="shared" si="23"/>
        <v>0009000207D1</v>
      </c>
      <c r="L40" s="48" t="str">
        <f t="shared" si="7"/>
        <v>http://www.axnscifi.ru/</v>
      </c>
      <c r="M40" s="48" t="str">
        <f t="shared" si="8"/>
        <v>Русский</v>
      </c>
      <c r="N40" s="48" t="str">
        <f t="shared" si="9"/>
        <v>Круглосуточно</v>
      </c>
      <c r="O40" s="49" t="str">
        <f t="shared" si="10"/>
        <v/>
      </c>
      <c r="P40" s="48" t="str">
        <f t="shared" si="24"/>
        <v>Базовый</v>
      </c>
      <c r="Q40" s="44" t="str">
        <f t="shared" si="12"/>
        <v>Да</v>
      </c>
      <c r="R40" s="44"/>
      <c r="S40" s="44" t="str">
        <f t="shared" si="13"/>
        <v>Да</v>
      </c>
      <c r="T40" s="44" t="str">
        <f t="shared" si="14"/>
        <v>Да</v>
      </c>
      <c r="U40" s="44" t="str">
        <f t="shared" si="18"/>
        <v/>
      </c>
      <c r="V40" s="27" t="str">
        <f t="shared" si="25"/>
        <v/>
      </c>
    </row>
    <row r="41" spans="1:22" x14ac:dyDescent="0.2">
      <c r="A41" s="44">
        <f t="shared" si="16"/>
        <v>39</v>
      </c>
      <c r="B41" s="27" t="str">
        <f t="shared" si="0"/>
        <v>SET</v>
      </c>
      <c r="C41" s="27" t="str">
        <f t="shared" si="22"/>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
        <v>Кино и сериалы</v>
      </c>
      <c r="E41" s="45" t="str">
        <f t="shared" si="3"/>
        <v>SD</v>
      </c>
      <c r="F41" s="45" t="str">
        <f t="shared" si="4"/>
        <v>DVB-7</v>
      </c>
      <c r="G41" s="45" t="str">
        <f t="shared" si="17"/>
        <v xml:space="preserve"> 4013</v>
      </c>
      <c r="H41" s="46">
        <v>45</v>
      </c>
      <c r="I41" s="45">
        <f t="shared" si="5"/>
        <v>71</v>
      </c>
      <c r="J41" s="47" t="str">
        <f t="shared" si="21"/>
        <v>epg44</v>
      </c>
      <c r="K41" s="48" t="str">
        <f t="shared" si="23"/>
        <v>0009000207D1</v>
      </c>
      <c r="L41" s="48" t="str">
        <f t="shared" si="7"/>
        <v>http://www.set-russia.com/</v>
      </c>
      <c r="M41" s="48" t="str">
        <f t="shared" si="8"/>
        <v>Русский, Английский</v>
      </c>
      <c r="N41" s="48" t="str">
        <f t="shared" si="9"/>
        <v>Круглосуточно</v>
      </c>
      <c r="O41" s="49" t="str">
        <f t="shared" si="10"/>
        <v/>
      </c>
      <c r="P41" s="48" t="str">
        <f t="shared" si="24"/>
        <v>Базовый</v>
      </c>
      <c r="Q41" s="44" t="str">
        <f t="shared" si="12"/>
        <v>Да</v>
      </c>
      <c r="R41" s="44"/>
      <c r="S41" s="44" t="str">
        <f t="shared" si="13"/>
        <v>Да</v>
      </c>
      <c r="T41" s="44" t="str">
        <f t="shared" si="14"/>
        <v>Да</v>
      </c>
      <c r="U41" s="44" t="str">
        <f t="shared" si="18"/>
        <v/>
      </c>
      <c r="V41" s="27" t="str">
        <f t="shared" si="25"/>
        <v/>
      </c>
    </row>
    <row r="42" spans="1:22" x14ac:dyDescent="0.2">
      <c r="A42" s="44">
        <f t="shared" si="16"/>
        <v>40</v>
      </c>
      <c r="B42" s="27" t="str">
        <f t="shared" si="0"/>
        <v>Eurosport 1</v>
      </c>
      <c r="C42" s="27" t="str">
        <f t="shared" si="22"/>
        <v>Канал предоставляет самую полную информацию о текущих событиях в мире спорта. Вещание в формате высокой четкости.</v>
      </c>
      <c r="D42" s="27" t="str">
        <f t="shared" si="2"/>
        <v>Спортивные</v>
      </c>
      <c r="E42" s="45" t="str">
        <f t="shared" si="3"/>
        <v>SD</v>
      </c>
      <c r="F42" s="45" t="str">
        <f t="shared" si="4"/>
        <v>DVB-7</v>
      </c>
      <c r="G42" s="45" t="str">
        <f t="shared" si="17"/>
        <v xml:space="preserve"> 4013</v>
      </c>
      <c r="H42" s="46">
        <v>51</v>
      </c>
      <c r="I42" s="45">
        <f t="shared" si="5"/>
        <v>300</v>
      </c>
      <c r="J42" s="47" t="str">
        <f t="shared" si="21"/>
        <v>epg50</v>
      </c>
      <c r="K42" s="48" t="str">
        <f t="shared" si="23"/>
        <v>0009000207D1</v>
      </c>
      <c r="L42" s="48" t="str">
        <f t="shared" si="7"/>
        <v>http://www.eurosport.com/</v>
      </c>
      <c r="M42" s="48" t="str">
        <f t="shared" si="8"/>
        <v>Русский, Английский</v>
      </c>
      <c r="N42" s="48" t="str">
        <f t="shared" si="9"/>
        <v>Круглосуточно</v>
      </c>
      <c r="O42" s="49" t="str">
        <f t="shared" si="10"/>
        <v/>
      </c>
      <c r="P42" s="48" t="str">
        <f t="shared" si="24"/>
        <v>Базовый</v>
      </c>
      <c r="Q42" s="44" t="str">
        <f t="shared" si="12"/>
        <v/>
      </c>
      <c r="R42" s="44"/>
      <c r="S42" s="44" t="str">
        <f t="shared" si="13"/>
        <v>Да</v>
      </c>
      <c r="T42" s="44" t="str">
        <f t="shared" si="14"/>
        <v>Да</v>
      </c>
      <c r="U42" s="44" t="str">
        <f t="shared" si="18"/>
        <v/>
      </c>
      <c r="V42" s="27" t="str">
        <f t="shared" si="25"/>
        <v/>
      </c>
    </row>
    <row r="43" spans="1:22" x14ac:dyDescent="0.2">
      <c r="A43" s="44">
        <f t="shared" si="16"/>
        <v>41</v>
      </c>
      <c r="B43" s="27" t="str">
        <f t="shared" si="0"/>
        <v>Russian Extreme TV</v>
      </c>
      <c r="C43" s="27" t="str">
        <f t="shared" si="22"/>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
        <v>Спортивные</v>
      </c>
      <c r="E43" s="45" t="str">
        <f t="shared" si="3"/>
        <v>SD</v>
      </c>
      <c r="F43" s="45" t="str">
        <f t="shared" si="4"/>
        <v>DVB-7</v>
      </c>
      <c r="G43" s="45" t="str">
        <f t="shared" si="17"/>
        <v xml:space="preserve"> 4013</v>
      </c>
      <c r="H43" s="46">
        <v>53</v>
      </c>
      <c r="I43" s="45">
        <f t="shared" si="5"/>
        <v>306</v>
      </c>
      <c r="J43" s="47" t="str">
        <f t="shared" si="21"/>
        <v>epg52</v>
      </c>
      <c r="K43" s="48" t="str">
        <f t="shared" si="23"/>
        <v>0009000207D1</v>
      </c>
      <c r="L43" s="48" t="str">
        <f t="shared" si="7"/>
        <v>http://www.extremtv.ru/</v>
      </c>
      <c r="M43" s="48" t="str">
        <f t="shared" si="8"/>
        <v>Русский</v>
      </c>
      <c r="N43" s="48" t="str">
        <f t="shared" si="9"/>
        <v>Круглосуточно</v>
      </c>
      <c r="O43" s="49" t="str">
        <f t="shared" si="10"/>
        <v/>
      </c>
      <c r="P43" s="48" t="str">
        <f t="shared" si="24"/>
        <v>Базовый</v>
      </c>
      <c r="Q43" s="44" t="str">
        <f t="shared" si="12"/>
        <v>Да</v>
      </c>
      <c r="R43" s="44"/>
      <c r="S43" s="44" t="str">
        <f t="shared" si="13"/>
        <v>Да</v>
      </c>
      <c r="T43" s="44" t="str">
        <f t="shared" si="14"/>
        <v>Да</v>
      </c>
      <c r="U43" s="44" t="str">
        <f t="shared" si="18"/>
        <v/>
      </c>
      <c r="V43" s="27" t="str">
        <f t="shared" si="25"/>
        <v/>
      </c>
    </row>
    <row r="44" spans="1:22" x14ac:dyDescent="0.2">
      <c r="A44" s="44">
        <f t="shared" si="16"/>
        <v>42</v>
      </c>
      <c r="B44" s="27" t="str">
        <f t="shared" si="0"/>
        <v>RU.TV</v>
      </c>
      <c r="C44" s="27" t="str">
        <f t="shared" si="22"/>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
        <v>Музыкальные</v>
      </c>
      <c r="E44" s="45" t="str">
        <f t="shared" si="3"/>
        <v>SD</v>
      </c>
      <c r="F44" s="45" t="str">
        <f t="shared" si="4"/>
        <v>DVB-7</v>
      </c>
      <c r="G44" s="45" t="str">
        <f t="shared" si="17"/>
        <v xml:space="preserve"> 4013</v>
      </c>
      <c r="H44" s="46">
        <v>49</v>
      </c>
      <c r="I44" s="45">
        <f t="shared" si="5"/>
        <v>500</v>
      </c>
      <c r="J44" s="47" t="str">
        <f t="shared" si="21"/>
        <v>epg48</v>
      </c>
      <c r="K44" s="48" t="str">
        <f t="shared" si="23"/>
        <v>0009000207E3</v>
      </c>
      <c r="L44" s="48" t="str">
        <f t="shared" si="7"/>
        <v>http://www.ru.tv/</v>
      </c>
      <c r="M44" s="48" t="str">
        <f t="shared" si="8"/>
        <v>Русский</v>
      </c>
      <c r="N44" s="48" t="str">
        <f t="shared" si="9"/>
        <v>Круглосуточно</v>
      </c>
      <c r="O44" s="49" t="str">
        <f t="shared" si="10"/>
        <v/>
      </c>
      <c r="P44" s="48" t="str">
        <f t="shared" si="24"/>
        <v>Базовый</v>
      </c>
      <c r="Q44" s="44" t="str">
        <f t="shared" si="12"/>
        <v>Да</v>
      </c>
      <c r="R44" s="44"/>
      <c r="S44" s="44" t="str">
        <f t="shared" si="13"/>
        <v>Да</v>
      </c>
      <c r="T44" s="44" t="str">
        <f t="shared" si="14"/>
        <v>Да</v>
      </c>
      <c r="U44" s="44" t="str">
        <f t="shared" si="18"/>
        <v/>
      </c>
      <c r="V44" s="27" t="str">
        <f t="shared" si="25"/>
        <v/>
      </c>
    </row>
    <row r="45" spans="1:22" x14ac:dyDescent="0.2">
      <c r="A45" s="44">
        <f t="shared" si="16"/>
        <v>43</v>
      </c>
      <c r="B45" s="27" t="str">
        <f t="shared" si="0"/>
        <v>Ля-Минор</v>
      </c>
      <c r="C45" s="27" t="str">
        <f t="shared" si="22"/>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
        <v>Музыкальные</v>
      </c>
      <c r="E45" s="45" t="str">
        <f t="shared" si="3"/>
        <v>SD</v>
      </c>
      <c r="F45" s="45" t="str">
        <f t="shared" si="4"/>
        <v>DVB-7</v>
      </c>
      <c r="G45" s="45" t="str">
        <f t="shared" si="17"/>
        <v xml:space="preserve"> 4013</v>
      </c>
      <c r="H45" s="45">
        <v>101</v>
      </c>
      <c r="I45" s="45">
        <f t="shared" si="5"/>
        <v>504</v>
      </c>
      <c r="J45" s="47" t="str">
        <f t="shared" si="21"/>
        <v>epg97</v>
      </c>
      <c r="K45" s="48" t="str">
        <f t="shared" si="23"/>
        <v>0009000207D1</v>
      </c>
      <c r="L45" s="48" t="str">
        <f t="shared" si="7"/>
        <v>http://laminortv.ru/</v>
      </c>
      <c r="M45" s="48" t="str">
        <f t="shared" si="8"/>
        <v>Русский</v>
      </c>
      <c r="N45" s="48" t="str">
        <f t="shared" si="9"/>
        <v>Круглосуточно</v>
      </c>
      <c r="O45" s="49" t="str">
        <f t="shared" si="10"/>
        <v/>
      </c>
      <c r="P45" s="48" t="str">
        <f t="shared" si="24"/>
        <v>Базовый</v>
      </c>
      <c r="Q45" s="44" t="str">
        <f t="shared" si="12"/>
        <v>Да</v>
      </c>
      <c r="R45" s="44"/>
      <c r="S45" s="44" t="str">
        <f t="shared" si="13"/>
        <v>Да</v>
      </c>
      <c r="T45" s="44" t="str">
        <f t="shared" si="14"/>
        <v>Да</v>
      </c>
      <c r="U45" s="44" t="str">
        <f t="shared" si="18"/>
        <v/>
      </c>
      <c r="V45" s="27" t="str">
        <f t="shared" si="25"/>
        <v/>
      </c>
    </row>
    <row r="46" spans="1:22" x14ac:dyDescent="0.2">
      <c r="A46" s="44">
        <f t="shared" si="16"/>
        <v>44</v>
      </c>
      <c r="B46" s="51" t="str">
        <f t="shared" si="0"/>
        <v>Шалун HD</v>
      </c>
      <c r="C46"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
        <v>Эротика</v>
      </c>
      <c r="E46" s="68" t="str">
        <f t="shared" si="3"/>
        <v>HD</v>
      </c>
      <c r="F46" s="68" t="str">
        <f t="shared" si="4"/>
        <v>DVB-8</v>
      </c>
      <c r="G46" s="68" t="str">
        <f t="shared" si="17"/>
        <v xml:space="preserve"> 4013</v>
      </c>
      <c r="H46" s="54">
        <v>197</v>
      </c>
      <c r="I46" s="68">
        <f t="shared" si="5"/>
        <v>916</v>
      </c>
      <c r="J46" s="153" t="str">
        <f t="shared" si="21"/>
        <v>epg655</v>
      </c>
      <c r="K46" s="67" t="str">
        <f t="shared" si="23"/>
        <v>0009000207E3</v>
      </c>
      <c r="L46" s="67" t="str">
        <f t="shared" si="7"/>
        <v>http://www.goodtime.media/</v>
      </c>
      <c r="M46" s="48" t="str">
        <f t="shared" si="8"/>
        <v>Русский</v>
      </c>
      <c r="N46" s="48" t="str">
        <f t="shared" si="9"/>
        <v>Круглосуточно</v>
      </c>
      <c r="O46" s="49" t="str">
        <f t="shared" si="10"/>
        <v/>
      </c>
      <c r="P46" s="48" t="str">
        <f t="shared" si="24"/>
        <v>Базовый</v>
      </c>
      <c r="Q46" s="44" t="str">
        <f t="shared" si="12"/>
        <v/>
      </c>
      <c r="R46" s="44"/>
      <c r="S46" s="44" t="str">
        <f t="shared" si="13"/>
        <v>Да</v>
      </c>
      <c r="T46" s="44" t="str">
        <f t="shared" si="14"/>
        <v>Да</v>
      </c>
      <c r="U46" s="44" t="str">
        <f t="shared" si="18"/>
        <v>Да</v>
      </c>
      <c r="V46" s="27" t="str">
        <f t="shared" si="25"/>
        <v/>
      </c>
    </row>
    <row r="47" spans="1:22" x14ac:dyDescent="0.2">
      <c r="A47" s="44">
        <f t="shared" si="16"/>
        <v>45</v>
      </c>
      <c r="B47" s="51" t="str">
        <f t="shared" si="0"/>
        <v>Cinéma</v>
      </c>
      <c r="C47" s="51" t="str">
        <f t="shared" si="22"/>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
        <v>Кино и сериалы</v>
      </c>
      <c r="E47" s="68" t="str">
        <f t="shared" si="3"/>
        <v>SD</v>
      </c>
      <c r="F47" s="68" t="str">
        <f t="shared" si="4"/>
        <v>DVB-8</v>
      </c>
      <c r="G47" s="68" t="str">
        <f t="shared" si="17"/>
        <v xml:space="preserve"> 4013</v>
      </c>
      <c r="H47" s="68">
        <v>333</v>
      </c>
      <c r="I47" s="68">
        <f t="shared" si="5"/>
        <v>68</v>
      </c>
      <c r="J47" s="153" t="str">
        <f t="shared" si="21"/>
        <v>epg664</v>
      </c>
      <c r="K47" s="67" t="str">
        <f t="shared" si="23"/>
        <v>0009000207D1</v>
      </c>
      <c r="L47" s="67" t="str">
        <f t="shared" si="7"/>
        <v>http://cinetv.ru/</v>
      </c>
      <c r="M47" s="48" t="str">
        <f t="shared" si="8"/>
        <v>Русский</v>
      </c>
      <c r="N47" s="48" t="str">
        <f t="shared" si="9"/>
        <v>Круглосуточно</v>
      </c>
      <c r="O47" s="49" t="str">
        <f t="shared" si="10"/>
        <v/>
      </c>
      <c r="P47" s="48" t="str">
        <f t="shared" si="24"/>
        <v>Базовый</v>
      </c>
      <c r="Q47" s="44" t="str">
        <f t="shared" si="12"/>
        <v>Да</v>
      </c>
      <c r="R47" s="44"/>
      <c r="S47" s="44" t="str">
        <f t="shared" si="13"/>
        <v>Да</v>
      </c>
      <c r="T47" s="44" t="str">
        <f t="shared" si="14"/>
        <v>Да</v>
      </c>
      <c r="U47" s="44" t="str">
        <f t="shared" si="18"/>
        <v/>
      </c>
      <c r="V47" s="27" t="str">
        <f t="shared" si="25"/>
        <v/>
      </c>
    </row>
    <row r="48" spans="1:22" x14ac:dyDescent="0.2">
      <c r="A48" s="44">
        <f t="shared" si="16"/>
        <v>46</v>
      </c>
      <c r="B48" s="27" t="str">
        <f t="shared" si="0"/>
        <v>Союз</v>
      </c>
      <c r="C48" s="27" t="str">
        <f t="shared" si="22"/>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
        <v>Религия</v>
      </c>
      <c r="E48" s="45" t="str">
        <f t="shared" si="3"/>
        <v>SD</v>
      </c>
      <c r="F48" s="45" t="str">
        <f t="shared" si="4"/>
        <v>DVB-8</v>
      </c>
      <c r="G48" s="45" t="str">
        <f t="shared" si="17"/>
        <v xml:space="preserve"> 4013</v>
      </c>
      <c r="H48" s="46">
        <v>70</v>
      </c>
      <c r="I48" s="45">
        <f t="shared" si="5"/>
        <v>29</v>
      </c>
      <c r="J48" s="47" t="str">
        <f t="shared" si="21"/>
        <v>epg69</v>
      </c>
      <c r="K48" s="48" t="str">
        <f t="shared" si="23"/>
        <v>0009000207E3</v>
      </c>
      <c r="L48" s="48" t="str">
        <f t="shared" si="7"/>
        <v>http://tv-soyuz.ru/</v>
      </c>
      <c r="M48" s="48" t="str">
        <f t="shared" si="8"/>
        <v>Русский</v>
      </c>
      <c r="N48" s="48" t="str">
        <f t="shared" si="9"/>
        <v>Круглосуточно</v>
      </c>
      <c r="O48" s="49" t="str">
        <f t="shared" si="10"/>
        <v/>
      </c>
      <c r="P48" s="48" t="str">
        <f t="shared" si="24"/>
        <v>Базовый</v>
      </c>
      <c r="Q48" s="44" t="str">
        <f t="shared" si="12"/>
        <v>Да</v>
      </c>
      <c r="R48" s="44"/>
      <c r="S48" s="44" t="str">
        <f t="shared" si="13"/>
        <v>Да</v>
      </c>
      <c r="T48" s="44" t="str">
        <f t="shared" si="14"/>
        <v>Да</v>
      </c>
      <c r="U48" s="44" t="str">
        <f t="shared" si="18"/>
        <v/>
      </c>
      <c r="V48" s="27" t="str">
        <f t="shared" si="25"/>
        <v/>
      </c>
    </row>
    <row r="49" spans="1:22" x14ac:dyDescent="0.2">
      <c r="A49" s="44">
        <f t="shared" si="16"/>
        <v>47</v>
      </c>
      <c r="B49" s="27" t="str">
        <f t="shared" si="0"/>
        <v>История</v>
      </c>
      <c r="C49" s="27" t="str">
        <f t="shared" si="22"/>
        <v>Российский научно-познавательный телевизионный канал о событиях Истории.</v>
      </c>
      <c r="D49" s="27" t="str">
        <f t="shared" si="2"/>
        <v>Познавательные</v>
      </c>
      <c r="E49" s="45" t="str">
        <f t="shared" si="3"/>
        <v>SD</v>
      </c>
      <c r="F49" s="45" t="str">
        <f t="shared" si="4"/>
        <v>DVB-8</v>
      </c>
      <c r="G49" s="45" t="str">
        <f t="shared" si="17"/>
        <v xml:space="preserve"> 4013</v>
      </c>
      <c r="H49" s="46">
        <v>212</v>
      </c>
      <c r="I49" s="45">
        <f t="shared" si="5"/>
        <v>115</v>
      </c>
      <c r="J49" s="47" t="str">
        <f t="shared" si="21"/>
        <v>epg303</v>
      </c>
      <c r="K49" s="48" t="str">
        <f t="shared" si="23"/>
        <v>0009000207D1</v>
      </c>
      <c r="L49" s="48" t="str">
        <f t="shared" si="7"/>
        <v>http://istoriya.tv/</v>
      </c>
      <c r="M49" s="48" t="str">
        <f t="shared" si="8"/>
        <v>Русский</v>
      </c>
      <c r="N49" s="48" t="str">
        <f t="shared" si="9"/>
        <v>Круглосуточно</v>
      </c>
      <c r="O49" s="49" t="str">
        <f t="shared" si="10"/>
        <v/>
      </c>
      <c r="P49" s="48" t="str">
        <f t="shared" si="24"/>
        <v>Базовый</v>
      </c>
      <c r="Q49" s="44" t="str">
        <f t="shared" si="12"/>
        <v>Да</v>
      </c>
      <c r="R49" s="44"/>
      <c r="S49" s="44" t="str">
        <f t="shared" si="13"/>
        <v>Да</v>
      </c>
      <c r="T49" s="44" t="str">
        <f t="shared" si="14"/>
        <v>Да</v>
      </c>
      <c r="U49" s="44" t="str">
        <f t="shared" si="18"/>
        <v/>
      </c>
      <c r="V49" s="27" t="str">
        <f t="shared" si="25"/>
        <v/>
      </c>
    </row>
    <row r="50" spans="1:22" x14ac:dyDescent="0.2">
      <c r="A50" s="44">
        <f t="shared" si="16"/>
        <v>48</v>
      </c>
      <c r="B50" s="27" t="str">
        <f t="shared" si="0"/>
        <v>Домашние животные</v>
      </c>
      <c r="C50" s="27" t="str">
        <f t="shared" si="22"/>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
        <v>В мире животных</v>
      </c>
      <c r="E50" s="45" t="str">
        <f t="shared" si="3"/>
        <v>SD</v>
      </c>
      <c r="F50" s="45" t="str">
        <f t="shared" si="4"/>
        <v>DVB-8</v>
      </c>
      <c r="G50" s="45" t="str">
        <f t="shared" si="17"/>
        <v xml:space="preserve"> 4013</v>
      </c>
      <c r="H50" s="46">
        <v>58</v>
      </c>
      <c r="I50" s="45">
        <f t="shared" si="5"/>
        <v>121</v>
      </c>
      <c r="J50" s="47" t="str">
        <f t="shared" si="21"/>
        <v>epg57</v>
      </c>
      <c r="K50" s="48" t="str">
        <f t="shared" si="23"/>
        <v>0009000207D1</v>
      </c>
      <c r="L50" s="48" t="str">
        <f t="shared" si="7"/>
        <v>http://www.tv-stream.ru</v>
      </c>
      <c r="M50" s="48" t="str">
        <f t="shared" si="8"/>
        <v>Русский</v>
      </c>
      <c r="N50" s="48" t="str">
        <f t="shared" si="9"/>
        <v>Круглосуточно</v>
      </c>
      <c r="O50" s="49" t="str">
        <f t="shared" si="10"/>
        <v/>
      </c>
      <c r="P50" s="48" t="str">
        <f t="shared" si="24"/>
        <v>Базовый</v>
      </c>
      <c r="Q50" s="44" t="str">
        <f t="shared" si="12"/>
        <v>Да</v>
      </c>
      <c r="R50" s="44"/>
      <c r="S50" s="44" t="str">
        <f t="shared" si="13"/>
        <v>Да</v>
      </c>
      <c r="T50" s="44" t="str">
        <f t="shared" si="14"/>
        <v>Да</v>
      </c>
      <c r="U50" s="44" t="str">
        <f t="shared" si="18"/>
        <v/>
      </c>
      <c r="V50" s="27" t="str">
        <f t="shared" si="25"/>
        <v/>
      </c>
    </row>
    <row r="51" spans="1:22" x14ac:dyDescent="0.2">
      <c r="A51" s="44">
        <f t="shared" si="16"/>
        <v>49</v>
      </c>
      <c r="B51" s="27" t="str">
        <f t="shared" si="0"/>
        <v>Вопросы и ответы</v>
      </c>
      <c r="C51" s="27" t="str">
        <f t="shared" si="22"/>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
        <v>Познавательные</v>
      </c>
      <c r="E51" s="45" t="str">
        <f t="shared" si="3"/>
        <v>SD</v>
      </c>
      <c r="F51" s="45" t="str">
        <f t="shared" si="4"/>
        <v>DVB-8</v>
      </c>
      <c r="G51" s="45" t="str">
        <f t="shared" si="17"/>
        <v xml:space="preserve"> 4013</v>
      </c>
      <c r="H51" s="46">
        <v>59</v>
      </c>
      <c r="I51" s="45">
        <f t="shared" si="5"/>
        <v>117</v>
      </c>
      <c r="J51" s="47" t="str">
        <f t="shared" si="21"/>
        <v>epg58</v>
      </c>
      <c r="K51" s="48" t="str">
        <f t="shared" si="23"/>
        <v>0009000207D1</v>
      </c>
      <c r="L51" s="48" t="str">
        <f t="shared" si="7"/>
        <v>http://www.tv-stream.ru</v>
      </c>
      <c r="M51" s="48" t="str">
        <f t="shared" si="8"/>
        <v>Русский</v>
      </c>
      <c r="N51" s="48" t="str">
        <f t="shared" si="9"/>
        <v>Круглосуточно</v>
      </c>
      <c r="O51" s="49" t="str">
        <f t="shared" si="10"/>
        <v/>
      </c>
      <c r="P51" s="48" t="str">
        <f t="shared" si="24"/>
        <v>Базовый</v>
      </c>
      <c r="Q51" s="44" t="str">
        <f t="shared" si="12"/>
        <v>Да</v>
      </c>
      <c r="R51" s="44"/>
      <c r="S51" s="44" t="str">
        <f t="shared" si="13"/>
        <v>Да</v>
      </c>
      <c r="T51" s="44" t="str">
        <f t="shared" si="14"/>
        <v>Да</v>
      </c>
      <c r="U51" s="44" t="str">
        <f t="shared" si="18"/>
        <v/>
      </c>
      <c r="V51" s="27" t="str">
        <f t="shared" si="25"/>
        <v/>
      </c>
    </row>
    <row r="52" spans="1:22" x14ac:dyDescent="0.2">
      <c r="A52" s="44">
        <f t="shared" si="16"/>
        <v>50</v>
      </c>
      <c r="B52" s="27" t="str">
        <f t="shared" si="0"/>
        <v>Психология 21</v>
      </c>
      <c r="C52" s="27" t="str">
        <f t="shared" si="22"/>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
        <v>Познавательные</v>
      </c>
      <c r="E52" s="45" t="str">
        <f t="shared" si="3"/>
        <v>SD</v>
      </c>
      <c r="F52" s="45" t="str">
        <f t="shared" si="4"/>
        <v>DVB-8</v>
      </c>
      <c r="G52" s="45" t="str">
        <f t="shared" si="17"/>
        <v xml:space="preserve"> 4013</v>
      </c>
      <c r="H52" s="46">
        <v>60</v>
      </c>
      <c r="I52" s="45">
        <f t="shared" si="5"/>
        <v>110</v>
      </c>
      <c r="J52" s="47" t="str">
        <f t="shared" si="21"/>
        <v>epg59</v>
      </c>
      <c r="K52" s="48" t="str">
        <f t="shared" si="23"/>
        <v>0009000207D1</v>
      </c>
      <c r="L52" s="48" t="str">
        <f t="shared" si="7"/>
        <v>http://www.tv-stream.ru</v>
      </c>
      <c r="M52" s="48" t="str">
        <f t="shared" si="8"/>
        <v>Русский</v>
      </c>
      <c r="N52" s="48" t="str">
        <f t="shared" si="9"/>
        <v>Круглосуточно</v>
      </c>
      <c r="O52" s="49" t="str">
        <f t="shared" si="10"/>
        <v/>
      </c>
      <c r="P52" s="48" t="str">
        <f t="shared" si="24"/>
        <v>Базовый</v>
      </c>
      <c r="Q52" s="44" t="str">
        <f t="shared" si="12"/>
        <v>Да</v>
      </c>
      <c r="R52" s="44"/>
      <c r="S52" s="44" t="str">
        <f t="shared" si="13"/>
        <v>Да</v>
      </c>
      <c r="T52" s="44" t="str">
        <f t="shared" si="14"/>
        <v>Да</v>
      </c>
      <c r="U52" s="44" t="str">
        <f t="shared" si="18"/>
        <v/>
      </c>
      <c r="V52" s="27" t="str">
        <f t="shared" si="25"/>
        <v/>
      </c>
    </row>
    <row r="53" spans="1:22" x14ac:dyDescent="0.2">
      <c r="A53" s="44">
        <f t="shared" si="16"/>
        <v>51</v>
      </c>
      <c r="B53" s="27" t="str">
        <f t="shared" si="0"/>
        <v>Нано ТВ</v>
      </c>
      <c r="C53" s="27" t="str">
        <f t="shared" si="22"/>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
        <v>Познавательные</v>
      </c>
      <c r="E53" s="45" t="str">
        <f t="shared" si="3"/>
        <v>SD</v>
      </c>
      <c r="F53" s="45" t="str">
        <f t="shared" si="4"/>
        <v>DVB-15</v>
      </c>
      <c r="G53" s="45" t="str">
        <f t="shared" si="17"/>
        <v xml:space="preserve"> 4013</v>
      </c>
      <c r="H53" s="46">
        <v>68</v>
      </c>
      <c r="I53" s="45">
        <f t="shared" si="5"/>
        <v>116</v>
      </c>
      <c r="J53" s="47" t="str">
        <f t="shared" si="21"/>
        <v>epg67</v>
      </c>
      <c r="K53" s="48" t="str">
        <f t="shared" si="23"/>
        <v>0009000207E3</v>
      </c>
      <c r="L53" s="48" t="str">
        <f t="shared" si="7"/>
        <v>http://www.tv-nano.ru/</v>
      </c>
      <c r="M53" s="48" t="str">
        <f t="shared" si="8"/>
        <v>Русский</v>
      </c>
      <c r="N53" s="48" t="str">
        <f t="shared" si="9"/>
        <v>Круглосуточно</v>
      </c>
      <c r="O53" s="49" t="str">
        <f t="shared" si="10"/>
        <v/>
      </c>
      <c r="P53" s="48" t="str">
        <f t="shared" si="24"/>
        <v>Базовый</v>
      </c>
      <c r="Q53" s="44" t="str">
        <f t="shared" si="12"/>
        <v>Да</v>
      </c>
      <c r="R53" s="44"/>
      <c r="S53" s="44" t="str">
        <f t="shared" si="13"/>
        <v>Да</v>
      </c>
      <c r="T53" s="44" t="str">
        <f t="shared" si="14"/>
        <v>Да</v>
      </c>
      <c r="U53" s="44" t="str">
        <f t="shared" si="18"/>
        <v/>
      </c>
      <c r="V53" s="27" t="str">
        <f t="shared" si="25"/>
        <v/>
      </c>
    </row>
    <row r="54" spans="1:22" x14ac:dyDescent="0.2">
      <c r="A54" s="44">
        <f t="shared" si="16"/>
        <v>52</v>
      </c>
      <c r="B54" s="27" t="str">
        <f t="shared" si="0"/>
        <v>Промо-МТС</v>
      </c>
      <c r="C54" s="27" t="str">
        <f t="shared" si="22"/>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
        <v>Новости и публицистика</v>
      </c>
      <c r="E54" s="45" t="str">
        <f t="shared" si="3"/>
        <v>SD</v>
      </c>
      <c r="F54" s="45" t="str">
        <f t="shared" si="4"/>
        <v>DVB-9</v>
      </c>
      <c r="G54" s="45" t="str">
        <f t="shared" si="17"/>
        <v xml:space="preserve"> 4013</v>
      </c>
      <c r="H54" s="46">
        <v>179</v>
      </c>
      <c r="I54" s="45">
        <f t="shared" si="5"/>
        <v>31</v>
      </c>
      <c r="J54" s="47" t="str">
        <f t="shared" si="21"/>
        <v>epg387</v>
      </c>
      <c r="K54" s="48" t="str">
        <f t="shared" si="23"/>
        <v>0009000207D1</v>
      </c>
      <c r="L54" s="48" t="str">
        <f t="shared" si="7"/>
        <v>-</v>
      </c>
      <c r="M54" s="48" t="str">
        <f t="shared" si="8"/>
        <v>Русский</v>
      </c>
      <c r="N54" s="48" t="str">
        <f t="shared" si="9"/>
        <v>Круглосуточно</v>
      </c>
      <c r="O54" s="49" t="str">
        <f t="shared" si="10"/>
        <v/>
      </c>
      <c r="P54" s="48" t="str">
        <f t="shared" si="24"/>
        <v>Базовый</v>
      </c>
      <c r="Q54" s="44" t="str">
        <f t="shared" si="12"/>
        <v/>
      </c>
      <c r="R54" s="44"/>
      <c r="S54" s="44" t="str">
        <f t="shared" si="13"/>
        <v>Да</v>
      </c>
      <c r="T54" s="44" t="str">
        <f t="shared" si="14"/>
        <v>Да</v>
      </c>
      <c r="U54" s="44" t="str">
        <f t="shared" si="18"/>
        <v/>
      </c>
      <c r="V54" s="27" t="str">
        <f t="shared" si="25"/>
        <v/>
      </c>
    </row>
    <row r="55" spans="1:22" x14ac:dyDescent="0.2">
      <c r="A55" s="44">
        <f t="shared" si="16"/>
        <v>53</v>
      </c>
      <c r="B55" s="27" t="s">
        <v>64</v>
      </c>
      <c r="C55" s="27" t="str">
        <f t="shared" si="22"/>
        <v>Первый в России бизнес-канал. Ход торгов на российских и зарубежных площадках. Тенденции в разных отраслях экономики и бизнеса.</v>
      </c>
      <c r="D55" s="27" t="str">
        <f t="shared" si="2"/>
        <v>Новости и публицистика</v>
      </c>
      <c r="E55" s="45" t="str">
        <f t="shared" si="3"/>
        <v>SD</v>
      </c>
      <c r="F55" s="45" t="str">
        <f t="shared" si="4"/>
        <v>DVB-9</v>
      </c>
      <c r="G55" s="45" t="str">
        <f t="shared" si="17"/>
        <v xml:space="preserve"> 4013</v>
      </c>
      <c r="H55" s="46">
        <v>64</v>
      </c>
      <c r="I55" s="45">
        <f t="shared" si="5"/>
        <v>35</v>
      </c>
      <c r="J55" s="87" t="s">
        <v>907</v>
      </c>
      <c r="K55" s="48" t="str">
        <f t="shared" si="23"/>
        <v>0009000207F4</v>
      </c>
      <c r="L55" s="48" t="str">
        <f t="shared" si="7"/>
        <v>http://rbctv.rbc.ru/</v>
      </c>
      <c r="M55" s="48" t="str">
        <f t="shared" si="8"/>
        <v>Русский</v>
      </c>
      <c r="N55" s="48" t="str">
        <f t="shared" si="9"/>
        <v>Круглосуточно</v>
      </c>
      <c r="O55" s="49" t="str">
        <f t="shared" si="10"/>
        <v/>
      </c>
      <c r="P55" s="48" t="str">
        <f t="shared" si="24"/>
        <v>Базовый</v>
      </c>
      <c r="Q55" s="44" t="str">
        <f t="shared" si="12"/>
        <v/>
      </c>
      <c r="R55" s="44"/>
      <c r="S55" s="44" t="str">
        <f t="shared" si="13"/>
        <v>Да</v>
      </c>
      <c r="T55" s="44" t="str">
        <f t="shared" si="14"/>
        <v>Да</v>
      </c>
      <c r="U55" s="44" t="str">
        <f t="shared" si="18"/>
        <v/>
      </c>
      <c r="V55" s="27" t="str">
        <f t="shared" si="25"/>
        <v/>
      </c>
    </row>
    <row r="56" spans="1:22" x14ac:dyDescent="0.2">
      <c r="A56" s="44">
        <f t="shared" si="16"/>
        <v>54</v>
      </c>
      <c r="B56" s="27" t="str">
        <f t="shared" si="0"/>
        <v>Вместе-РФ</v>
      </c>
      <c r="C56" s="27" t="str">
        <f t="shared" si="22"/>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
        <v>Новости и публицистика</v>
      </c>
      <c r="E56" s="45" t="str">
        <f t="shared" si="3"/>
        <v>SD</v>
      </c>
      <c r="F56" s="45" t="str">
        <f t="shared" si="4"/>
        <v>DVB-9</v>
      </c>
      <c r="G56" s="45" t="str">
        <f t="shared" si="17"/>
        <v xml:space="preserve"> 4013</v>
      </c>
      <c r="H56" s="46">
        <v>157</v>
      </c>
      <c r="I56" s="45">
        <f t="shared" si="5"/>
        <v>37</v>
      </c>
      <c r="J56" s="47" t="str">
        <f>IFERROR(VLOOKUP($H56,TChannels,22,FALSE),"-")</f>
        <v>epg507</v>
      </c>
      <c r="K56" s="48" t="str">
        <f t="shared" si="23"/>
        <v>0009000207E3</v>
      </c>
      <c r="L56" s="48" t="str">
        <f t="shared" si="7"/>
        <v>http://vmeste-rf.tv/</v>
      </c>
      <c r="M56" s="48" t="str">
        <f t="shared" si="8"/>
        <v>Русский</v>
      </c>
      <c r="N56" s="48" t="str">
        <f t="shared" si="9"/>
        <v>Круглосуточно</v>
      </c>
      <c r="O56" s="49" t="str">
        <f t="shared" si="10"/>
        <v/>
      </c>
      <c r="P56" s="48" t="str">
        <f t="shared" si="24"/>
        <v>Базовый</v>
      </c>
      <c r="Q56" s="44" t="str">
        <f t="shared" si="12"/>
        <v>Да</v>
      </c>
      <c r="R56" s="44"/>
      <c r="S56" s="44" t="str">
        <f t="shared" si="13"/>
        <v>Да</v>
      </c>
      <c r="T56" s="44" t="str">
        <f t="shared" si="14"/>
        <v>Да</v>
      </c>
      <c r="U56" s="44" t="str">
        <f t="shared" si="18"/>
        <v/>
      </c>
      <c r="V56" s="27" t="str">
        <f t="shared" si="25"/>
        <v/>
      </c>
    </row>
    <row r="57" spans="1:22" x14ac:dyDescent="0.2">
      <c r="A57" s="44">
        <f t="shared" si="16"/>
        <v>55</v>
      </c>
      <c r="B57" s="27" t="str">
        <f t="shared" si="0"/>
        <v>Мир</v>
      </c>
      <c r="C57" s="27" t="str">
        <f t="shared" si="22"/>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
        <v>Новости и публицистика</v>
      </c>
      <c r="E57" s="45" t="str">
        <f t="shared" si="3"/>
        <v>SD</v>
      </c>
      <c r="F57" s="45" t="str">
        <f t="shared" si="4"/>
        <v>DVB-3</v>
      </c>
      <c r="G57" s="45" t="str">
        <f t="shared" si="17"/>
        <v xml:space="preserve"> 4013</v>
      </c>
      <c r="H57" s="46">
        <v>72</v>
      </c>
      <c r="I57" s="45">
        <f t="shared" si="5"/>
        <v>18</v>
      </c>
      <c r="J57" s="47" t="str">
        <f>IFERROR(VLOOKUP($H57,TChannels,22,FALSE),"-")</f>
        <v>epg71</v>
      </c>
      <c r="K57" s="48" t="str">
        <f t="shared" si="23"/>
        <v>0009000207F3</v>
      </c>
      <c r="L57" s="48" t="str">
        <f t="shared" si="7"/>
        <v>http://mirtv.ru/</v>
      </c>
      <c r="M57" s="48" t="str">
        <f t="shared" si="8"/>
        <v>Русский</v>
      </c>
      <c r="N57" s="48" t="str">
        <f t="shared" si="9"/>
        <v>Круглосуточно</v>
      </c>
      <c r="O57" s="49" t="str">
        <f t="shared" si="10"/>
        <v/>
      </c>
      <c r="P57" s="48" t="str">
        <f t="shared" si="24"/>
        <v>Федеральный</v>
      </c>
      <c r="Q57" s="44" t="str">
        <f t="shared" si="12"/>
        <v/>
      </c>
      <c r="R57" s="44"/>
      <c r="S57" s="44" t="str">
        <f t="shared" si="13"/>
        <v>Да</v>
      </c>
      <c r="T57" s="44" t="str">
        <f t="shared" si="14"/>
        <v>Да</v>
      </c>
      <c r="U57" s="44" t="str">
        <f t="shared" si="18"/>
        <v/>
      </c>
      <c r="V57" s="27" t="str">
        <f t="shared" si="25"/>
        <v/>
      </c>
    </row>
    <row r="58" spans="1:22" x14ac:dyDescent="0.2">
      <c r="A58" s="44">
        <f t="shared" si="16"/>
        <v>56</v>
      </c>
      <c r="B58" s="27" t="str">
        <f t="shared" si="0"/>
        <v>Мир 24</v>
      </c>
      <c r="C58" s="27" t="str">
        <f t="shared" si="22"/>
        <v>Межгосударственная телерадиокомпания «Мир» глав государств-участников СНГ.</v>
      </c>
      <c r="D58" s="27" t="str">
        <f t="shared" si="2"/>
        <v>Новости и публицистика</v>
      </c>
      <c r="E58" s="45" t="str">
        <f t="shared" si="3"/>
        <v>SD</v>
      </c>
      <c r="F58" s="45" t="str">
        <f t="shared" si="4"/>
        <v>DVB-9</v>
      </c>
      <c r="G58" s="45" t="str">
        <f t="shared" si="17"/>
        <v xml:space="preserve"> 4013</v>
      </c>
      <c r="H58" s="46">
        <v>177</v>
      </c>
      <c r="I58" s="45">
        <f t="shared" si="5"/>
        <v>36</v>
      </c>
      <c r="J58" s="47" t="str">
        <f>IFERROR(VLOOKUP($H58,TChannels,22,FALSE),"-")</f>
        <v>epg389</v>
      </c>
      <c r="K58" s="48" t="str">
        <f t="shared" si="23"/>
        <v>0009000207F4</v>
      </c>
      <c r="L58" s="48" t="str">
        <f t="shared" si="7"/>
        <v>http://mirtv.ru/</v>
      </c>
      <c r="M58" s="48" t="str">
        <f t="shared" si="8"/>
        <v>Русский</v>
      </c>
      <c r="N58" s="48" t="str">
        <f t="shared" si="9"/>
        <v>Круглосуточно</v>
      </c>
      <c r="O58" s="49" t="str">
        <f t="shared" si="10"/>
        <v/>
      </c>
      <c r="P58" s="48" t="str">
        <f t="shared" si="24"/>
        <v>Базовый</v>
      </c>
      <c r="Q58" s="44" t="str">
        <f t="shared" si="12"/>
        <v>Да</v>
      </c>
      <c r="R58" s="44"/>
      <c r="S58" s="44" t="str">
        <f t="shared" si="13"/>
        <v>Да</v>
      </c>
      <c r="T58" s="44" t="str">
        <f t="shared" si="14"/>
        <v>Да</v>
      </c>
      <c r="U58" s="44" t="str">
        <f t="shared" si="18"/>
        <v/>
      </c>
      <c r="V58" s="27" t="str">
        <f t="shared" si="25"/>
        <v/>
      </c>
    </row>
    <row r="59" spans="1:22" s="69" customFormat="1" x14ac:dyDescent="0.2">
      <c r="A59" s="67">
        <f t="shared" si="16"/>
        <v>57</v>
      </c>
      <c r="B59" s="51" t="s">
        <v>908</v>
      </c>
      <c r="C59" s="51" t="s">
        <v>909</v>
      </c>
      <c r="D59" s="51" t="str">
        <f t="shared" si="2"/>
        <v>Региональные</v>
      </c>
      <c r="E59" s="68" t="str">
        <f t="shared" si="3"/>
        <v>SD</v>
      </c>
      <c r="F59" s="68" t="str">
        <f t="shared" si="4"/>
        <v>DVB-4</v>
      </c>
      <c r="G59" s="68" t="str">
        <f t="shared" si="17"/>
        <v xml:space="preserve"> 4013</v>
      </c>
      <c r="H59" s="152">
        <v>73</v>
      </c>
      <c r="I59" s="68">
        <f t="shared" si="5"/>
        <v>32</v>
      </c>
      <c r="J59" s="153" t="s">
        <v>910</v>
      </c>
      <c r="K59" s="67" t="str">
        <f t="shared" si="23"/>
        <v>0009000207E3</v>
      </c>
      <c r="L59" s="67" t="s">
        <v>911</v>
      </c>
      <c r="M59" s="67" t="s">
        <v>23</v>
      </c>
      <c r="N59" s="67" t="s">
        <v>449</v>
      </c>
      <c r="O59" s="154" t="s">
        <v>623</v>
      </c>
      <c r="P59" s="67" t="str">
        <f t="shared" si="24"/>
        <v>Базовый</v>
      </c>
      <c r="Q59" s="67" t="str">
        <f t="shared" si="12"/>
        <v/>
      </c>
      <c r="R59" s="67"/>
      <c r="S59" s="67" t="str">
        <f t="shared" si="13"/>
        <v>Да</v>
      </c>
      <c r="T59" s="67" t="str">
        <f t="shared" si="14"/>
        <v>Да</v>
      </c>
      <c r="U59" s="67" t="str">
        <f t="shared" si="18"/>
        <v/>
      </c>
      <c r="V59" s="51" t="str">
        <f t="shared" si="25"/>
        <v/>
      </c>
    </row>
    <row r="60" spans="1:22" x14ac:dyDescent="0.2">
      <c r="A60" s="48">
        <f t="shared" si="16"/>
        <v>58</v>
      </c>
      <c r="B60" s="53" t="s">
        <v>268</v>
      </c>
      <c r="C60" s="53" t="s">
        <v>269</v>
      </c>
      <c r="D60" s="53" t="str">
        <f t="shared" si="2"/>
        <v>Региональные</v>
      </c>
      <c r="E60" s="54" t="str">
        <f t="shared" si="3"/>
        <v>SD</v>
      </c>
      <c r="F60" s="54" t="str">
        <f t="shared" si="4"/>
        <v>DVB-4</v>
      </c>
      <c r="G60" s="54" t="str">
        <f t="shared" si="17"/>
        <v xml:space="preserve"> 4013</v>
      </c>
      <c r="H60" s="55">
        <v>74</v>
      </c>
      <c r="I60" s="54">
        <f t="shared" si="5"/>
        <v>33</v>
      </c>
      <c r="J60" s="56" t="s">
        <v>270</v>
      </c>
      <c r="K60" s="48" t="str">
        <f t="shared" si="23"/>
        <v>0009000207E3</v>
      </c>
      <c r="L60" s="48" t="s">
        <v>912</v>
      </c>
      <c r="M60" s="48" t="s">
        <v>23</v>
      </c>
      <c r="N60" s="48" t="s">
        <v>25</v>
      </c>
      <c r="O60" s="137" t="s">
        <v>623</v>
      </c>
      <c r="P60" s="48" t="str">
        <f t="shared" si="24"/>
        <v>Базовый</v>
      </c>
      <c r="Q60" s="48" t="str">
        <f t="shared" si="12"/>
        <v/>
      </c>
      <c r="R60" s="48"/>
      <c r="S60" s="48" t="str">
        <f t="shared" si="13"/>
        <v>Да</v>
      </c>
      <c r="T60" s="48" t="str">
        <f t="shared" si="14"/>
        <v>Да</v>
      </c>
      <c r="U60" s="48" t="str">
        <f t="shared" si="18"/>
        <v/>
      </c>
      <c r="V60" s="53" t="str">
        <f t="shared" si="25"/>
        <v/>
      </c>
    </row>
    <row r="61" spans="1:22" s="69" customFormat="1" x14ac:dyDescent="0.2">
      <c r="A61" s="67">
        <f t="shared" si="16"/>
        <v>59</v>
      </c>
      <c r="B61" s="51" t="str">
        <f t="shared" si="0"/>
        <v>Еда</v>
      </c>
      <c r="C61" s="51" t="str">
        <f t="shared" ref="C61:C89" si="26">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2"/>
        <v>Семья и здоровье</v>
      </c>
      <c r="E61" s="68" t="str">
        <f t="shared" si="3"/>
        <v>SD</v>
      </c>
      <c r="F61" s="68" t="str">
        <f t="shared" si="4"/>
        <v>DVB-24</v>
      </c>
      <c r="G61" s="68" t="str">
        <f t="shared" si="17"/>
        <v xml:space="preserve"> 4013</v>
      </c>
      <c r="H61" s="68">
        <v>183</v>
      </c>
      <c r="I61" s="68">
        <f t="shared" si="5"/>
        <v>131</v>
      </c>
      <c r="J61" s="153" t="str">
        <f t="shared" ref="J61:J89" si="27">IFERROR(VLOOKUP($H61,TChannels,22,FALSE),"-")</f>
        <v>epg253</v>
      </c>
      <c r="K61" s="67" t="str">
        <f t="shared" si="23"/>
        <v>0009000207D1</v>
      </c>
      <c r="L61" s="67" t="str">
        <f t="shared" ref="L61:L117" si="28">IFERROR(VLOOKUP($H61,TChannels,23,FALSE),"-")</f>
        <v>http://www.tveda.ru/</v>
      </c>
      <c r="M61" s="67" t="str">
        <f t="shared" ref="M61:M117" si="29">IFERROR(VLOOKUP($H61,TChannels,24,FALSE),"-")</f>
        <v>Русский</v>
      </c>
      <c r="N61" s="67" t="str">
        <f t="shared" ref="N61:N117" si="30">IFERROR(VLOOKUP($H61,TChannels,25,FALSE),"-")</f>
        <v>Круглосуточно</v>
      </c>
      <c r="O61" s="154" t="str">
        <f t="shared" ref="O61:O117" si="31">IF(VLOOKUP($H61,TChannels,26,FALSE)=0,"",VLOOKUP($H61,TChannels,26,FALSE))</f>
        <v/>
      </c>
      <c r="P61" s="67" t="str">
        <f t="shared" si="24"/>
        <v>Базовый</v>
      </c>
      <c r="Q61" s="67" t="str">
        <f t="shared" si="12"/>
        <v>Да</v>
      </c>
      <c r="R61" s="67"/>
      <c r="S61" s="67" t="str">
        <f t="shared" si="13"/>
        <v>Да</v>
      </c>
      <c r="T61" s="67" t="str">
        <f t="shared" si="14"/>
        <v>Да</v>
      </c>
      <c r="U61" s="67" t="str">
        <f t="shared" si="18"/>
        <v/>
      </c>
      <c r="V61" s="51" t="str">
        <f t="shared" si="25"/>
        <v/>
      </c>
    </row>
    <row r="62" spans="1:22" x14ac:dyDescent="0.2">
      <c r="A62" s="44">
        <f t="shared" si="16"/>
        <v>60</v>
      </c>
      <c r="B62" s="27" t="str">
        <f t="shared" si="0"/>
        <v>Телекафе</v>
      </c>
      <c r="C62" s="27" t="str">
        <f t="shared" si="26"/>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2"/>
        <v>Семья и здоровье</v>
      </c>
      <c r="E62" s="45" t="str">
        <f t="shared" si="3"/>
        <v>SD</v>
      </c>
      <c r="F62" s="45" t="str">
        <f t="shared" si="4"/>
        <v>DVB-4</v>
      </c>
      <c r="G62" s="45" t="str">
        <f t="shared" si="17"/>
        <v xml:space="preserve"> 4013</v>
      </c>
      <c r="H62" s="46">
        <v>57</v>
      </c>
      <c r="I62" s="45">
        <f t="shared" si="5"/>
        <v>133</v>
      </c>
      <c r="J62" s="47" t="str">
        <f t="shared" si="27"/>
        <v>epg56</v>
      </c>
      <c r="K62" s="48" t="str">
        <f t="shared" si="23"/>
        <v>0009000207E5</v>
      </c>
      <c r="L62" s="48" t="str">
        <f t="shared" si="28"/>
        <v>http://www.telecafe.ru/</v>
      </c>
      <c r="M62" s="48" t="str">
        <f t="shared" si="29"/>
        <v>Русский</v>
      </c>
      <c r="N62" s="48" t="str">
        <f t="shared" si="30"/>
        <v>Круглосуточно</v>
      </c>
      <c r="O62" s="49" t="str">
        <f t="shared" si="31"/>
        <v/>
      </c>
      <c r="P62" s="48" t="str">
        <f t="shared" si="24"/>
        <v>Базовый</v>
      </c>
      <c r="Q62" s="44" t="str">
        <f t="shared" si="12"/>
        <v>Да</v>
      </c>
      <c r="R62" s="44"/>
      <c r="S62" s="44" t="str">
        <f t="shared" si="13"/>
        <v>Да</v>
      </c>
      <c r="T62" s="44" t="str">
        <f t="shared" si="14"/>
        <v>Да</v>
      </c>
      <c r="U62" s="44" t="str">
        <f t="shared" si="18"/>
        <v/>
      </c>
      <c r="V62" s="27" t="str">
        <f t="shared" si="25"/>
        <v/>
      </c>
    </row>
    <row r="63" spans="1:22" x14ac:dyDescent="0.2">
      <c r="A63" s="44">
        <f t="shared" si="16"/>
        <v>61</v>
      </c>
      <c r="B63" s="27" t="str">
        <f t="shared" si="0"/>
        <v>АМС</v>
      </c>
      <c r="C63" s="27" t="str">
        <f t="shared" si="26"/>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2"/>
        <v>Иностранное кино</v>
      </c>
      <c r="E63" s="45" t="str">
        <f t="shared" si="3"/>
        <v>SD</v>
      </c>
      <c r="F63" s="45" t="str">
        <f t="shared" si="4"/>
        <v>DVB-4</v>
      </c>
      <c r="G63" s="45" t="str">
        <f t="shared" si="17"/>
        <v xml:space="preserve"> 4013</v>
      </c>
      <c r="H63" s="46">
        <v>78</v>
      </c>
      <c r="I63" s="45">
        <f t="shared" si="5"/>
        <v>67</v>
      </c>
      <c r="J63" s="47" t="str">
        <f t="shared" si="27"/>
        <v>epg74</v>
      </c>
      <c r="K63" s="48" t="str">
        <f t="shared" si="23"/>
        <v>0009000207D1</v>
      </c>
      <c r="L63" s="48" t="str">
        <f t="shared" si="28"/>
        <v>http://www.mgm.com/</v>
      </c>
      <c r="M63" s="48" t="str">
        <f t="shared" si="29"/>
        <v>Русский</v>
      </c>
      <c r="N63" s="48" t="str">
        <f t="shared" si="30"/>
        <v>Круглосуточно</v>
      </c>
      <c r="O63" s="49" t="str">
        <f t="shared" si="31"/>
        <v/>
      </c>
      <c r="P63" s="48" t="str">
        <f t="shared" si="24"/>
        <v>Базовый</v>
      </c>
      <c r="Q63" s="44" t="str">
        <f t="shared" si="12"/>
        <v>Да</v>
      </c>
      <c r="R63" s="44"/>
      <c r="S63" s="44" t="str">
        <f t="shared" si="13"/>
        <v>Да</v>
      </c>
      <c r="T63" s="44" t="str">
        <f t="shared" si="14"/>
        <v>Да</v>
      </c>
      <c r="U63" s="44" t="str">
        <f t="shared" si="18"/>
        <v/>
      </c>
      <c r="V63" s="27" t="str">
        <f t="shared" si="25"/>
        <v/>
      </c>
    </row>
    <row r="64" spans="1:22" x14ac:dyDescent="0.2">
      <c r="A64" s="44">
        <f t="shared" si="16"/>
        <v>62</v>
      </c>
      <c r="B64" s="51" t="str">
        <f t="shared" si="0"/>
        <v>Discovery ID Xtra HD</v>
      </c>
      <c r="C64" s="27" t="str">
        <f t="shared" si="26"/>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2"/>
        <v>Познавательные</v>
      </c>
      <c r="E64" s="45" t="str">
        <f t="shared" si="3"/>
        <v>HD</v>
      </c>
      <c r="F64" s="45" t="str">
        <f t="shared" si="4"/>
        <v>DVB-4</v>
      </c>
      <c r="G64" s="45" t="str">
        <f t="shared" si="17"/>
        <v xml:space="preserve"> 4013</v>
      </c>
      <c r="H64" s="46">
        <v>227</v>
      </c>
      <c r="I64" s="45">
        <f t="shared" si="5"/>
        <v>614</v>
      </c>
      <c r="J64" s="47" t="str">
        <f t="shared" si="27"/>
        <v>epg539</v>
      </c>
      <c r="K64" s="48" t="str">
        <f t="shared" si="23"/>
        <v>0009000207E3</v>
      </c>
      <c r="L64" s="48" t="str">
        <f t="shared" si="28"/>
        <v>http://www.idxtra.ru/</v>
      </c>
      <c r="M64" s="48" t="str">
        <f t="shared" si="29"/>
        <v>Русский, Английский</v>
      </c>
      <c r="N64" s="48" t="str">
        <f t="shared" si="30"/>
        <v>Круглосуточно</v>
      </c>
      <c r="O64" s="49" t="str">
        <f t="shared" si="31"/>
        <v/>
      </c>
      <c r="P64" s="48" t="str">
        <f t="shared" si="24"/>
        <v>Базовый</v>
      </c>
      <c r="Q64" s="44" t="str">
        <f t="shared" si="12"/>
        <v/>
      </c>
      <c r="R64" s="44"/>
      <c r="S64" s="44" t="str">
        <f t="shared" si="13"/>
        <v>Да</v>
      </c>
      <c r="T64" s="44" t="str">
        <f t="shared" si="14"/>
        <v>Да</v>
      </c>
      <c r="U64" s="44" t="str">
        <f t="shared" si="18"/>
        <v/>
      </c>
      <c r="V64" s="27" t="str">
        <f t="shared" si="25"/>
        <v/>
      </c>
    </row>
    <row r="65" spans="1:22" x14ac:dyDescent="0.2">
      <c r="A65" s="44">
        <f t="shared" si="16"/>
        <v>63</v>
      </c>
      <c r="B65" s="27" t="str">
        <f t="shared" si="0"/>
        <v>Первый HD</v>
      </c>
      <c r="C65" s="27" t="str">
        <f t="shared" si="26"/>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2"/>
        <v>Федеральные каналы</v>
      </c>
      <c r="E65" s="45" t="str">
        <f t="shared" si="3"/>
        <v>HD</v>
      </c>
      <c r="F65" s="45" t="str">
        <f t="shared" si="4"/>
        <v>DVB-10</v>
      </c>
      <c r="G65" s="45" t="str">
        <f t="shared" si="17"/>
        <v xml:space="preserve"> 4013</v>
      </c>
      <c r="H65" s="46">
        <v>139</v>
      </c>
      <c r="I65" s="45">
        <f t="shared" si="5"/>
        <v>600</v>
      </c>
      <c r="J65" s="47" t="str">
        <f t="shared" si="27"/>
        <v>epg268</v>
      </c>
      <c r="K65" s="48" t="str">
        <f t="shared" si="23"/>
        <v>0009000207F4</v>
      </c>
      <c r="L65" s="48" t="str">
        <f t="shared" si="28"/>
        <v>http://1tv.ru</v>
      </c>
      <c r="M65" s="48" t="str">
        <f t="shared" si="29"/>
        <v>Русский</v>
      </c>
      <c r="N65" s="48" t="str">
        <f t="shared" si="30"/>
        <v>Круглосуточно</v>
      </c>
      <c r="O65" s="49" t="str">
        <f t="shared" si="31"/>
        <v/>
      </c>
      <c r="P65" s="48" t="str">
        <f t="shared" si="24"/>
        <v>Базовый</v>
      </c>
      <c r="Q65" s="44" t="str">
        <f t="shared" si="12"/>
        <v/>
      </c>
      <c r="R65" s="44"/>
      <c r="S65" s="44" t="str">
        <f t="shared" si="13"/>
        <v>Да</v>
      </c>
      <c r="T65" s="44" t="str">
        <f t="shared" si="14"/>
        <v>Да</v>
      </c>
      <c r="U65" s="44" t="str">
        <f t="shared" si="18"/>
        <v/>
      </c>
      <c r="V65" s="27" t="str">
        <f t="shared" si="25"/>
        <v/>
      </c>
    </row>
    <row r="66" spans="1:22" x14ac:dyDescent="0.2">
      <c r="A66" s="44">
        <f t="shared" si="16"/>
        <v>64</v>
      </c>
      <c r="B66" s="27" t="str">
        <f t="shared" ref="B66:B122" si="32">IFERROR(VLOOKUP($H66,TChannels,3,FALSE),"-")</f>
        <v>Кино ТВ</v>
      </c>
      <c r="C66" s="27" t="str">
        <f t="shared" si="26"/>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ref="D66:D122" si="33">IFERROR(VLOOKUP($H66,TChannels,21,FALSE),"-")</f>
        <v>Иностранное кино</v>
      </c>
      <c r="E66" s="45" t="str">
        <f t="shared" ref="E66:E122" si="34">IFERROR(VLOOKUP($H66,TChannels,4,FALSE),"-")</f>
        <v>SD</v>
      </c>
      <c r="F66" s="45" t="str">
        <f t="shared" ref="F66:F122" si="35">IFERROR(VLOOKUP($H66,TChannels,2,FALSE),"-")</f>
        <v>DVB-10</v>
      </c>
      <c r="G66" s="45" t="str">
        <f t="shared" si="17"/>
        <v xml:space="preserve"> 4013</v>
      </c>
      <c r="H66" s="46">
        <v>308</v>
      </c>
      <c r="I66" s="45">
        <f t="shared" ref="I66:I122" si="36">IFERROR(VLOOKUP($H66,TChannels,5,FALSE),"-")</f>
        <v>66</v>
      </c>
      <c r="J66" s="47" t="str">
        <f t="shared" si="27"/>
        <v>epg504</v>
      </c>
      <c r="K66" s="48" t="str">
        <f t="shared" ref="K66:K93" si="37">IFERROR(IF($U$1=1,VLOOKUP($H66,TChannels,13,FALSE),IF($U$1=2,VLOOKUP($H66,TChannels,20,FALSE),IF($U$1=3,VLOOKUP($H66,TChannels,10,FALSE),IF($U$1=4,VLOOKUP($H66,TChannels,17,FALSE),"Не определен")))),"-")</f>
        <v>0009000207D1</v>
      </c>
      <c r="L66" s="48" t="str">
        <f t="shared" si="28"/>
        <v>http://kinochannel.ru/</v>
      </c>
      <c r="M66" s="48" t="str">
        <f t="shared" si="29"/>
        <v>Русский</v>
      </c>
      <c r="N66" s="48" t="str">
        <f t="shared" si="30"/>
        <v>Круглосуточно</v>
      </c>
      <c r="O66" s="49" t="str">
        <f t="shared" si="31"/>
        <v/>
      </c>
      <c r="P66" s="48" t="str">
        <f t="shared" ref="P66:P93" si="38">IFERROR(IF(OR($U$1=1,$U$1=3),VLOOKUP($H66,TChannels,7,FALSE),IF(OR($U$1=2,$U$1=4),VLOOKUP($H66,TChannels,14,FALSE),"Не определен")),"-")</f>
        <v>Базовый</v>
      </c>
      <c r="Q66" s="44" t="str">
        <f t="shared" ref="Q66:Q122" si="39">IF(VLOOKUP($H66,TChannels,6,FALSE)=0,"",VLOOKUP($H66,TChannels,6,FALSE))</f>
        <v/>
      </c>
      <c r="R66" s="44"/>
      <c r="S66" s="44" t="str">
        <f t="shared" ref="S66:S122" si="40">IFERROR(VLOOKUP($H66,TChannels,27,FALSE),"-")</f>
        <v>Да</v>
      </c>
      <c r="T66" s="44" t="str">
        <f t="shared" ref="T66:T122" si="41">IFERROR(VLOOKUP($H66,TChannels,28,FALSE),"-")</f>
        <v>Да</v>
      </c>
      <c r="U66" s="44" t="str">
        <f t="shared" ref="U66:U122" si="42">IF(VLOOKUP($H66,TChannels,29,FALSE)=0,"",VLOOKUP($H66,TChannels,29,FALSE))</f>
        <v/>
      </c>
      <c r="V66" s="27" t="str">
        <f t="shared" ref="V66:V93" si="43">IF(VLOOKUP($H66,TChannels,31,FALSE)=0,"",VLOOKUP($H66,TChannels,31,FALSE))</f>
        <v/>
      </c>
    </row>
    <row r="67" spans="1:22" x14ac:dyDescent="0.2">
      <c r="A67" s="44">
        <f t="shared" ref="A67:A126" si="44">ROW()-2</f>
        <v>65</v>
      </c>
      <c r="B67" s="27" t="str">
        <f t="shared" si="32"/>
        <v>TV 1000 Action</v>
      </c>
      <c r="C67" s="27" t="str">
        <f t="shared" si="26"/>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33"/>
        <v>Иностранное кино</v>
      </c>
      <c r="E67" s="45" t="str">
        <f t="shared" si="34"/>
        <v>SD</v>
      </c>
      <c r="F67" s="45" t="str">
        <f t="shared" si="35"/>
        <v>DVB-10</v>
      </c>
      <c r="G67" s="45" t="str">
        <f t="shared" ref="G67:G126" si="45">IFERROR(MID($A$1,SEARCH("=",$A$1,9)+1,SEARCH(")",$A$1)-SEARCH("=",$A$1,9)-1),"Н/Д")</f>
        <v xml:space="preserve"> 4013</v>
      </c>
      <c r="H67" s="46">
        <v>98</v>
      </c>
      <c r="I67" s="45">
        <f t="shared" si="36"/>
        <v>65</v>
      </c>
      <c r="J67" s="47" t="str">
        <f t="shared" si="27"/>
        <v>epg94</v>
      </c>
      <c r="K67" s="48" t="str">
        <f t="shared" si="37"/>
        <v>0009000207D1</v>
      </c>
      <c r="L67" s="48" t="str">
        <f t="shared" si="28"/>
        <v>http://www.viasat-channels.tv/</v>
      </c>
      <c r="M67" s="48" t="str">
        <f t="shared" si="29"/>
        <v>Русский, Английский</v>
      </c>
      <c r="N67" s="48" t="str">
        <f t="shared" si="30"/>
        <v>Круглосуточно</v>
      </c>
      <c r="O67" s="49" t="str">
        <f t="shared" si="31"/>
        <v/>
      </c>
      <c r="P67" s="48" t="str">
        <f t="shared" si="38"/>
        <v>Базовый</v>
      </c>
      <c r="Q67" s="44" t="str">
        <f t="shared" si="39"/>
        <v>Да</v>
      </c>
      <c r="R67" s="44"/>
      <c r="S67" s="44" t="str">
        <f t="shared" si="40"/>
        <v>Да</v>
      </c>
      <c r="T67" s="44" t="str">
        <f t="shared" si="41"/>
        <v>Да</v>
      </c>
      <c r="U67" s="44" t="str">
        <f t="shared" si="42"/>
        <v/>
      </c>
      <c r="V67" s="27" t="str">
        <f t="shared" si="43"/>
        <v/>
      </c>
    </row>
    <row r="68" spans="1:22" s="63" customFormat="1" x14ac:dyDescent="0.2">
      <c r="A68" s="44">
        <f t="shared" si="44"/>
        <v>66</v>
      </c>
      <c r="B68" s="27" t="str">
        <f t="shared" si="32"/>
        <v>TLC</v>
      </c>
      <c r="C68" s="27" t="str">
        <f t="shared" si="26"/>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33"/>
        <v>Вокруг света</v>
      </c>
      <c r="E68" s="45" t="str">
        <f t="shared" si="34"/>
        <v>SD</v>
      </c>
      <c r="F68" s="45" t="str">
        <f t="shared" si="35"/>
        <v>DVB-10</v>
      </c>
      <c r="G68" s="45" t="str">
        <f t="shared" si="45"/>
        <v xml:space="preserve"> 4013</v>
      </c>
      <c r="H68" s="46">
        <v>62</v>
      </c>
      <c r="I68" s="45">
        <f t="shared" si="36"/>
        <v>106</v>
      </c>
      <c r="J68" s="47" t="str">
        <f t="shared" si="27"/>
        <v>epg61</v>
      </c>
      <c r="K68" s="48" t="str">
        <f t="shared" si="37"/>
        <v>0009000207E3</v>
      </c>
      <c r="L68" s="48" t="str">
        <f t="shared" si="28"/>
        <v>http://www.tlc-tv.ru/</v>
      </c>
      <c r="M68" s="48" t="str">
        <f t="shared" si="29"/>
        <v>Русский, Английский</v>
      </c>
      <c r="N68" s="48" t="str">
        <f t="shared" si="30"/>
        <v>Круглосуточно</v>
      </c>
      <c r="O68" s="49" t="str">
        <f t="shared" si="31"/>
        <v/>
      </c>
      <c r="P68" s="48" t="str">
        <f t="shared" si="38"/>
        <v>Базовый</v>
      </c>
      <c r="Q68" s="44" t="str">
        <f t="shared" si="39"/>
        <v/>
      </c>
      <c r="R68" s="44"/>
      <c r="S68" s="44" t="str">
        <f t="shared" si="40"/>
        <v>Да</v>
      </c>
      <c r="T68" s="44" t="str">
        <f t="shared" si="41"/>
        <v>Да</v>
      </c>
      <c r="U68" s="44" t="str">
        <f t="shared" si="42"/>
        <v/>
      </c>
      <c r="V68" s="27" t="str">
        <f t="shared" si="43"/>
        <v/>
      </c>
    </row>
    <row r="69" spans="1:22" x14ac:dyDescent="0.2">
      <c r="A69" s="48">
        <f t="shared" si="44"/>
        <v>67</v>
      </c>
      <c r="B69" s="53" t="str">
        <f t="shared" si="32"/>
        <v>Спас</v>
      </c>
      <c r="C69" s="27" t="str">
        <f t="shared" si="26"/>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33"/>
        <v>Федеральные каналы</v>
      </c>
      <c r="E69" s="54" t="str">
        <f t="shared" si="34"/>
        <v>SD</v>
      </c>
      <c r="F69" s="54" t="str">
        <f t="shared" si="35"/>
        <v>DVB-2</v>
      </c>
      <c r="G69" s="45" t="str">
        <f t="shared" si="45"/>
        <v xml:space="preserve"> 4013</v>
      </c>
      <c r="H69" s="54">
        <v>313</v>
      </c>
      <c r="I69" s="54">
        <f t="shared" si="36"/>
        <v>12</v>
      </c>
      <c r="J69" s="47" t="str">
        <f t="shared" si="27"/>
        <v>epg391</v>
      </c>
      <c r="K69" s="48" t="str">
        <f t="shared" si="37"/>
        <v>0009000207F3</v>
      </c>
      <c r="L69" s="48" t="str">
        <f t="shared" si="28"/>
        <v>http://spastv.ru</v>
      </c>
      <c r="M69" s="48" t="str">
        <f t="shared" si="29"/>
        <v>Русский</v>
      </c>
      <c r="N69" s="48" t="str">
        <f t="shared" si="30"/>
        <v>Круглосуточно</v>
      </c>
      <c r="O69" s="49" t="str">
        <f t="shared" si="31"/>
        <v/>
      </c>
      <c r="P69" s="48" t="str">
        <f t="shared" si="38"/>
        <v>Федеральный</v>
      </c>
      <c r="Q69" s="48" t="str">
        <f t="shared" si="39"/>
        <v/>
      </c>
      <c r="R69" s="48"/>
      <c r="S69" s="44" t="str">
        <f t="shared" si="40"/>
        <v>Да</v>
      </c>
      <c r="T69" s="44" t="str">
        <f t="shared" si="41"/>
        <v>Да</v>
      </c>
      <c r="U69" s="44" t="str">
        <f t="shared" si="42"/>
        <v/>
      </c>
      <c r="V69" s="27" t="str">
        <f t="shared" si="43"/>
        <v/>
      </c>
    </row>
    <row r="70" spans="1:22" x14ac:dyDescent="0.2">
      <c r="A70" s="44">
        <f t="shared" si="44"/>
        <v>68</v>
      </c>
      <c r="B70" s="27" t="str">
        <f t="shared" si="32"/>
        <v>Shopping live</v>
      </c>
      <c r="C70" s="27" t="str">
        <f t="shared" si="26"/>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33"/>
        <v>Телемагазины</v>
      </c>
      <c r="E70" s="45" t="str">
        <f t="shared" si="34"/>
        <v>SD</v>
      </c>
      <c r="F70" s="45" t="str">
        <f t="shared" si="35"/>
        <v>DVB-11</v>
      </c>
      <c r="G70" s="45" t="str">
        <f t="shared" si="45"/>
        <v xml:space="preserve"> 4013</v>
      </c>
      <c r="H70" s="46">
        <v>24</v>
      </c>
      <c r="I70" s="45">
        <f t="shared" si="36"/>
        <v>22</v>
      </c>
      <c r="J70" s="47" t="str">
        <f t="shared" si="27"/>
        <v>epg23</v>
      </c>
      <c r="K70" s="48" t="str">
        <f t="shared" si="37"/>
        <v>0009000207E3</v>
      </c>
      <c r="L70" s="48" t="str">
        <f t="shared" si="28"/>
        <v>http://www.shoppinglive.ru/</v>
      </c>
      <c r="M70" s="48" t="str">
        <f t="shared" si="29"/>
        <v>Русский</v>
      </c>
      <c r="N70" s="48" t="str">
        <f t="shared" si="30"/>
        <v>Круглосуточно</v>
      </c>
      <c r="O70" s="49" t="str">
        <f t="shared" si="31"/>
        <v/>
      </c>
      <c r="P70" s="48" t="str">
        <f t="shared" si="38"/>
        <v>Базовый</v>
      </c>
      <c r="Q70" s="44" t="str">
        <f t="shared" si="39"/>
        <v/>
      </c>
      <c r="R70" s="44"/>
      <c r="S70" s="44" t="str">
        <f t="shared" si="40"/>
        <v>Да</v>
      </c>
      <c r="T70" s="44" t="str">
        <f t="shared" si="41"/>
        <v>Да</v>
      </c>
      <c r="U70" s="44" t="str">
        <f t="shared" si="42"/>
        <v/>
      </c>
      <c r="V70" s="27" t="str">
        <f t="shared" si="43"/>
        <v/>
      </c>
    </row>
    <row r="71" spans="1:22" s="63" customFormat="1" x14ac:dyDescent="0.2">
      <c r="A71" s="44">
        <f t="shared" si="44"/>
        <v>69</v>
      </c>
      <c r="B71" s="27" t="str">
        <f t="shared" si="32"/>
        <v>Россия 1 HD</v>
      </c>
      <c r="C71" s="27" t="str">
        <f t="shared" si="26"/>
        <v>Это динамично развивающаяся телекомпания, занимающая ведущие позиции в российском вещании.</v>
      </c>
      <c r="D71" s="27" t="str">
        <f t="shared" si="33"/>
        <v>Федеральные каналы</v>
      </c>
      <c r="E71" s="45" t="str">
        <f t="shared" si="34"/>
        <v>HD</v>
      </c>
      <c r="F71" s="45" t="str">
        <f t="shared" si="35"/>
        <v>DVB-11</v>
      </c>
      <c r="G71" s="45" t="str">
        <f t="shared" si="45"/>
        <v xml:space="preserve"> 4013</v>
      </c>
      <c r="H71" s="46">
        <v>138</v>
      </c>
      <c r="I71" s="45">
        <f t="shared" si="36"/>
        <v>601</v>
      </c>
      <c r="J71" s="47" t="str">
        <f t="shared" si="27"/>
        <v>epg388</v>
      </c>
      <c r="K71" s="48" t="str">
        <f t="shared" si="37"/>
        <v>0009000207F4</v>
      </c>
      <c r="L71" s="48" t="str">
        <f t="shared" si="28"/>
        <v>http://russia.tv</v>
      </c>
      <c r="M71" s="48" t="str">
        <f t="shared" si="29"/>
        <v>Русский</v>
      </c>
      <c r="N71" s="48" t="str">
        <f t="shared" si="30"/>
        <v>Круглосуточно</v>
      </c>
      <c r="O71" s="49" t="str">
        <f t="shared" si="31"/>
        <v/>
      </c>
      <c r="P71" s="48" t="str">
        <f t="shared" si="38"/>
        <v>Базовый</v>
      </c>
      <c r="Q71" s="44" t="str">
        <f t="shared" si="39"/>
        <v/>
      </c>
      <c r="R71" s="44"/>
      <c r="S71" s="44" t="str">
        <f t="shared" si="40"/>
        <v>Да</v>
      </c>
      <c r="T71" s="44" t="str">
        <f t="shared" si="41"/>
        <v>Да</v>
      </c>
      <c r="U71" s="44" t="str">
        <f t="shared" si="42"/>
        <v/>
      </c>
      <c r="V71" s="27" t="str">
        <f t="shared" si="43"/>
        <v/>
      </c>
    </row>
    <row r="72" spans="1:22" x14ac:dyDescent="0.2">
      <c r="A72" s="48">
        <f t="shared" si="44"/>
        <v>70</v>
      </c>
      <c r="B72" s="53" t="str">
        <f t="shared" si="32"/>
        <v>ТНТ4</v>
      </c>
      <c r="C72" s="27" t="str">
        <f t="shared" si="26"/>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33"/>
        <v>Развлекательные</v>
      </c>
      <c r="E72" s="54" t="str">
        <f t="shared" si="34"/>
        <v>SD</v>
      </c>
      <c r="F72" s="54" t="str">
        <f t="shared" si="35"/>
        <v>DVB-11</v>
      </c>
      <c r="G72" s="45" t="str">
        <f t="shared" si="45"/>
        <v xml:space="preserve"> 4013</v>
      </c>
      <c r="H72" s="54">
        <v>315</v>
      </c>
      <c r="I72" s="54">
        <f t="shared" si="36"/>
        <v>206</v>
      </c>
      <c r="J72" s="47" t="str">
        <f t="shared" si="27"/>
        <v>epg622</v>
      </c>
      <c r="K72" s="48" t="str">
        <f t="shared" si="37"/>
        <v>0009000207E3</v>
      </c>
      <c r="L72" s="48" t="str">
        <f t="shared" si="28"/>
        <v>http://tnt-online.ru/</v>
      </c>
      <c r="M72" s="48" t="str">
        <f t="shared" si="29"/>
        <v>Русский</v>
      </c>
      <c r="N72" s="48" t="str">
        <f t="shared" si="30"/>
        <v>Круглосуточно</v>
      </c>
      <c r="O72" s="49" t="str">
        <f t="shared" si="31"/>
        <v/>
      </c>
      <c r="P72" s="48" t="str">
        <f t="shared" si="38"/>
        <v>Базовый</v>
      </c>
      <c r="Q72" s="48" t="str">
        <f t="shared" si="39"/>
        <v>Да</v>
      </c>
      <c r="R72" s="48"/>
      <c r="S72" s="44" t="str">
        <f t="shared" si="40"/>
        <v>Да</v>
      </c>
      <c r="T72" s="44" t="str">
        <f t="shared" si="41"/>
        <v>Да</v>
      </c>
      <c r="U72" s="44" t="str">
        <f t="shared" si="42"/>
        <v/>
      </c>
      <c r="V72" s="27" t="str">
        <f t="shared" si="43"/>
        <v/>
      </c>
    </row>
    <row r="73" spans="1:22" x14ac:dyDescent="0.2">
      <c r="A73" s="44">
        <f t="shared" si="44"/>
        <v>71</v>
      </c>
      <c r="B73" s="27" t="str">
        <f t="shared" si="32"/>
        <v>Eurosport 1 HD</v>
      </c>
      <c r="C73" s="27" t="str">
        <f t="shared" si="26"/>
        <v>Канал предоставляет самую полную информацию о текущих событиях в мире спорта. Вещание в формате высокой четкости.</v>
      </c>
      <c r="D73" s="27" t="str">
        <f t="shared" si="33"/>
        <v>Спортивные</v>
      </c>
      <c r="E73" s="45" t="str">
        <f t="shared" si="34"/>
        <v>HD</v>
      </c>
      <c r="F73" s="45" t="str">
        <f t="shared" si="35"/>
        <v>DVB-11</v>
      </c>
      <c r="G73" s="45" t="str">
        <f t="shared" si="45"/>
        <v xml:space="preserve"> 4013</v>
      </c>
      <c r="H73" s="46">
        <v>122</v>
      </c>
      <c r="I73" s="45">
        <f t="shared" si="36"/>
        <v>619</v>
      </c>
      <c r="J73" s="47" t="str">
        <f t="shared" si="27"/>
        <v>epg308</v>
      </c>
      <c r="K73" s="48" t="str">
        <f t="shared" si="37"/>
        <v>0009000207D1</v>
      </c>
      <c r="L73" s="48" t="str">
        <f t="shared" si="28"/>
        <v>http://www.eurosport.ru/</v>
      </c>
      <c r="M73" s="48" t="str">
        <f t="shared" si="29"/>
        <v>Английский</v>
      </c>
      <c r="N73" s="48" t="str">
        <f t="shared" si="30"/>
        <v>Круглосуточно</v>
      </c>
      <c r="O73" s="49" t="str">
        <f t="shared" si="31"/>
        <v/>
      </c>
      <c r="P73" s="48" t="str">
        <f t="shared" si="38"/>
        <v>Базовый</v>
      </c>
      <c r="Q73" s="44" t="str">
        <f t="shared" si="39"/>
        <v/>
      </c>
      <c r="R73" s="44"/>
      <c r="S73" s="44" t="str">
        <f t="shared" si="40"/>
        <v>Да</v>
      </c>
      <c r="T73" s="44" t="str">
        <f t="shared" si="41"/>
        <v>Да</v>
      </c>
      <c r="U73" s="44" t="str">
        <f t="shared" si="42"/>
        <v/>
      </c>
      <c r="V73" s="27" t="str">
        <f t="shared" si="43"/>
        <v/>
      </c>
    </row>
    <row r="74" spans="1:22" x14ac:dyDescent="0.2">
      <c r="A74" s="44">
        <f t="shared" si="44"/>
        <v>72</v>
      </c>
      <c r="B74" s="27" t="str">
        <f t="shared" si="32"/>
        <v>Fox HD</v>
      </c>
      <c r="C74" s="27" t="str">
        <f t="shared" si="26"/>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33"/>
        <v>Кино и сериалы</v>
      </c>
      <c r="E74" s="45" t="str">
        <f t="shared" si="34"/>
        <v>HD</v>
      </c>
      <c r="F74" s="45" t="str">
        <f t="shared" si="35"/>
        <v>DVB-9</v>
      </c>
      <c r="G74" s="45" t="str">
        <f t="shared" si="45"/>
        <v xml:space="preserve"> 4013</v>
      </c>
      <c r="H74" s="46">
        <v>131</v>
      </c>
      <c r="I74" s="45">
        <f t="shared" si="36"/>
        <v>607</v>
      </c>
      <c r="J74" s="47" t="str">
        <f t="shared" si="27"/>
        <v>epg316</v>
      </c>
      <c r="K74" s="48" t="str">
        <f t="shared" si="37"/>
        <v>0009000207D1</v>
      </c>
      <c r="L74" s="48" t="str">
        <f t="shared" si="28"/>
        <v>http://www.fox.com/</v>
      </c>
      <c r="M74" s="48" t="str">
        <f t="shared" si="29"/>
        <v>Русский</v>
      </c>
      <c r="N74" s="48" t="str">
        <f t="shared" si="30"/>
        <v>Круглосуточно</v>
      </c>
      <c r="O74" s="49" t="str">
        <f t="shared" si="31"/>
        <v/>
      </c>
      <c r="P74" s="48" t="str">
        <f t="shared" si="38"/>
        <v>Базовый</v>
      </c>
      <c r="Q74" s="44" t="str">
        <f t="shared" si="39"/>
        <v/>
      </c>
      <c r="R74" s="44"/>
      <c r="S74" s="44" t="str">
        <f t="shared" si="40"/>
        <v>Да</v>
      </c>
      <c r="T74" s="44" t="str">
        <f t="shared" si="41"/>
        <v>Да</v>
      </c>
      <c r="U74" s="44" t="str">
        <f t="shared" si="42"/>
        <v/>
      </c>
      <c r="V74" s="27" t="str">
        <f t="shared" si="43"/>
        <v/>
      </c>
    </row>
    <row r="75" spans="1:22" x14ac:dyDescent="0.2">
      <c r="A75" s="44">
        <f t="shared" si="44"/>
        <v>73</v>
      </c>
      <c r="B75" s="53" t="str">
        <f t="shared" si="32"/>
        <v>Матч! Арена HD</v>
      </c>
      <c r="C75" s="27" t="str">
        <f t="shared" si="26"/>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33"/>
        <v>Спортивные</v>
      </c>
      <c r="E75" s="54" t="str">
        <f t="shared" si="34"/>
        <v>HD</v>
      </c>
      <c r="F75" s="54" t="str">
        <f t="shared" si="35"/>
        <v>DVB-14</v>
      </c>
      <c r="G75" s="45" t="str">
        <f t="shared" si="45"/>
        <v xml:space="preserve"> 4013</v>
      </c>
      <c r="H75" s="55">
        <v>123</v>
      </c>
      <c r="I75" s="54">
        <f t="shared" si="36"/>
        <v>621</v>
      </c>
      <c r="J75" s="47" t="str">
        <f t="shared" si="27"/>
        <v>epg628</v>
      </c>
      <c r="K75" s="48" t="str">
        <f t="shared" si="37"/>
        <v>0009000207F4</v>
      </c>
      <c r="L75" s="48" t="str">
        <f t="shared" si="28"/>
        <v>http://matchtv.ru/</v>
      </c>
      <c r="M75" s="48" t="str">
        <f t="shared" si="29"/>
        <v>Русский</v>
      </c>
      <c r="N75" s="48" t="str">
        <f t="shared" si="30"/>
        <v>Круглосуточно</v>
      </c>
      <c r="O75" s="49" t="str">
        <f t="shared" si="31"/>
        <v/>
      </c>
      <c r="P75" s="48" t="str">
        <f t="shared" si="38"/>
        <v>Базовый</v>
      </c>
      <c r="Q75" s="44" t="str">
        <f t="shared" si="39"/>
        <v/>
      </c>
      <c r="R75" s="44"/>
      <c r="S75" s="44" t="str">
        <f t="shared" si="40"/>
        <v>Да</v>
      </c>
      <c r="T75" s="44" t="str">
        <f t="shared" si="41"/>
        <v>Да</v>
      </c>
      <c r="U75" s="44" t="str">
        <f t="shared" si="42"/>
        <v/>
      </c>
      <c r="V75" s="27" t="str">
        <f t="shared" si="43"/>
        <v/>
      </c>
    </row>
    <row r="76" spans="1:22" x14ac:dyDescent="0.2">
      <c r="A76" s="44">
        <f t="shared" si="44"/>
        <v>74</v>
      </c>
      <c r="B76" s="53" t="str">
        <f t="shared" si="32"/>
        <v>Tiji</v>
      </c>
      <c r="C76" s="27" t="str">
        <f t="shared" si="26"/>
        <v>Детский телеканал для дошкольников. Анимационные сериалы, развивающие передачи, кукольные шоу, музыкальные клипы.</v>
      </c>
      <c r="D76" s="53" t="str">
        <f t="shared" si="33"/>
        <v>Детские</v>
      </c>
      <c r="E76" s="54" t="str">
        <f t="shared" si="34"/>
        <v>SD</v>
      </c>
      <c r="F76" s="54" t="str">
        <f t="shared" si="35"/>
        <v>DVB-13</v>
      </c>
      <c r="G76" s="45" t="str">
        <f t="shared" si="45"/>
        <v xml:space="preserve"> 4013</v>
      </c>
      <c r="H76" s="55">
        <v>113</v>
      </c>
      <c r="I76" s="54">
        <f t="shared" si="36"/>
        <v>85</v>
      </c>
      <c r="J76" s="47" t="str">
        <f t="shared" si="27"/>
        <v>epg109</v>
      </c>
      <c r="K76" s="48" t="str">
        <f t="shared" si="37"/>
        <v>0009000207D1</v>
      </c>
      <c r="L76" s="48" t="str">
        <f t="shared" si="28"/>
        <v>http://www.tiji.fr/</v>
      </c>
      <c r="M76" s="48" t="str">
        <f t="shared" si="29"/>
        <v>Русский</v>
      </c>
      <c r="N76" s="48" t="str">
        <f t="shared" si="30"/>
        <v>Круглосуточно</v>
      </c>
      <c r="O76" s="49" t="str">
        <f t="shared" si="31"/>
        <v/>
      </c>
      <c r="P76" s="48" t="str">
        <f t="shared" si="38"/>
        <v>Базовый</v>
      </c>
      <c r="Q76" s="44" t="str">
        <f t="shared" si="39"/>
        <v/>
      </c>
      <c r="R76" s="44"/>
      <c r="S76" s="44" t="str">
        <f t="shared" si="40"/>
        <v>Да</v>
      </c>
      <c r="T76" s="44" t="str">
        <f t="shared" si="41"/>
        <v>Да</v>
      </c>
      <c r="U76" s="44" t="str">
        <f t="shared" si="42"/>
        <v/>
      </c>
      <c r="V76" s="27" t="str">
        <f t="shared" si="43"/>
        <v/>
      </c>
    </row>
    <row r="77" spans="1:22" x14ac:dyDescent="0.2">
      <c r="A77" s="44">
        <f t="shared" si="44"/>
        <v>75</v>
      </c>
      <c r="B77" s="51" t="str">
        <f t="shared" si="32"/>
        <v>Шалун SD</v>
      </c>
      <c r="C77" s="51" t="str">
        <f t="shared" si="26"/>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33"/>
        <v>Эротика</v>
      </c>
      <c r="E77" s="68" t="str">
        <f t="shared" si="34"/>
        <v>SD</v>
      </c>
      <c r="F77" s="68" t="str">
        <f t="shared" si="35"/>
        <v>DVB-13</v>
      </c>
      <c r="G77" s="68" t="str">
        <f t="shared" si="45"/>
        <v xml:space="preserve"> 4013</v>
      </c>
      <c r="H77" s="68">
        <v>196</v>
      </c>
      <c r="I77" s="68">
        <f t="shared" si="36"/>
        <v>925</v>
      </c>
      <c r="J77" s="153" t="str">
        <f t="shared" si="27"/>
        <v>epg654</v>
      </c>
      <c r="K77" s="67" t="str">
        <f t="shared" si="37"/>
        <v>0009000207E3</v>
      </c>
      <c r="L77" s="67" t="str">
        <f t="shared" si="28"/>
        <v>http://www.goodtime.media/</v>
      </c>
      <c r="M77" s="48" t="str">
        <f t="shared" si="29"/>
        <v>Русский</v>
      </c>
      <c r="N77" s="48" t="str">
        <f t="shared" si="30"/>
        <v>Круглосуточно</v>
      </c>
      <c r="O77" s="49" t="str">
        <f t="shared" si="31"/>
        <v/>
      </c>
      <c r="P77" s="48" t="str">
        <f t="shared" si="38"/>
        <v>Базовый</v>
      </c>
      <c r="Q77" s="44" t="str">
        <f t="shared" si="39"/>
        <v/>
      </c>
      <c r="R77" s="44"/>
      <c r="S77" s="44" t="str">
        <f t="shared" si="40"/>
        <v>Да</v>
      </c>
      <c r="T77" s="44" t="str">
        <f t="shared" si="41"/>
        <v>Да</v>
      </c>
      <c r="U77" s="44" t="str">
        <f t="shared" si="42"/>
        <v>Да</v>
      </c>
      <c r="V77" s="27" t="str">
        <f t="shared" si="43"/>
        <v/>
      </c>
    </row>
    <row r="78" spans="1:22" x14ac:dyDescent="0.2">
      <c r="A78" s="44">
        <f t="shared" si="44"/>
        <v>76</v>
      </c>
      <c r="B78" s="53" t="str">
        <f t="shared" si="32"/>
        <v>Ретро</v>
      </c>
      <c r="C78" s="27" t="str">
        <f t="shared" si="26"/>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33"/>
        <v>Развлекательные</v>
      </c>
      <c r="E78" s="54" t="str">
        <f t="shared" si="34"/>
        <v>SD</v>
      </c>
      <c r="F78" s="54" t="str">
        <f t="shared" si="35"/>
        <v>DVB-13</v>
      </c>
      <c r="G78" s="45" t="str">
        <f t="shared" si="45"/>
        <v xml:space="preserve"> 4013</v>
      </c>
      <c r="H78" s="55">
        <v>40</v>
      </c>
      <c r="I78" s="54">
        <f t="shared" si="36"/>
        <v>204</v>
      </c>
      <c r="J78" s="47" t="str">
        <f t="shared" si="27"/>
        <v>epg39</v>
      </c>
      <c r="K78" s="48" t="str">
        <f t="shared" si="37"/>
        <v>0009000207D1</v>
      </c>
      <c r="L78" s="48" t="str">
        <f t="shared" si="28"/>
        <v>http://www.tv-stream.ru/</v>
      </c>
      <c r="M78" s="48" t="str">
        <f t="shared" si="29"/>
        <v>Русский</v>
      </c>
      <c r="N78" s="48" t="str">
        <f t="shared" si="30"/>
        <v>Круглосуточно</v>
      </c>
      <c r="O78" s="49" t="str">
        <f t="shared" si="31"/>
        <v/>
      </c>
      <c r="P78" s="48" t="str">
        <f t="shared" si="38"/>
        <v>Базовый</v>
      </c>
      <c r="Q78" s="44" t="str">
        <f t="shared" si="39"/>
        <v>Да</v>
      </c>
      <c r="R78" s="44"/>
      <c r="S78" s="44" t="str">
        <f t="shared" si="40"/>
        <v>Да</v>
      </c>
      <c r="T78" s="44" t="str">
        <f t="shared" si="41"/>
        <v>Да</v>
      </c>
      <c r="U78" s="44" t="str">
        <f t="shared" si="42"/>
        <v/>
      </c>
      <c r="V78" s="27" t="str">
        <f t="shared" si="43"/>
        <v/>
      </c>
    </row>
    <row r="79" spans="1:22" x14ac:dyDescent="0.2">
      <c r="A79" s="44">
        <f t="shared" si="44"/>
        <v>77</v>
      </c>
      <c r="B79" s="53" t="str">
        <f t="shared" si="32"/>
        <v>National Geographic HD</v>
      </c>
      <c r="C79" s="27" t="str">
        <f t="shared" si="26"/>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33"/>
        <v>Вокруг света</v>
      </c>
      <c r="E79" s="54" t="str">
        <f t="shared" si="34"/>
        <v>HD</v>
      </c>
      <c r="F79" s="54" t="str">
        <f t="shared" si="35"/>
        <v>DVB-13</v>
      </c>
      <c r="G79" s="45" t="str">
        <f t="shared" si="45"/>
        <v xml:space="preserve"> 4013</v>
      </c>
      <c r="H79" s="55">
        <v>134</v>
      </c>
      <c r="I79" s="54">
        <f t="shared" si="36"/>
        <v>610</v>
      </c>
      <c r="J79" s="47" t="str">
        <f t="shared" si="27"/>
        <v>epg319</v>
      </c>
      <c r="K79" s="48" t="str">
        <f t="shared" si="37"/>
        <v>0009000207D1</v>
      </c>
      <c r="L79" s="48" t="str">
        <f t="shared" si="28"/>
        <v>http://natgeotv.com/ru</v>
      </c>
      <c r="M79" s="48" t="str">
        <f t="shared" si="29"/>
        <v>Русский, Английский</v>
      </c>
      <c r="N79" s="48" t="str">
        <f t="shared" si="30"/>
        <v>Круглосуточно</v>
      </c>
      <c r="O79" s="49" t="str">
        <f t="shared" si="31"/>
        <v/>
      </c>
      <c r="P79" s="48" t="str">
        <f t="shared" si="38"/>
        <v>Базовый</v>
      </c>
      <c r="Q79" s="44" t="str">
        <f t="shared" si="39"/>
        <v/>
      </c>
      <c r="R79" s="44"/>
      <c r="S79" s="44" t="str">
        <f t="shared" si="40"/>
        <v>Да</v>
      </c>
      <c r="T79" s="44" t="str">
        <f t="shared" si="41"/>
        <v>Да</v>
      </c>
      <c r="U79" s="44" t="str">
        <f t="shared" si="42"/>
        <v/>
      </c>
      <c r="V79" s="27" t="str">
        <f t="shared" si="43"/>
        <v/>
      </c>
    </row>
    <row r="80" spans="1:22" x14ac:dyDescent="0.2">
      <c r="A80" s="44">
        <f t="shared" si="44"/>
        <v>78</v>
      </c>
      <c r="B80" s="53" t="str">
        <f t="shared" si="32"/>
        <v>Food Network</v>
      </c>
      <c r="C80" s="27" t="str">
        <f t="shared" si="26"/>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33"/>
        <v>Семья и здоровье</v>
      </c>
      <c r="E80" s="54" t="str">
        <f t="shared" si="34"/>
        <v>SD</v>
      </c>
      <c r="F80" s="54" t="str">
        <f t="shared" si="35"/>
        <v>DVB-13</v>
      </c>
      <c r="G80" s="45" t="str">
        <f t="shared" si="45"/>
        <v xml:space="preserve"> 4013</v>
      </c>
      <c r="H80" s="55">
        <v>304</v>
      </c>
      <c r="I80" s="54">
        <f t="shared" si="36"/>
        <v>134</v>
      </c>
      <c r="J80" s="47" t="str">
        <f t="shared" si="27"/>
        <v>epg589</v>
      </c>
      <c r="K80" s="48" t="str">
        <f t="shared" si="37"/>
        <v>0009000207D1</v>
      </c>
      <c r="L80" s="48" t="str">
        <f t="shared" si="28"/>
        <v>http://foodnetwork.com</v>
      </c>
      <c r="M80" s="48" t="str">
        <f t="shared" si="29"/>
        <v>Русский, Английский</v>
      </c>
      <c r="N80" s="48" t="str">
        <f t="shared" si="30"/>
        <v>Круглосуточно</v>
      </c>
      <c r="O80" s="49" t="str">
        <f t="shared" si="31"/>
        <v/>
      </c>
      <c r="P80" s="48" t="str">
        <f t="shared" si="38"/>
        <v>Базовый</v>
      </c>
      <c r="Q80" s="44" t="str">
        <f t="shared" si="39"/>
        <v>Да</v>
      </c>
      <c r="R80" s="44"/>
      <c r="S80" s="44" t="str">
        <f t="shared" si="40"/>
        <v>Да</v>
      </c>
      <c r="T80" s="44" t="str">
        <f t="shared" si="41"/>
        <v>Да</v>
      </c>
      <c r="U80" s="44" t="str">
        <f t="shared" si="42"/>
        <v/>
      </c>
      <c r="V80" s="27" t="str">
        <f t="shared" si="43"/>
        <v/>
      </c>
    </row>
    <row r="81" spans="1:22" x14ac:dyDescent="0.2">
      <c r="A81" s="44">
        <f t="shared" si="44"/>
        <v>79</v>
      </c>
      <c r="B81" s="53" t="str">
        <f t="shared" si="32"/>
        <v>Ностальгия</v>
      </c>
      <c r="C81" s="27" t="str">
        <f t="shared" si="26"/>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33"/>
        <v>Развлекательные</v>
      </c>
      <c r="E81" s="54" t="str">
        <f t="shared" si="34"/>
        <v>SD</v>
      </c>
      <c r="F81" s="54" t="str">
        <f t="shared" si="35"/>
        <v>DVB-13</v>
      </c>
      <c r="G81" s="45" t="str">
        <f t="shared" si="45"/>
        <v xml:space="preserve"> 4013</v>
      </c>
      <c r="H81" s="55">
        <v>140</v>
      </c>
      <c r="I81" s="54">
        <f t="shared" si="36"/>
        <v>203</v>
      </c>
      <c r="J81" s="47" t="str">
        <f t="shared" si="27"/>
        <v>epg325</v>
      </c>
      <c r="K81" s="48" t="str">
        <f t="shared" si="37"/>
        <v>0009000207D1</v>
      </c>
      <c r="L81" s="48" t="str">
        <f t="shared" si="28"/>
        <v>http://www.nostalgiatv.ru/</v>
      </c>
      <c r="M81" s="48" t="str">
        <f t="shared" si="29"/>
        <v>Русский</v>
      </c>
      <c r="N81" s="48" t="str">
        <f t="shared" si="30"/>
        <v>Круглосуточно</v>
      </c>
      <c r="O81" s="49" t="str">
        <f t="shared" si="31"/>
        <v/>
      </c>
      <c r="P81" s="48" t="str">
        <f t="shared" si="38"/>
        <v>Базовый</v>
      </c>
      <c r="Q81" s="44" t="str">
        <f t="shared" si="39"/>
        <v>Да</v>
      </c>
      <c r="R81" s="44"/>
      <c r="S81" s="44" t="str">
        <f t="shared" si="40"/>
        <v>Да</v>
      </c>
      <c r="T81" s="44" t="str">
        <f t="shared" si="41"/>
        <v>Да</v>
      </c>
      <c r="U81" s="44" t="str">
        <f t="shared" si="42"/>
        <v/>
      </c>
      <c r="V81" s="27" t="str">
        <f t="shared" si="43"/>
        <v/>
      </c>
    </row>
    <row r="82" spans="1:22" x14ac:dyDescent="0.2">
      <c r="A82" s="44">
        <f t="shared" si="44"/>
        <v>80</v>
      </c>
      <c r="B82" s="53" t="str">
        <f t="shared" si="32"/>
        <v>Eurosport 2</v>
      </c>
      <c r="C82" s="27" t="str">
        <f t="shared" si="26"/>
        <v>Канал предоставляет самую полную информацию о текущих событиях в мире спорта. Вещание в формате высокой четкости.</v>
      </c>
      <c r="D82" s="53" t="str">
        <f t="shared" si="33"/>
        <v>Спортивные</v>
      </c>
      <c r="E82" s="54" t="str">
        <f t="shared" si="34"/>
        <v>SD</v>
      </c>
      <c r="F82" s="54" t="str">
        <f t="shared" si="35"/>
        <v>DVB-13</v>
      </c>
      <c r="G82" s="45" t="str">
        <f t="shared" si="45"/>
        <v xml:space="preserve"> 4013</v>
      </c>
      <c r="H82" s="55">
        <v>111</v>
      </c>
      <c r="I82" s="54">
        <f t="shared" si="36"/>
        <v>301</v>
      </c>
      <c r="J82" s="47" t="str">
        <f t="shared" si="27"/>
        <v>epg107</v>
      </c>
      <c r="K82" s="48" t="str">
        <f t="shared" si="37"/>
        <v>0009000207D1</v>
      </c>
      <c r="L82" s="48" t="str">
        <f t="shared" si="28"/>
        <v>http://www.eurosport.ru/</v>
      </c>
      <c r="M82" s="48" t="str">
        <f t="shared" si="29"/>
        <v>Русский, Английский</v>
      </c>
      <c r="N82" s="48" t="str">
        <f t="shared" si="30"/>
        <v>Круглосуточно</v>
      </c>
      <c r="O82" s="49" t="str">
        <f t="shared" si="31"/>
        <v/>
      </c>
      <c r="P82" s="48" t="str">
        <f t="shared" si="38"/>
        <v>Базовый</v>
      </c>
      <c r="Q82" s="44" t="str">
        <f t="shared" si="39"/>
        <v/>
      </c>
      <c r="R82" s="44"/>
      <c r="S82" s="44" t="str">
        <f t="shared" si="40"/>
        <v>Да</v>
      </c>
      <c r="T82" s="44" t="str">
        <f t="shared" si="41"/>
        <v>Да</v>
      </c>
      <c r="U82" s="44" t="str">
        <f t="shared" si="42"/>
        <v/>
      </c>
      <c r="V82" s="27" t="str">
        <f t="shared" si="43"/>
        <v/>
      </c>
    </row>
    <row r="83" spans="1:22" x14ac:dyDescent="0.2">
      <c r="A83" s="44">
        <f t="shared" si="44"/>
        <v>81</v>
      </c>
      <c r="B83" s="53" t="str">
        <f t="shared" si="32"/>
        <v>National Geographic Wild HD</v>
      </c>
      <c r="C83" s="27" t="str">
        <f t="shared" si="26"/>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33"/>
        <v>Вокруг света</v>
      </c>
      <c r="E83" s="54" t="str">
        <f t="shared" si="34"/>
        <v>HD</v>
      </c>
      <c r="F83" s="54" t="str">
        <f t="shared" si="35"/>
        <v>DVB-14</v>
      </c>
      <c r="G83" s="45" t="str">
        <f t="shared" si="45"/>
        <v xml:space="preserve"> 4013</v>
      </c>
      <c r="H83" s="55">
        <v>135</v>
      </c>
      <c r="I83" s="54">
        <f t="shared" si="36"/>
        <v>611</v>
      </c>
      <c r="J83" s="47" t="str">
        <f t="shared" si="27"/>
        <v>epg320</v>
      </c>
      <c r="K83" s="48" t="str">
        <f t="shared" si="37"/>
        <v>0009000207D1</v>
      </c>
      <c r="L83" s="48" t="str">
        <f t="shared" si="28"/>
        <v>http://natgeotv.com</v>
      </c>
      <c r="M83" s="48" t="str">
        <f t="shared" si="29"/>
        <v>Русский</v>
      </c>
      <c r="N83" s="48" t="str">
        <f t="shared" si="30"/>
        <v>Круглосуточно</v>
      </c>
      <c r="O83" s="49" t="str">
        <f t="shared" si="31"/>
        <v/>
      </c>
      <c r="P83" s="48" t="str">
        <f t="shared" si="38"/>
        <v>Базовый</v>
      </c>
      <c r="Q83" s="44" t="str">
        <f t="shared" si="39"/>
        <v/>
      </c>
      <c r="R83" s="44"/>
      <c r="S83" s="44" t="str">
        <f t="shared" si="40"/>
        <v>Да</v>
      </c>
      <c r="T83" s="44" t="str">
        <f t="shared" si="41"/>
        <v>Да</v>
      </c>
      <c r="U83" s="44" t="str">
        <f t="shared" si="42"/>
        <v/>
      </c>
      <c r="V83" s="27" t="str">
        <f t="shared" si="43"/>
        <v/>
      </c>
    </row>
    <row r="84" spans="1:22" x14ac:dyDescent="0.2">
      <c r="A84" s="44">
        <f t="shared" si="44"/>
        <v>82</v>
      </c>
      <c r="B84" s="53" t="str">
        <f t="shared" si="32"/>
        <v>СТС Love</v>
      </c>
      <c r="C84" s="27" t="str">
        <f t="shared" si="26"/>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33"/>
        <v>Кино и сериалы</v>
      </c>
      <c r="E84" s="54" t="str">
        <f t="shared" si="34"/>
        <v>SD</v>
      </c>
      <c r="F84" s="54" t="str">
        <f t="shared" si="35"/>
        <v>DVB-15</v>
      </c>
      <c r="G84" s="45" t="str">
        <f t="shared" si="45"/>
        <v xml:space="preserve"> 4013</v>
      </c>
      <c r="H84" s="55">
        <v>145</v>
      </c>
      <c r="I84" s="54">
        <f t="shared" si="36"/>
        <v>75</v>
      </c>
      <c r="J84" s="47" t="str">
        <f t="shared" si="27"/>
        <v>epg512</v>
      </c>
      <c r="K84" s="48" t="str">
        <f t="shared" si="37"/>
        <v>0009000207E3</v>
      </c>
      <c r="L84" s="48" t="str">
        <f t="shared" si="28"/>
        <v>http://love.ctc.ru/</v>
      </c>
      <c r="M84" s="48" t="str">
        <f t="shared" si="29"/>
        <v>Русский</v>
      </c>
      <c r="N84" s="48" t="str">
        <f t="shared" si="30"/>
        <v>Круглосуточно</v>
      </c>
      <c r="O84" s="49" t="str">
        <f t="shared" si="31"/>
        <v/>
      </c>
      <c r="P84" s="48" t="str">
        <f t="shared" si="38"/>
        <v>Базовый</v>
      </c>
      <c r="Q84" s="44" t="str">
        <f t="shared" si="39"/>
        <v>Да</v>
      </c>
      <c r="R84" s="44"/>
      <c r="S84" s="44" t="str">
        <f t="shared" si="40"/>
        <v>Да</v>
      </c>
      <c r="T84" s="44" t="str">
        <f t="shared" si="41"/>
        <v>Да</v>
      </c>
      <c r="U84" s="44" t="str">
        <f t="shared" si="42"/>
        <v/>
      </c>
      <c r="V84" s="27" t="str">
        <f t="shared" si="43"/>
        <v/>
      </c>
    </row>
    <row r="85" spans="1:22" x14ac:dyDescent="0.2">
      <c r="A85" s="44">
        <f t="shared" si="44"/>
        <v>83</v>
      </c>
      <c r="B85" s="53" t="str">
        <f t="shared" si="32"/>
        <v>МТС-ИНФО</v>
      </c>
      <c r="C85" s="27" t="str">
        <f t="shared" si="26"/>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33"/>
        <v>Новости и публицистика</v>
      </c>
      <c r="E85" s="54" t="str">
        <f t="shared" si="34"/>
        <v>SD</v>
      </c>
      <c r="F85" s="54" t="str">
        <f t="shared" si="35"/>
        <v>DVB-14</v>
      </c>
      <c r="G85" s="45" t="str">
        <f t="shared" si="45"/>
        <v xml:space="preserve"> 4013</v>
      </c>
      <c r="H85" s="55">
        <v>999</v>
      </c>
      <c r="I85" s="54">
        <f t="shared" si="36"/>
        <v>30</v>
      </c>
      <c r="J85" s="47" t="str">
        <f t="shared" si="27"/>
        <v>epg114</v>
      </c>
      <c r="K85" s="48" t="str">
        <f t="shared" si="37"/>
        <v>-</v>
      </c>
      <c r="L85" s="48" t="str">
        <f t="shared" si="28"/>
        <v>http://dom.mts.ru</v>
      </c>
      <c r="M85" s="48" t="str">
        <f t="shared" si="29"/>
        <v>Русский</v>
      </c>
      <c r="N85" s="48" t="str">
        <f t="shared" si="30"/>
        <v>Круглосуточно</v>
      </c>
      <c r="O85" s="49" t="str">
        <f t="shared" si="31"/>
        <v/>
      </c>
      <c r="P85" s="48" t="str">
        <f t="shared" si="38"/>
        <v>Базовый</v>
      </c>
      <c r="Q85" s="44" t="str">
        <f t="shared" si="39"/>
        <v/>
      </c>
      <c r="R85" s="44"/>
      <c r="S85" s="44" t="str">
        <f t="shared" si="40"/>
        <v>Да</v>
      </c>
      <c r="T85" s="44" t="str">
        <f t="shared" si="41"/>
        <v>Да</v>
      </c>
      <c r="U85" s="44" t="str">
        <f t="shared" si="42"/>
        <v/>
      </c>
      <c r="V85" s="27" t="str">
        <f t="shared" si="43"/>
        <v/>
      </c>
    </row>
    <row r="86" spans="1:22" x14ac:dyDescent="0.2">
      <c r="A86" s="44">
        <f t="shared" si="44"/>
        <v>84</v>
      </c>
      <c r="B86" s="51" t="str">
        <f t="shared" si="32"/>
        <v>Gulli Girl</v>
      </c>
      <c r="C86" s="51" t="str">
        <f t="shared" si="26"/>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33"/>
        <v>Детские</v>
      </c>
      <c r="E86" s="54" t="str">
        <f t="shared" si="34"/>
        <v>SD</v>
      </c>
      <c r="F86" s="54" t="str">
        <f t="shared" si="35"/>
        <v>DVB-14</v>
      </c>
      <c r="G86" s="45" t="str">
        <f t="shared" si="45"/>
        <v xml:space="preserve"> 4013</v>
      </c>
      <c r="H86" s="55">
        <v>80</v>
      </c>
      <c r="I86" s="54">
        <f t="shared" si="36"/>
        <v>87</v>
      </c>
      <c r="J86" s="47" t="str">
        <f t="shared" si="27"/>
        <v>epg76</v>
      </c>
      <c r="K86" s="48" t="str">
        <f t="shared" si="37"/>
        <v>0009000207D1</v>
      </c>
      <c r="L86" s="48" t="str">
        <f t="shared" si="28"/>
        <v>http://www.gulli.ru/</v>
      </c>
      <c r="M86" s="48" t="str">
        <f t="shared" si="29"/>
        <v>Русский</v>
      </c>
      <c r="N86" s="48" t="str">
        <f t="shared" si="30"/>
        <v>Круглосуточно</v>
      </c>
      <c r="O86" s="49" t="str">
        <f t="shared" si="31"/>
        <v/>
      </c>
      <c r="P86" s="48" t="str">
        <f t="shared" si="38"/>
        <v>Базовый</v>
      </c>
      <c r="Q86" s="44" t="str">
        <f t="shared" si="39"/>
        <v/>
      </c>
      <c r="R86" s="44"/>
      <c r="S86" s="44" t="str">
        <f t="shared" si="40"/>
        <v>Да</v>
      </c>
      <c r="T86" s="44" t="str">
        <f t="shared" si="41"/>
        <v>Да</v>
      </c>
      <c r="U86" s="44" t="str">
        <f t="shared" si="42"/>
        <v/>
      </c>
      <c r="V86" s="27" t="str">
        <f t="shared" si="43"/>
        <v/>
      </c>
    </row>
    <row r="87" spans="1:22" x14ac:dyDescent="0.2">
      <c r="A87" s="44">
        <f t="shared" si="44"/>
        <v>85</v>
      </c>
      <c r="B87" s="53" t="str">
        <f t="shared" si="32"/>
        <v>Детский</v>
      </c>
      <c r="C87" s="27" t="str">
        <f t="shared" si="26"/>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33"/>
        <v>Детские</v>
      </c>
      <c r="E87" s="54" t="str">
        <f t="shared" si="34"/>
        <v>SD</v>
      </c>
      <c r="F87" s="54" t="str">
        <f t="shared" si="35"/>
        <v>DVB-14</v>
      </c>
      <c r="G87" s="45" t="str">
        <f t="shared" si="45"/>
        <v xml:space="preserve"> 4013</v>
      </c>
      <c r="H87" s="55">
        <v>83</v>
      </c>
      <c r="I87" s="54">
        <f t="shared" si="36"/>
        <v>88</v>
      </c>
      <c r="J87" s="47" t="str">
        <f t="shared" si="27"/>
        <v>epg79</v>
      </c>
      <c r="K87" s="48" t="str">
        <f t="shared" si="37"/>
        <v>0009000207D1</v>
      </c>
      <c r="L87" s="48" t="str">
        <f t="shared" si="28"/>
        <v>http://telekanaldetskiy.ru/</v>
      </c>
      <c r="M87" s="48" t="str">
        <f t="shared" si="29"/>
        <v>Русский</v>
      </c>
      <c r="N87" s="48" t="str">
        <f t="shared" si="30"/>
        <v>Круглосуточно</v>
      </c>
      <c r="O87" s="49" t="str">
        <f t="shared" si="31"/>
        <v/>
      </c>
      <c r="P87" s="48" t="str">
        <f t="shared" si="38"/>
        <v>Базовый</v>
      </c>
      <c r="Q87" s="44" t="str">
        <f t="shared" si="39"/>
        <v>Да</v>
      </c>
      <c r="R87" s="44"/>
      <c r="S87" s="44" t="str">
        <f t="shared" si="40"/>
        <v>Да</v>
      </c>
      <c r="T87" s="44" t="str">
        <f t="shared" si="41"/>
        <v>Да</v>
      </c>
      <c r="U87" s="44" t="str">
        <f t="shared" si="42"/>
        <v/>
      </c>
      <c r="V87" s="27" t="str">
        <f t="shared" si="43"/>
        <v/>
      </c>
    </row>
    <row r="88" spans="1:22" x14ac:dyDescent="0.2">
      <c r="A88" s="44">
        <f t="shared" si="44"/>
        <v>86</v>
      </c>
      <c r="B88" s="53" t="str">
        <f t="shared" si="32"/>
        <v>Discovery Channel HD</v>
      </c>
      <c r="C88" s="27" t="str">
        <f t="shared" si="26"/>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33"/>
        <v>Вокруг света</v>
      </c>
      <c r="E88" s="54" t="str">
        <f t="shared" si="34"/>
        <v>HD</v>
      </c>
      <c r="F88" s="54" t="str">
        <f t="shared" si="35"/>
        <v>DVB-15</v>
      </c>
      <c r="G88" s="45" t="str">
        <f t="shared" si="45"/>
        <v xml:space="preserve"> 4013</v>
      </c>
      <c r="H88" s="55">
        <v>118</v>
      </c>
      <c r="I88" s="54">
        <f t="shared" si="36"/>
        <v>609</v>
      </c>
      <c r="J88" s="47" t="str">
        <f t="shared" si="27"/>
        <v>epg509</v>
      </c>
      <c r="K88" s="48" t="str">
        <f t="shared" si="37"/>
        <v>0009000207D1</v>
      </c>
      <c r="L88" s="48" t="str">
        <f t="shared" si="28"/>
        <v>http://www.discoverychannel.ru/</v>
      </c>
      <c r="M88" s="48" t="str">
        <f t="shared" si="29"/>
        <v>Русский, Английский</v>
      </c>
      <c r="N88" s="48" t="str">
        <f t="shared" si="30"/>
        <v>Круглосуточно</v>
      </c>
      <c r="O88" s="49" t="str">
        <f t="shared" si="31"/>
        <v/>
      </c>
      <c r="P88" s="48" t="str">
        <f t="shared" si="38"/>
        <v>Базовый</v>
      </c>
      <c r="Q88" s="44" t="str">
        <f t="shared" si="39"/>
        <v/>
      </c>
      <c r="R88" s="44"/>
      <c r="S88" s="44" t="str">
        <f t="shared" si="40"/>
        <v>Да</v>
      </c>
      <c r="T88" s="44" t="str">
        <f t="shared" si="41"/>
        <v>Да</v>
      </c>
      <c r="U88" s="44" t="str">
        <f t="shared" si="42"/>
        <v/>
      </c>
      <c r="V88" s="27" t="str">
        <f t="shared" si="43"/>
        <v/>
      </c>
    </row>
    <row r="89" spans="1:22" x14ac:dyDescent="0.2">
      <c r="A89" s="44">
        <f t="shared" si="44"/>
        <v>87</v>
      </c>
      <c r="B89" s="53" t="str">
        <f t="shared" si="32"/>
        <v>TV1000 Comedy HD</v>
      </c>
      <c r="C89" s="27" t="str">
        <f t="shared" si="26"/>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33"/>
        <v>Кино и сериалы</v>
      </c>
      <c r="E89" s="54" t="str">
        <f t="shared" si="34"/>
        <v>HD</v>
      </c>
      <c r="F89" s="54" t="str">
        <f t="shared" si="35"/>
        <v>DVB-15</v>
      </c>
      <c r="G89" s="45" t="str">
        <f t="shared" si="45"/>
        <v xml:space="preserve"> 4013</v>
      </c>
      <c r="H89" s="55">
        <v>162</v>
      </c>
      <c r="I89" s="54">
        <f t="shared" si="36"/>
        <v>805</v>
      </c>
      <c r="J89" s="47" t="str">
        <f t="shared" si="27"/>
        <v>epg377</v>
      </c>
      <c r="K89" s="48" t="str">
        <f t="shared" si="37"/>
        <v>0009000207E0</v>
      </c>
      <c r="L89" s="48" t="str">
        <f t="shared" si="28"/>
        <v>http://www.viasatpremium.ru/</v>
      </c>
      <c r="M89" s="48" t="str">
        <f t="shared" si="29"/>
        <v>Русский</v>
      </c>
      <c r="N89" s="48" t="str">
        <f t="shared" si="30"/>
        <v>Круглосуточно</v>
      </c>
      <c r="O89" s="49" t="str">
        <f t="shared" si="31"/>
        <v/>
      </c>
      <c r="P89" s="48" t="str">
        <f t="shared" si="38"/>
        <v>VIASAT премиум HD</v>
      </c>
      <c r="Q89" s="44" t="str">
        <f t="shared" si="39"/>
        <v/>
      </c>
      <c r="R89" s="44"/>
      <c r="S89" s="44" t="str">
        <f t="shared" si="40"/>
        <v>Да</v>
      </c>
      <c r="T89" s="44" t="str">
        <f t="shared" si="41"/>
        <v>Да</v>
      </c>
      <c r="U89" s="44" t="str">
        <f t="shared" si="42"/>
        <v/>
      </c>
      <c r="V89" s="27" t="str">
        <f t="shared" si="43"/>
        <v/>
      </c>
    </row>
    <row r="90" spans="1:22" x14ac:dyDescent="0.2">
      <c r="A90" s="44">
        <f t="shared" si="44"/>
        <v>88</v>
      </c>
      <c r="B90" s="53" t="str">
        <f t="shared" si="32"/>
        <v>Канал Disney</v>
      </c>
      <c r="C90" s="27" t="str">
        <f t="shared" ref="C90:C117" si="46">IFERROR(VLOOKUP($H90,TChannels,30,FALSE),"-")</f>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33"/>
        <v>Детские</v>
      </c>
      <c r="E90" s="54" t="str">
        <f t="shared" si="34"/>
        <v>SD</v>
      </c>
      <c r="F90" s="54" t="str">
        <f t="shared" si="35"/>
        <v>DVB-16</v>
      </c>
      <c r="G90" s="45" t="str">
        <f t="shared" si="45"/>
        <v xml:space="preserve"> 4013</v>
      </c>
      <c r="H90" s="55">
        <v>13</v>
      </c>
      <c r="I90" s="54">
        <f t="shared" si="36"/>
        <v>23</v>
      </c>
      <c r="J90" s="47" t="str">
        <f t="shared" ref="J90:J117" si="47">IFERROR(VLOOKUP($H90,TChannels,22,FALSE),"-")</f>
        <v>epg12</v>
      </c>
      <c r="K90" s="48" t="str">
        <f t="shared" si="37"/>
        <v>0009000207E3</v>
      </c>
      <c r="L90" s="48" t="str">
        <f t="shared" si="28"/>
        <v>http://www.disney.ru/</v>
      </c>
      <c r="M90" s="48" t="str">
        <f t="shared" si="29"/>
        <v>Русский</v>
      </c>
      <c r="N90" s="48" t="str">
        <f t="shared" si="30"/>
        <v>Круглосуточно</v>
      </c>
      <c r="O90" s="49" t="str">
        <f t="shared" si="31"/>
        <v/>
      </c>
      <c r="P90" s="48" t="str">
        <f t="shared" si="38"/>
        <v>Базовый</v>
      </c>
      <c r="Q90" s="44" t="str">
        <f t="shared" si="39"/>
        <v>Да</v>
      </c>
      <c r="R90" s="44"/>
      <c r="S90" s="44" t="str">
        <f t="shared" si="40"/>
        <v>Да</v>
      </c>
      <c r="T90" s="44" t="str">
        <f t="shared" si="41"/>
        <v>Да</v>
      </c>
      <c r="U90" s="44" t="str">
        <f t="shared" si="42"/>
        <v/>
      </c>
      <c r="V90" s="27" t="str">
        <f t="shared" si="43"/>
        <v/>
      </c>
    </row>
    <row r="91" spans="1:22" x14ac:dyDescent="0.2">
      <c r="A91" s="44">
        <f t="shared" si="44"/>
        <v>89</v>
      </c>
      <c r="B91" s="53" t="str">
        <f t="shared" si="32"/>
        <v>Boomerang</v>
      </c>
      <c r="C91" s="27" t="str">
        <f t="shared" si="46"/>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33"/>
        <v>Детские</v>
      </c>
      <c r="E91" s="54" t="str">
        <f t="shared" si="34"/>
        <v>SD</v>
      </c>
      <c r="F91" s="54" t="str">
        <f t="shared" si="35"/>
        <v>DVB-16</v>
      </c>
      <c r="G91" s="45" t="str">
        <f t="shared" si="45"/>
        <v xml:space="preserve"> 4013</v>
      </c>
      <c r="H91" s="55">
        <v>180</v>
      </c>
      <c r="I91" s="54">
        <f t="shared" si="36"/>
        <v>86</v>
      </c>
      <c r="J91" s="47" t="str">
        <f t="shared" si="47"/>
        <v>epg374</v>
      </c>
      <c r="K91" s="48" t="str">
        <f t="shared" si="37"/>
        <v>0009000207D1</v>
      </c>
      <c r="L91" s="48" t="str">
        <f t="shared" si="28"/>
        <v>http://www.boomerangtv.co.uk</v>
      </c>
      <c r="M91" s="48" t="str">
        <f t="shared" si="29"/>
        <v>Русский</v>
      </c>
      <c r="N91" s="48" t="str">
        <f t="shared" si="30"/>
        <v>Круглосуточно</v>
      </c>
      <c r="O91" s="49" t="str">
        <f t="shared" si="31"/>
        <v/>
      </c>
      <c r="P91" s="48" t="str">
        <f t="shared" si="38"/>
        <v>Базовый</v>
      </c>
      <c r="Q91" s="44" t="str">
        <f t="shared" si="39"/>
        <v/>
      </c>
      <c r="R91" s="44"/>
      <c r="S91" s="44" t="str">
        <f t="shared" si="40"/>
        <v>Да</v>
      </c>
      <c r="T91" s="44" t="str">
        <f t="shared" si="41"/>
        <v>Да</v>
      </c>
      <c r="U91" s="44" t="str">
        <f t="shared" si="42"/>
        <v/>
      </c>
      <c r="V91" s="27" t="str">
        <f t="shared" si="43"/>
        <v/>
      </c>
    </row>
    <row r="92" spans="1:22" x14ac:dyDescent="0.2">
      <c r="A92" s="44">
        <f t="shared" si="44"/>
        <v>90</v>
      </c>
      <c r="B92" s="53" t="str">
        <f t="shared" si="32"/>
        <v>Eurosport 2 HD</v>
      </c>
      <c r="C92" s="27" t="str">
        <f t="shared" si="46"/>
        <v>Канал предоставляет самую полную информацию о текущих событиях в мире спорта. Вещание в формате высокой четкости.</v>
      </c>
      <c r="D92" s="53" t="str">
        <f t="shared" si="33"/>
        <v>Спортивные</v>
      </c>
      <c r="E92" s="54" t="str">
        <f t="shared" si="34"/>
        <v>HD</v>
      </c>
      <c r="F92" s="54" t="str">
        <f t="shared" si="35"/>
        <v>DVB-16</v>
      </c>
      <c r="G92" s="45" t="str">
        <f t="shared" si="45"/>
        <v xml:space="preserve"> 4013</v>
      </c>
      <c r="H92" s="55">
        <v>171</v>
      </c>
      <c r="I92" s="54">
        <f t="shared" si="36"/>
        <v>620</v>
      </c>
      <c r="J92" s="47" t="str">
        <f t="shared" si="47"/>
        <v>epg383</v>
      </c>
      <c r="K92" s="48" t="str">
        <f t="shared" si="37"/>
        <v>0009000207D1</v>
      </c>
      <c r="L92" s="48" t="str">
        <f t="shared" si="28"/>
        <v>http://www.eurosport.ru/</v>
      </c>
      <c r="M92" s="48" t="str">
        <f t="shared" si="29"/>
        <v>Английский</v>
      </c>
      <c r="N92" s="48" t="str">
        <f t="shared" si="30"/>
        <v>Круглосуточно</v>
      </c>
      <c r="O92" s="49" t="str">
        <f t="shared" si="31"/>
        <v/>
      </c>
      <c r="P92" s="48" t="str">
        <f t="shared" si="38"/>
        <v>Базовый</v>
      </c>
      <c r="Q92" s="44" t="str">
        <f t="shared" si="39"/>
        <v/>
      </c>
      <c r="R92" s="44"/>
      <c r="S92" s="44" t="str">
        <f t="shared" si="40"/>
        <v>Да</v>
      </c>
      <c r="T92" s="44" t="str">
        <f t="shared" si="41"/>
        <v>Да</v>
      </c>
      <c r="U92" s="44" t="str">
        <f t="shared" si="42"/>
        <v/>
      </c>
      <c r="V92" s="27" t="str">
        <f t="shared" si="43"/>
        <v/>
      </c>
    </row>
    <row r="93" spans="1:22" x14ac:dyDescent="0.2">
      <c r="A93" s="44">
        <f t="shared" si="44"/>
        <v>91</v>
      </c>
      <c r="B93" s="53" t="str">
        <f t="shared" si="32"/>
        <v>Discovery Science</v>
      </c>
      <c r="C93" s="27" t="str">
        <f t="shared" si="46"/>
        <v>Discovery Science – научный круглосуточный канал. Discovery Science транслирует научные и технические исследования, открытия и изобретения.</v>
      </c>
      <c r="D93" s="53" t="str">
        <f t="shared" si="33"/>
        <v>Познавательные</v>
      </c>
      <c r="E93" s="54" t="str">
        <f t="shared" si="34"/>
        <v>SD</v>
      </c>
      <c r="F93" s="54" t="str">
        <f t="shared" si="35"/>
        <v>DVB-17</v>
      </c>
      <c r="G93" s="45" t="str">
        <f t="shared" si="45"/>
        <v xml:space="preserve"> 4013</v>
      </c>
      <c r="H93" s="55">
        <v>85</v>
      </c>
      <c r="I93" s="54">
        <f t="shared" si="36"/>
        <v>111</v>
      </c>
      <c r="J93" s="47" t="str">
        <f t="shared" si="47"/>
        <v>epg81</v>
      </c>
      <c r="K93" s="48" t="str">
        <f t="shared" si="37"/>
        <v>0009000207E3</v>
      </c>
      <c r="L93" s="48" t="str">
        <f t="shared" si="28"/>
        <v>http://science.discovery.com/</v>
      </c>
      <c r="M93" s="48" t="str">
        <f t="shared" si="29"/>
        <v>Русский, Английский</v>
      </c>
      <c r="N93" s="48" t="str">
        <f t="shared" si="30"/>
        <v>Круглосуточно</v>
      </c>
      <c r="O93" s="49" t="str">
        <f t="shared" si="31"/>
        <v/>
      </c>
      <c r="P93" s="48" t="str">
        <f t="shared" si="38"/>
        <v>Базовый</v>
      </c>
      <c r="Q93" s="44" t="str">
        <f t="shared" si="39"/>
        <v/>
      </c>
      <c r="R93" s="44"/>
      <c r="S93" s="44" t="str">
        <f t="shared" si="40"/>
        <v>Да</v>
      </c>
      <c r="T93" s="44" t="str">
        <f t="shared" si="41"/>
        <v>Да</v>
      </c>
      <c r="U93" s="44" t="str">
        <f t="shared" si="42"/>
        <v/>
      </c>
      <c r="V93" s="27" t="str">
        <f t="shared" si="43"/>
        <v/>
      </c>
    </row>
    <row r="94" spans="1:22" x14ac:dyDescent="0.2">
      <c r="A94" s="44">
        <f t="shared" si="44"/>
        <v>92</v>
      </c>
      <c r="B94" s="53" t="str">
        <f t="shared" si="32"/>
        <v>КХЛ HD</v>
      </c>
      <c r="C94" s="27" t="str">
        <f t="shared" si="46"/>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33"/>
        <v>Спортивные</v>
      </c>
      <c r="E94" s="54" t="str">
        <f t="shared" si="34"/>
        <v>HD</v>
      </c>
      <c r="F94" s="54" t="str">
        <f t="shared" si="35"/>
        <v>DVB-17</v>
      </c>
      <c r="G94" s="45" t="str">
        <f t="shared" si="45"/>
        <v xml:space="preserve"> 4013</v>
      </c>
      <c r="H94" s="55">
        <v>170</v>
      </c>
      <c r="I94" s="54">
        <f t="shared" si="36"/>
        <v>830</v>
      </c>
      <c r="J94" s="47" t="str">
        <f t="shared" si="47"/>
        <v>epg382</v>
      </c>
      <c r="K94" s="48" t="str">
        <f t="shared" ref="K94:K122" si="48">IFERROR(IF($U$1=1,VLOOKUP($H94,TChannels,13,FALSE),IF($U$1=2,VLOOKUP($H94,TChannels,20,FALSE),IF($U$1=3,VLOOKUP($H94,TChannels,10,FALSE),IF($U$1=4,VLOOKUP($H94,TChannels,17,FALSE),"Не определен")))),"-")</f>
        <v>0009000207F6</v>
      </c>
      <c r="L94" s="48" t="str">
        <f t="shared" si="28"/>
        <v>http://tv.khl.ru/</v>
      </c>
      <c r="M94" s="48" t="str">
        <f t="shared" si="29"/>
        <v>Русский</v>
      </c>
      <c r="N94" s="48" t="str">
        <f t="shared" si="30"/>
        <v>Круглосуточно</v>
      </c>
      <c r="O94" s="49" t="str">
        <f t="shared" si="31"/>
        <v/>
      </c>
      <c r="P94" s="48" t="str">
        <f t="shared" ref="P94:P122" si="49">IFERROR(IF(OR($U$1=1,$U$1=3),VLOOKUP($H94,TChannels,7,FALSE),IF(OR($U$1=2,$U$1=4),VLOOKUP($H94,TChannels,14,FALSE),"Не определен")),"-")</f>
        <v>КХЛ HD</v>
      </c>
      <c r="Q94" s="44" t="str">
        <f t="shared" si="39"/>
        <v/>
      </c>
      <c r="R94" s="44"/>
      <c r="S94" s="44" t="str">
        <f t="shared" si="40"/>
        <v>Да</v>
      </c>
      <c r="T94" s="44" t="str">
        <f t="shared" si="41"/>
        <v>Да</v>
      </c>
      <c r="U94" s="44" t="str">
        <f t="shared" si="42"/>
        <v/>
      </c>
      <c r="V94" s="27" t="str">
        <f t="shared" ref="V94:V122" si="50">IF(VLOOKUP($H94,TChannels,31,FALSE)=0,"",VLOOKUP($H94,TChannels,31,FALSE))</f>
        <v/>
      </c>
    </row>
    <row r="95" spans="1:22" x14ac:dyDescent="0.2">
      <c r="A95" s="44">
        <f t="shared" si="44"/>
        <v>93</v>
      </c>
      <c r="B95" s="53" t="str">
        <f t="shared" si="32"/>
        <v>History</v>
      </c>
      <c r="C95" s="27" t="str">
        <f t="shared" si="46"/>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33"/>
        <v>Развлекательные</v>
      </c>
      <c r="E95" s="54" t="str">
        <f t="shared" si="34"/>
        <v>SD</v>
      </c>
      <c r="F95" s="54" t="str">
        <f t="shared" si="35"/>
        <v>DVB-17</v>
      </c>
      <c r="G95" s="45" t="str">
        <f t="shared" si="45"/>
        <v xml:space="preserve"> 4013</v>
      </c>
      <c r="H95" s="55">
        <v>233</v>
      </c>
      <c r="I95" s="54">
        <f t="shared" si="36"/>
        <v>201</v>
      </c>
      <c r="J95" s="47" t="str">
        <f t="shared" si="47"/>
        <v>epg503</v>
      </c>
      <c r="K95" s="48" t="str">
        <f t="shared" si="48"/>
        <v>0009000207D1</v>
      </c>
      <c r="L95" s="48" t="str">
        <f t="shared" si="28"/>
        <v>http://www.history.com/</v>
      </c>
      <c r="M95" s="48" t="str">
        <f t="shared" si="29"/>
        <v>Русский, Английский</v>
      </c>
      <c r="N95" s="48" t="str">
        <f t="shared" si="30"/>
        <v>Круглосуточно</v>
      </c>
      <c r="O95" s="49" t="str">
        <f t="shared" si="31"/>
        <v/>
      </c>
      <c r="P95" s="48" t="str">
        <f t="shared" si="49"/>
        <v>Базовый</v>
      </c>
      <c r="Q95" s="44" t="str">
        <f t="shared" si="39"/>
        <v>Да</v>
      </c>
      <c r="R95" s="44"/>
      <c r="S95" s="44" t="str">
        <f t="shared" si="40"/>
        <v>Да</v>
      </c>
      <c r="T95" s="44" t="str">
        <f t="shared" si="41"/>
        <v>Да</v>
      </c>
      <c r="U95" s="44" t="str">
        <f t="shared" si="42"/>
        <v/>
      </c>
      <c r="V95" s="27" t="str">
        <f t="shared" si="50"/>
        <v/>
      </c>
    </row>
    <row r="96" spans="1:22" s="63" customFormat="1" x14ac:dyDescent="0.2">
      <c r="A96" s="44">
        <f t="shared" si="44"/>
        <v>94</v>
      </c>
      <c r="B96" s="53" t="str">
        <f t="shared" si="32"/>
        <v>Life</v>
      </c>
      <c r="C96" s="27" t="str">
        <f t="shared" si="46"/>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33"/>
        <v>Новости и публицистика</v>
      </c>
      <c r="E96" s="54" t="str">
        <f t="shared" si="34"/>
        <v>SD</v>
      </c>
      <c r="F96" s="54" t="str">
        <f t="shared" si="35"/>
        <v>DVB-18</v>
      </c>
      <c r="G96" s="45" t="str">
        <f t="shared" si="45"/>
        <v xml:space="preserve"> 4013</v>
      </c>
      <c r="H96" s="55">
        <v>69</v>
      </c>
      <c r="I96" s="54">
        <f t="shared" si="36"/>
        <v>34</v>
      </c>
      <c r="J96" s="47" t="str">
        <f t="shared" si="47"/>
        <v>epg273</v>
      </c>
      <c r="K96" s="48" t="str">
        <f t="shared" si="48"/>
        <v>0009000207F4</v>
      </c>
      <c r="L96" s="48" t="str">
        <f t="shared" si="28"/>
        <v>http://lifenews.ru/</v>
      </c>
      <c r="M96" s="48" t="str">
        <f t="shared" si="29"/>
        <v>Русский</v>
      </c>
      <c r="N96" s="48" t="str">
        <f t="shared" si="30"/>
        <v>Круглосуточно</v>
      </c>
      <c r="O96" s="49" t="str">
        <f t="shared" si="31"/>
        <v/>
      </c>
      <c r="P96" s="48" t="str">
        <f t="shared" si="49"/>
        <v>Базовый</v>
      </c>
      <c r="Q96" s="44" t="str">
        <f t="shared" si="39"/>
        <v>Да</v>
      </c>
      <c r="R96" s="44"/>
      <c r="S96" s="44" t="str">
        <f t="shared" si="40"/>
        <v>Да</v>
      </c>
      <c r="T96" s="44" t="str">
        <f t="shared" si="41"/>
        <v>Да</v>
      </c>
      <c r="U96" s="44" t="str">
        <f t="shared" si="42"/>
        <v/>
      </c>
      <c r="V96" s="27" t="str">
        <f t="shared" si="50"/>
        <v/>
      </c>
    </row>
    <row r="97" spans="1:22" x14ac:dyDescent="0.2">
      <c r="A97" s="48">
        <f t="shared" si="44"/>
        <v>95</v>
      </c>
      <c r="B97" s="53" t="str">
        <f t="shared" si="32"/>
        <v>Бобёр</v>
      </c>
      <c r="C97" s="27" t="str">
        <f t="shared" si="46"/>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33"/>
        <v>Познавательные</v>
      </c>
      <c r="E97" s="54" t="str">
        <f t="shared" si="34"/>
        <v>SD</v>
      </c>
      <c r="F97" s="54" t="str">
        <f t="shared" si="35"/>
        <v>DVB-18</v>
      </c>
      <c r="G97" s="45" t="str">
        <f t="shared" si="45"/>
        <v xml:space="preserve"> 4013</v>
      </c>
      <c r="H97" s="54">
        <v>312</v>
      </c>
      <c r="I97" s="54">
        <f t="shared" si="36"/>
        <v>112</v>
      </c>
      <c r="J97" s="47" t="str">
        <f t="shared" si="47"/>
        <v>epg603</v>
      </c>
      <c r="K97" s="48" t="str">
        <f t="shared" si="48"/>
        <v>0009000207E5</v>
      </c>
      <c r="L97" s="48" t="str">
        <f t="shared" si="28"/>
        <v>http://www.bober-tv.ru</v>
      </c>
      <c r="M97" s="48" t="str">
        <f t="shared" si="29"/>
        <v>Русский</v>
      </c>
      <c r="N97" s="48" t="str">
        <f t="shared" si="30"/>
        <v>Круглосуточно</v>
      </c>
      <c r="O97" s="49" t="str">
        <f t="shared" si="31"/>
        <v/>
      </c>
      <c r="P97" s="48" t="str">
        <f t="shared" si="49"/>
        <v>Базовый</v>
      </c>
      <c r="Q97" s="48" t="str">
        <f t="shared" si="39"/>
        <v/>
      </c>
      <c r="R97" s="48"/>
      <c r="S97" s="44" t="str">
        <f t="shared" si="40"/>
        <v>Да</v>
      </c>
      <c r="T97" s="44" t="str">
        <f t="shared" si="41"/>
        <v>Да</v>
      </c>
      <c r="U97" s="44" t="str">
        <f t="shared" si="42"/>
        <v/>
      </c>
      <c r="V97" s="27" t="str">
        <f t="shared" si="50"/>
        <v/>
      </c>
    </row>
    <row r="98" spans="1:22" x14ac:dyDescent="0.2">
      <c r="A98" s="44">
        <f t="shared" si="44"/>
        <v>96</v>
      </c>
      <c r="B98" s="53" t="str">
        <f t="shared" si="32"/>
        <v>Fox Life HD</v>
      </c>
      <c r="C98" s="27" t="str">
        <f t="shared" si="46"/>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33"/>
        <v>Кино и сериалы</v>
      </c>
      <c r="E98" s="54" t="str">
        <f t="shared" si="34"/>
        <v>HD</v>
      </c>
      <c r="F98" s="54" t="str">
        <f t="shared" si="35"/>
        <v>DVB-21</v>
      </c>
      <c r="G98" s="45" t="str">
        <f t="shared" si="45"/>
        <v xml:space="preserve"> 4013</v>
      </c>
      <c r="H98" s="55">
        <v>130</v>
      </c>
      <c r="I98" s="54">
        <f t="shared" si="36"/>
        <v>606</v>
      </c>
      <c r="J98" s="47" t="str">
        <f t="shared" si="47"/>
        <v>epg315</v>
      </c>
      <c r="K98" s="48" t="str">
        <f t="shared" si="48"/>
        <v>0009000207D1</v>
      </c>
      <c r="L98" s="48" t="str">
        <f t="shared" si="28"/>
        <v>http://www.foxlifetv.ru/</v>
      </c>
      <c r="M98" s="48" t="str">
        <f t="shared" si="29"/>
        <v>Русский</v>
      </c>
      <c r="N98" s="48" t="str">
        <f t="shared" si="30"/>
        <v>Круглосуточно</v>
      </c>
      <c r="O98" s="49" t="str">
        <f t="shared" si="31"/>
        <v/>
      </c>
      <c r="P98" s="48" t="str">
        <f t="shared" si="49"/>
        <v>Базовый</v>
      </c>
      <c r="Q98" s="44" t="str">
        <f t="shared" si="39"/>
        <v/>
      </c>
      <c r="R98" s="44"/>
      <c r="S98" s="44" t="str">
        <f t="shared" si="40"/>
        <v>Да</v>
      </c>
      <c r="T98" s="44" t="str">
        <f t="shared" si="41"/>
        <v>Да</v>
      </c>
      <c r="U98" s="44" t="str">
        <f t="shared" si="42"/>
        <v/>
      </c>
      <c r="V98" s="27" t="str">
        <f t="shared" si="50"/>
        <v/>
      </c>
    </row>
    <row r="99" spans="1:22" x14ac:dyDescent="0.2">
      <c r="A99" s="44">
        <f t="shared" si="44"/>
        <v>97</v>
      </c>
      <c r="B99" s="53" t="str">
        <f t="shared" si="32"/>
        <v>Mezzo Live HD</v>
      </c>
      <c r="C99" s="27" t="str">
        <f t="shared" si="46"/>
        <v>Самые прекрасные мгновения классической музыки, оперы, танца, джаза и всей музыки мира. В прямом эфире.</v>
      </c>
      <c r="D99" s="53" t="str">
        <f t="shared" si="33"/>
        <v>Музыкальные</v>
      </c>
      <c r="E99" s="54" t="str">
        <f t="shared" si="34"/>
        <v>HD</v>
      </c>
      <c r="F99" s="54" t="str">
        <f t="shared" si="35"/>
        <v>DVB-23</v>
      </c>
      <c r="G99" s="45" t="str">
        <f t="shared" si="45"/>
        <v xml:space="preserve"> 4013</v>
      </c>
      <c r="H99" s="55">
        <v>146</v>
      </c>
      <c r="I99" s="54">
        <f t="shared" si="36"/>
        <v>623</v>
      </c>
      <c r="J99" s="47" t="str">
        <f t="shared" si="47"/>
        <v>epg329</v>
      </c>
      <c r="K99" s="48" t="str">
        <f t="shared" si="48"/>
        <v>0009000207D1</v>
      </c>
      <c r="L99" s="48" t="str">
        <f t="shared" si="28"/>
        <v>http://www.mezzo.tv/</v>
      </c>
      <c r="M99" s="48" t="str">
        <f t="shared" si="29"/>
        <v>Французский</v>
      </c>
      <c r="N99" s="48" t="str">
        <f t="shared" si="30"/>
        <v>Круглосуточно</v>
      </c>
      <c r="O99" s="49" t="str">
        <f t="shared" si="31"/>
        <v/>
      </c>
      <c r="P99" s="48" t="str">
        <f t="shared" si="49"/>
        <v>Базовый</v>
      </c>
      <c r="Q99" s="44" t="str">
        <f t="shared" si="39"/>
        <v/>
      </c>
      <c r="R99" s="44"/>
      <c r="S99" s="44" t="str">
        <f t="shared" si="40"/>
        <v>Да</v>
      </c>
      <c r="T99" s="44" t="str">
        <f t="shared" si="41"/>
        <v>Да</v>
      </c>
      <c r="U99" s="44" t="str">
        <f t="shared" si="42"/>
        <v/>
      </c>
      <c r="V99" s="27" t="str">
        <f t="shared" si="50"/>
        <v/>
      </c>
    </row>
    <row r="100" spans="1:22" x14ac:dyDescent="0.2">
      <c r="A100" s="44">
        <f t="shared" si="44"/>
        <v>98</v>
      </c>
      <c r="B100" s="53" t="str">
        <f t="shared" si="32"/>
        <v>Viasat History</v>
      </c>
      <c r="C100" s="27" t="str">
        <f t="shared" si="46"/>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33"/>
        <v>Познавательные</v>
      </c>
      <c r="E100" s="54" t="str">
        <f t="shared" si="34"/>
        <v>SD</v>
      </c>
      <c r="F100" s="54" t="str">
        <f t="shared" si="35"/>
        <v>DVB-22</v>
      </c>
      <c r="G100" s="45" t="str">
        <f t="shared" si="45"/>
        <v xml:space="preserve"> 4013</v>
      </c>
      <c r="H100" s="55">
        <v>91</v>
      </c>
      <c r="I100" s="54">
        <f t="shared" si="36"/>
        <v>113</v>
      </c>
      <c r="J100" s="47" t="str">
        <f t="shared" si="47"/>
        <v>epg87</v>
      </c>
      <c r="K100" s="48" t="str">
        <f t="shared" si="48"/>
        <v>0009000207D1</v>
      </c>
      <c r="L100" s="48" t="str">
        <f t="shared" si="28"/>
        <v>http://www.viasat-channels.tv</v>
      </c>
      <c r="M100" s="48" t="str">
        <f t="shared" si="29"/>
        <v>Русский, Английский</v>
      </c>
      <c r="N100" s="48" t="str">
        <f t="shared" si="30"/>
        <v>Круглосуточно</v>
      </c>
      <c r="O100" s="49" t="str">
        <f t="shared" si="31"/>
        <v/>
      </c>
      <c r="P100" s="48" t="str">
        <f t="shared" si="49"/>
        <v>Базовый</v>
      </c>
      <c r="Q100" s="44" t="str">
        <f t="shared" si="39"/>
        <v>Да</v>
      </c>
      <c r="R100" s="44"/>
      <c r="S100" s="44" t="str">
        <f t="shared" si="40"/>
        <v>Да</v>
      </c>
      <c r="T100" s="44" t="str">
        <f t="shared" si="41"/>
        <v>Да</v>
      </c>
      <c r="U100" s="44" t="str">
        <f t="shared" si="42"/>
        <v/>
      </c>
      <c r="V100" s="27" t="str">
        <f t="shared" si="50"/>
        <v/>
      </c>
    </row>
    <row r="101" spans="1:22" x14ac:dyDescent="0.2">
      <c r="A101" s="44">
        <f t="shared" si="44"/>
        <v>99</v>
      </c>
      <c r="B101" s="53" t="str">
        <f t="shared" si="32"/>
        <v>Life HD</v>
      </c>
      <c r="C101" s="27" t="str">
        <f t="shared" si="46"/>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33"/>
        <v>Новости и публицистика</v>
      </c>
      <c r="E101" s="54" t="str">
        <f t="shared" si="34"/>
        <v>HD</v>
      </c>
      <c r="F101" s="54" t="str">
        <f t="shared" si="35"/>
        <v>DVB-19</v>
      </c>
      <c r="G101" s="45" t="str">
        <f t="shared" si="45"/>
        <v xml:space="preserve"> 4013</v>
      </c>
      <c r="H101" s="55">
        <v>182</v>
      </c>
      <c r="I101" s="54">
        <f t="shared" si="36"/>
        <v>624</v>
      </c>
      <c r="J101" s="47" t="str">
        <f t="shared" si="47"/>
        <v>epg480</v>
      </c>
      <c r="K101" s="48" t="str">
        <f t="shared" si="48"/>
        <v>0009000207D1</v>
      </c>
      <c r="L101" s="48" t="str">
        <f t="shared" si="28"/>
        <v>http://lifenews.ru/</v>
      </c>
      <c r="M101" s="48" t="str">
        <f t="shared" si="29"/>
        <v>Русский</v>
      </c>
      <c r="N101" s="48" t="str">
        <f t="shared" si="30"/>
        <v>Круглосуточно</v>
      </c>
      <c r="O101" s="49" t="str">
        <f t="shared" si="31"/>
        <v/>
      </c>
      <c r="P101" s="48" t="str">
        <f t="shared" si="49"/>
        <v>Базовый</v>
      </c>
      <c r="Q101" s="44" t="str">
        <f t="shared" si="39"/>
        <v/>
      </c>
      <c r="R101" s="44"/>
      <c r="S101" s="44" t="str">
        <f t="shared" si="40"/>
        <v>Да</v>
      </c>
      <c r="T101" s="44" t="str">
        <f t="shared" si="41"/>
        <v>Да</v>
      </c>
      <c r="U101" s="44" t="str">
        <f t="shared" si="42"/>
        <v/>
      </c>
      <c r="V101" s="27" t="str">
        <f t="shared" si="50"/>
        <v/>
      </c>
    </row>
    <row r="102" spans="1:22" x14ac:dyDescent="0.2">
      <c r="A102" s="44">
        <f t="shared" si="44"/>
        <v>100</v>
      </c>
      <c r="B102" s="53" t="str">
        <f t="shared" si="32"/>
        <v>Матч! Арена</v>
      </c>
      <c r="C102" s="27" t="str">
        <f t="shared" si="46"/>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33"/>
        <v>Спортивные</v>
      </c>
      <c r="E102" s="54" t="str">
        <f t="shared" si="34"/>
        <v>SD</v>
      </c>
      <c r="F102" s="54" t="str">
        <f t="shared" si="35"/>
        <v>DVB-19</v>
      </c>
      <c r="G102" s="45" t="str">
        <f t="shared" si="45"/>
        <v xml:space="preserve"> 4013</v>
      </c>
      <c r="H102" s="55">
        <v>50</v>
      </c>
      <c r="I102" s="54">
        <f t="shared" si="36"/>
        <v>302</v>
      </c>
      <c r="J102" s="47" t="str">
        <f t="shared" si="47"/>
        <v>epg627</v>
      </c>
      <c r="K102" s="48" t="str">
        <f t="shared" si="48"/>
        <v>0009000207F4</v>
      </c>
      <c r="L102" s="48" t="str">
        <f t="shared" si="28"/>
        <v>http://matchtv.ru/</v>
      </c>
      <c r="M102" s="48" t="str">
        <f t="shared" si="29"/>
        <v>Русский</v>
      </c>
      <c r="N102" s="48" t="str">
        <f t="shared" si="30"/>
        <v>Круглосуточно</v>
      </c>
      <c r="O102" s="49" t="str">
        <f t="shared" si="31"/>
        <v/>
      </c>
      <c r="P102" s="48" t="str">
        <f t="shared" si="49"/>
        <v>Базовый</v>
      </c>
      <c r="Q102" s="44" t="str">
        <f t="shared" si="39"/>
        <v>Да</v>
      </c>
      <c r="R102" s="44"/>
      <c r="S102" s="44" t="str">
        <f t="shared" si="40"/>
        <v>Да</v>
      </c>
      <c r="T102" s="44" t="str">
        <f t="shared" si="41"/>
        <v>Да</v>
      </c>
      <c r="U102" s="44" t="str">
        <f t="shared" si="42"/>
        <v/>
      </c>
      <c r="V102" s="27" t="str">
        <f t="shared" si="50"/>
        <v/>
      </c>
    </row>
    <row r="103" spans="1:22" x14ac:dyDescent="0.2">
      <c r="A103" s="44">
        <f t="shared" si="44"/>
        <v>101</v>
      </c>
      <c r="B103" s="27" t="str">
        <f t="shared" si="32"/>
        <v>Extreme Sports</v>
      </c>
      <c r="C103" s="27" t="str">
        <f t="shared" si="46"/>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33"/>
        <v>Спортивные</v>
      </c>
      <c r="E103" s="45" t="str">
        <f t="shared" si="34"/>
        <v>SD</v>
      </c>
      <c r="F103" s="45" t="str">
        <f t="shared" si="35"/>
        <v>DVB-31</v>
      </c>
      <c r="G103" s="45" t="str">
        <f t="shared" si="45"/>
        <v xml:space="preserve"> 4013</v>
      </c>
      <c r="H103" s="45">
        <v>110</v>
      </c>
      <c r="I103" s="45">
        <f t="shared" si="36"/>
        <v>838</v>
      </c>
      <c r="J103" s="47" t="str">
        <f t="shared" si="47"/>
        <v>epg106</v>
      </c>
      <c r="K103" s="48" t="str">
        <f t="shared" si="48"/>
        <v>000900020803</v>
      </c>
      <c r="L103" s="48" t="str">
        <f t="shared" si="28"/>
        <v>http://extreme.com/</v>
      </c>
      <c r="M103" s="48" t="str">
        <f t="shared" si="29"/>
        <v>Русский</v>
      </c>
      <c r="N103" s="48" t="str">
        <f t="shared" si="30"/>
        <v>Круглосуточно</v>
      </c>
      <c r="O103" s="49" t="str">
        <f t="shared" si="31"/>
        <v/>
      </c>
      <c r="P103" s="48" t="str">
        <f t="shared" si="49"/>
        <v>Активный</v>
      </c>
      <c r="Q103" s="44" t="str">
        <f t="shared" si="39"/>
        <v/>
      </c>
      <c r="R103" s="44"/>
      <c r="S103" s="44" t="str">
        <f t="shared" si="40"/>
        <v>Да</v>
      </c>
      <c r="T103" s="44" t="str">
        <f t="shared" si="41"/>
        <v>Да</v>
      </c>
      <c r="U103" s="44" t="str">
        <f t="shared" si="42"/>
        <v/>
      </c>
      <c r="V103" s="27" t="str">
        <f t="shared" si="50"/>
        <v/>
      </c>
    </row>
    <row r="104" spans="1:22" x14ac:dyDescent="0.2">
      <c r="A104" s="44">
        <f t="shared" si="44"/>
        <v>102</v>
      </c>
      <c r="B104" s="27" t="str">
        <f t="shared" si="32"/>
        <v>Discovery Science HD</v>
      </c>
      <c r="C104" s="27" t="str">
        <f t="shared" si="46"/>
        <v>Discovery Science HD – научный круглосуточный канал. Discovery Science транслирует научные и технические исследования, открытия и изобретения.</v>
      </c>
      <c r="D104" s="27" t="str">
        <f t="shared" si="33"/>
        <v>Познавательные</v>
      </c>
      <c r="E104" s="45" t="str">
        <f t="shared" si="34"/>
        <v>HD</v>
      </c>
      <c r="F104" s="45" t="str">
        <f t="shared" si="35"/>
        <v>DVB-19</v>
      </c>
      <c r="G104" s="45" t="str">
        <f t="shared" si="45"/>
        <v xml:space="preserve"> 4013</v>
      </c>
      <c r="H104" s="46">
        <v>155</v>
      </c>
      <c r="I104" s="45">
        <f t="shared" si="36"/>
        <v>613</v>
      </c>
      <c r="J104" s="47" t="str">
        <f t="shared" si="47"/>
        <v>epg523</v>
      </c>
      <c r="K104" s="48" t="str">
        <f t="shared" si="48"/>
        <v>0009000207D1</v>
      </c>
      <c r="L104" s="48" t="str">
        <f t="shared" si="28"/>
        <v>http://science.discovery.com/</v>
      </c>
      <c r="M104" s="48" t="str">
        <f t="shared" si="29"/>
        <v>Русский, Английский</v>
      </c>
      <c r="N104" s="48" t="str">
        <f t="shared" si="30"/>
        <v>Круглосуточно</v>
      </c>
      <c r="O104" s="49" t="str">
        <f t="shared" si="31"/>
        <v/>
      </c>
      <c r="P104" s="48" t="str">
        <f t="shared" si="49"/>
        <v>Базовый</v>
      </c>
      <c r="Q104" s="44" t="str">
        <f t="shared" si="39"/>
        <v/>
      </c>
      <c r="R104" s="44"/>
      <c r="S104" s="44" t="str">
        <f t="shared" si="40"/>
        <v>Да</v>
      </c>
      <c r="T104" s="44" t="str">
        <f t="shared" si="41"/>
        <v>Да</v>
      </c>
      <c r="U104" s="44" t="str">
        <f t="shared" si="42"/>
        <v/>
      </c>
      <c r="V104" s="27" t="str">
        <f t="shared" si="50"/>
        <v/>
      </c>
    </row>
    <row r="105" spans="1:22" x14ac:dyDescent="0.2">
      <c r="A105" s="44">
        <f t="shared" si="44"/>
        <v>103</v>
      </c>
      <c r="B105" s="27" t="str">
        <f t="shared" si="32"/>
        <v>AMEDIA HIT HD</v>
      </c>
      <c r="C105" s="27" t="str">
        <f t="shared" si="46"/>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33"/>
        <v>Кино и сериалы</v>
      </c>
      <c r="E105" s="45" t="str">
        <f t="shared" si="34"/>
        <v>HD</v>
      </c>
      <c r="F105" s="45" t="str">
        <f t="shared" si="35"/>
        <v>DVB-20</v>
      </c>
      <c r="G105" s="45" t="str">
        <f t="shared" si="45"/>
        <v xml:space="preserve"> 4013</v>
      </c>
      <c r="H105" s="46">
        <v>303</v>
      </c>
      <c r="I105" s="45">
        <f t="shared" si="36"/>
        <v>826</v>
      </c>
      <c r="J105" s="47" t="str">
        <f t="shared" si="47"/>
        <v>epg585</v>
      </c>
      <c r="K105" s="48" t="str">
        <f t="shared" si="48"/>
        <v>0009000207EF</v>
      </c>
      <c r="L105" s="48" t="str">
        <f t="shared" si="28"/>
        <v>http://amediahit.ru/</v>
      </c>
      <c r="M105" s="48" t="str">
        <f t="shared" si="29"/>
        <v>Русский, Английский</v>
      </c>
      <c r="N105" s="48" t="str">
        <f t="shared" si="30"/>
        <v>Круглосуточно</v>
      </c>
      <c r="O105" s="49" t="str">
        <f t="shared" si="31"/>
        <v/>
      </c>
      <c r="P105" s="48" t="str">
        <f t="shared" si="49"/>
        <v>AMEDIA Premium HD</v>
      </c>
      <c r="Q105" s="44" t="str">
        <f t="shared" si="39"/>
        <v/>
      </c>
      <c r="R105" s="44"/>
      <c r="S105" s="44" t="str">
        <f t="shared" si="40"/>
        <v>Да</v>
      </c>
      <c r="T105" s="44" t="str">
        <f t="shared" si="41"/>
        <v>Да</v>
      </c>
      <c r="U105" s="44" t="str">
        <f t="shared" si="42"/>
        <v/>
      </c>
      <c r="V105" s="27" t="str">
        <f t="shared" si="50"/>
        <v/>
      </c>
    </row>
    <row r="106" spans="1:22" x14ac:dyDescent="0.2">
      <c r="A106" s="44">
        <f t="shared" si="44"/>
        <v>104</v>
      </c>
      <c r="B106" s="51" t="str">
        <f t="shared" si="32"/>
        <v>A1</v>
      </c>
      <c r="C106" s="51" t="str">
        <f t="shared" si="46"/>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33"/>
        <v>Кино и сериалы</v>
      </c>
      <c r="E106" s="68" t="str">
        <f t="shared" si="34"/>
        <v>SD</v>
      </c>
      <c r="F106" s="68" t="str">
        <f t="shared" si="35"/>
        <v>DVB-20</v>
      </c>
      <c r="G106" s="68" t="str">
        <f t="shared" si="45"/>
        <v xml:space="preserve"> 4013</v>
      </c>
      <c r="H106" s="152">
        <v>79</v>
      </c>
      <c r="I106" s="68">
        <f t="shared" si="36"/>
        <v>829</v>
      </c>
      <c r="J106" s="153" t="str">
        <f t="shared" si="47"/>
        <v>epg265</v>
      </c>
      <c r="K106" s="67" t="str">
        <f t="shared" si="48"/>
        <v>0009000207EF</v>
      </c>
      <c r="L106" s="67" t="str">
        <f t="shared" si="28"/>
        <v>http://amedia1.ru/</v>
      </c>
      <c r="M106" s="48" t="str">
        <f t="shared" si="29"/>
        <v>Русский, Английский</v>
      </c>
      <c r="N106" s="48" t="str">
        <f t="shared" si="30"/>
        <v>Круглосуточно</v>
      </c>
      <c r="O106" s="49" t="str">
        <f t="shared" si="31"/>
        <v/>
      </c>
      <c r="P106" s="48" t="str">
        <f t="shared" si="49"/>
        <v>AMEDIA Premium HD</v>
      </c>
      <c r="Q106" s="44" t="str">
        <f t="shared" si="39"/>
        <v/>
      </c>
      <c r="R106" s="44"/>
      <c r="S106" s="44" t="str">
        <f t="shared" si="40"/>
        <v>Да</v>
      </c>
      <c r="T106" s="44" t="str">
        <f t="shared" si="41"/>
        <v>Да</v>
      </c>
      <c r="U106" s="44" t="str">
        <f t="shared" si="42"/>
        <v/>
      </c>
      <c r="V106" s="27" t="str">
        <f t="shared" si="50"/>
        <v/>
      </c>
    </row>
    <row r="107" spans="1:22" x14ac:dyDescent="0.2">
      <c r="A107" s="44">
        <f t="shared" si="44"/>
        <v>105</v>
      </c>
      <c r="B107" s="51" t="str">
        <f t="shared" si="32"/>
        <v>AMEDIA HIT SD</v>
      </c>
      <c r="C107" s="51" t="str">
        <f t="shared" si="46"/>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33"/>
        <v>Кино и сериалы</v>
      </c>
      <c r="E107" s="68" t="str">
        <f t="shared" si="34"/>
        <v>SD</v>
      </c>
      <c r="F107" s="68" t="str">
        <f t="shared" si="35"/>
        <v>DVB-20</v>
      </c>
      <c r="G107" s="68" t="str">
        <f t="shared" si="45"/>
        <v xml:space="preserve"> 4013</v>
      </c>
      <c r="H107" s="152">
        <v>302</v>
      </c>
      <c r="I107" s="68">
        <f t="shared" si="36"/>
        <v>827</v>
      </c>
      <c r="J107" s="153" t="str">
        <f t="shared" si="47"/>
        <v>epg575</v>
      </c>
      <c r="K107" s="67" t="str">
        <f t="shared" si="48"/>
        <v>0009000207EF</v>
      </c>
      <c r="L107" s="67" t="str">
        <f t="shared" si="28"/>
        <v>http://amediahit.ru/</v>
      </c>
      <c r="M107" s="48" t="str">
        <f t="shared" si="29"/>
        <v>Русский, Английский</v>
      </c>
      <c r="N107" s="48" t="str">
        <f t="shared" si="30"/>
        <v>Круглосуточно</v>
      </c>
      <c r="O107" s="49" t="str">
        <f t="shared" si="31"/>
        <v/>
      </c>
      <c r="P107" s="48" t="str">
        <f t="shared" si="49"/>
        <v>AMEDIA Premium HD</v>
      </c>
      <c r="Q107" s="44" t="str">
        <f t="shared" si="39"/>
        <v/>
      </c>
      <c r="R107" s="44"/>
      <c r="S107" s="44" t="str">
        <f t="shared" si="40"/>
        <v>Да</v>
      </c>
      <c r="T107" s="44" t="str">
        <f t="shared" si="41"/>
        <v>Да</v>
      </c>
      <c r="U107" s="44" t="str">
        <f t="shared" si="42"/>
        <v/>
      </c>
      <c r="V107" s="27" t="str">
        <f t="shared" si="50"/>
        <v/>
      </c>
    </row>
    <row r="108" spans="1:22" x14ac:dyDescent="0.2">
      <c r="A108" s="44">
        <f t="shared" si="44"/>
        <v>106</v>
      </c>
      <c r="B108" s="51" t="str">
        <f t="shared" si="32"/>
        <v>AMEDIA Premium HD</v>
      </c>
      <c r="C108" s="51" t="str">
        <f t="shared" si="46"/>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33"/>
        <v>Кино и сериалы</v>
      </c>
      <c r="E108" s="68" t="str">
        <f t="shared" si="34"/>
        <v>HD</v>
      </c>
      <c r="F108" s="68" t="str">
        <f t="shared" si="35"/>
        <v>DVB-20</v>
      </c>
      <c r="G108" s="68" t="str">
        <f t="shared" si="45"/>
        <v xml:space="preserve"> 4013</v>
      </c>
      <c r="H108" s="152">
        <v>220</v>
      </c>
      <c r="I108" s="68">
        <f t="shared" si="36"/>
        <v>823</v>
      </c>
      <c r="J108" s="153" t="str">
        <f t="shared" si="47"/>
        <v>epg267</v>
      </c>
      <c r="K108" s="67" t="str">
        <f t="shared" si="48"/>
        <v>0009000207EF</v>
      </c>
      <c r="L108" s="67" t="str">
        <f t="shared" si="28"/>
        <v>http://amediahd.ru/</v>
      </c>
      <c r="M108" s="48" t="str">
        <f t="shared" si="29"/>
        <v>Русский, Английский</v>
      </c>
      <c r="N108" s="48" t="str">
        <f t="shared" si="30"/>
        <v>Круглосуточно</v>
      </c>
      <c r="O108" s="49" t="str">
        <f t="shared" si="31"/>
        <v/>
      </c>
      <c r="P108" s="48" t="str">
        <f t="shared" si="49"/>
        <v>AMEDIA Premium HD</v>
      </c>
      <c r="Q108" s="44" t="str">
        <f t="shared" si="39"/>
        <v/>
      </c>
      <c r="R108" s="44"/>
      <c r="S108" s="44" t="str">
        <f t="shared" si="40"/>
        <v>Да</v>
      </c>
      <c r="T108" s="44" t="str">
        <f t="shared" si="41"/>
        <v>Да</v>
      </c>
      <c r="U108" s="44" t="str">
        <f t="shared" si="42"/>
        <v/>
      </c>
      <c r="V108" s="27" t="str">
        <f t="shared" si="50"/>
        <v/>
      </c>
    </row>
    <row r="109" spans="1:22" x14ac:dyDescent="0.2">
      <c r="A109" s="44">
        <f t="shared" si="44"/>
        <v>107</v>
      </c>
      <c r="B109" s="51" t="str">
        <f t="shared" si="32"/>
        <v>Fox Life</v>
      </c>
      <c r="C109" s="51" t="str">
        <f t="shared" si="46"/>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33"/>
        <v>Кино и сериалы</v>
      </c>
      <c r="E109" s="68" t="str">
        <f t="shared" si="34"/>
        <v>SD</v>
      </c>
      <c r="F109" s="68" t="str">
        <f t="shared" si="35"/>
        <v>DVB-21</v>
      </c>
      <c r="G109" s="68" t="str">
        <f t="shared" si="45"/>
        <v xml:space="preserve"> 4013</v>
      </c>
      <c r="H109" s="152">
        <v>90</v>
      </c>
      <c r="I109" s="68">
        <f t="shared" si="36"/>
        <v>69</v>
      </c>
      <c r="J109" s="153" t="str">
        <f t="shared" si="47"/>
        <v>epg86</v>
      </c>
      <c r="K109" s="67" t="str">
        <f t="shared" si="48"/>
        <v>0009000207D1</v>
      </c>
      <c r="L109" s="67" t="str">
        <f t="shared" si="28"/>
        <v>http://www.foxlifetv.ru/</v>
      </c>
      <c r="M109" s="48" t="str">
        <f t="shared" si="29"/>
        <v>Русский, Английский</v>
      </c>
      <c r="N109" s="48" t="str">
        <f t="shared" si="30"/>
        <v>Круглосуточно</v>
      </c>
      <c r="O109" s="49" t="str">
        <f t="shared" si="31"/>
        <v/>
      </c>
      <c r="P109" s="48" t="str">
        <f t="shared" si="49"/>
        <v>Базовый</v>
      </c>
      <c r="Q109" s="44" t="str">
        <f t="shared" si="39"/>
        <v/>
      </c>
      <c r="R109" s="44"/>
      <c r="S109" s="44" t="str">
        <f t="shared" si="40"/>
        <v>Да</v>
      </c>
      <c r="T109" s="44" t="str">
        <f t="shared" si="41"/>
        <v>Да</v>
      </c>
      <c r="U109" s="44" t="str">
        <f t="shared" si="42"/>
        <v/>
      </c>
      <c r="V109" s="27" t="str">
        <f t="shared" si="50"/>
        <v/>
      </c>
    </row>
    <row r="110" spans="1:22" x14ac:dyDescent="0.2">
      <c r="A110" s="44">
        <f t="shared" si="44"/>
        <v>108</v>
      </c>
      <c r="B110" s="51" t="str">
        <f t="shared" si="32"/>
        <v>Viasat History HD/Viasat Nature HD</v>
      </c>
      <c r="C110" s="51" t="str">
        <f t="shared" si="46"/>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33"/>
        <v>Познавательные</v>
      </c>
      <c r="E110" s="68" t="str">
        <f t="shared" si="34"/>
        <v>HD</v>
      </c>
      <c r="F110" s="68" t="str">
        <f t="shared" si="35"/>
        <v>DVB-21</v>
      </c>
      <c r="G110" s="68" t="str">
        <f t="shared" si="45"/>
        <v xml:space="preserve"> 4013</v>
      </c>
      <c r="H110" s="152">
        <v>163</v>
      </c>
      <c r="I110" s="68">
        <f t="shared" si="36"/>
        <v>807</v>
      </c>
      <c r="J110" s="153" t="str">
        <f t="shared" si="47"/>
        <v>epg378</v>
      </c>
      <c r="K110" s="67" t="str">
        <f t="shared" si="48"/>
        <v>0009000207E0</v>
      </c>
      <c r="L110" s="67" t="str">
        <f t="shared" si="28"/>
        <v>http://www.viasatpremium.ru/</v>
      </c>
      <c r="M110" s="48" t="str">
        <f t="shared" si="29"/>
        <v>Русский</v>
      </c>
      <c r="N110" s="48" t="str">
        <f t="shared" si="30"/>
        <v>Круглосуточно</v>
      </c>
      <c r="O110" s="49" t="str">
        <f t="shared" si="31"/>
        <v/>
      </c>
      <c r="P110" s="48" t="str">
        <f t="shared" si="49"/>
        <v>VIASAT премиум HD</v>
      </c>
      <c r="Q110" s="44" t="str">
        <f t="shared" si="39"/>
        <v/>
      </c>
      <c r="R110" s="44"/>
      <c r="S110" s="44" t="str">
        <f t="shared" si="40"/>
        <v>Да</v>
      </c>
      <c r="T110" s="44" t="str">
        <f t="shared" si="41"/>
        <v>Да</v>
      </c>
      <c r="U110" s="44" t="str">
        <f t="shared" si="42"/>
        <v/>
      </c>
      <c r="V110" s="27" t="str">
        <f t="shared" si="50"/>
        <v/>
      </c>
    </row>
    <row r="111" spans="1:22" x14ac:dyDescent="0.2">
      <c r="A111" s="44">
        <f t="shared" si="44"/>
        <v>109</v>
      </c>
      <c r="B111" s="51" t="str">
        <f t="shared" si="32"/>
        <v>TV1000 Megahit HD</v>
      </c>
      <c r="C111" s="51" t="str">
        <f t="shared" si="46"/>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33"/>
        <v>Кино и сериалы</v>
      </c>
      <c r="E111" s="68" t="str">
        <f t="shared" si="34"/>
        <v>HD</v>
      </c>
      <c r="F111" s="68" t="str">
        <f t="shared" si="35"/>
        <v>DVB-21</v>
      </c>
      <c r="G111" s="68" t="str">
        <f t="shared" si="45"/>
        <v xml:space="preserve"> 4013</v>
      </c>
      <c r="H111" s="152">
        <v>161</v>
      </c>
      <c r="I111" s="68">
        <f t="shared" si="36"/>
        <v>803</v>
      </c>
      <c r="J111" s="153" t="str">
        <f t="shared" si="47"/>
        <v>epg376</v>
      </c>
      <c r="K111" s="67" t="str">
        <f t="shared" si="48"/>
        <v>0009000207E0</v>
      </c>
      <c r="L111" s="67" t="str">
        <f t="shared" si="28"/>
        <v>http://www.viasatpremium.ru/</v>
      </c>
      <c r="M111" s="48" t="str">
        <f t="shared" si="29"/>
        <v>Русский</v>
      </c>
      <c r="N111" s="48" t="str">
        <f t="shared" si="30"/>
        <v>Круглосуточно</v>
      </c>
      <c r="O111" s="49" t="str">
        <f t="shared" si="31"/>
        <v/>
      </c>
      <c r="P111" s="48" t="str">
        <f t="shared" si="49"/>
        <v>VIASAT премиум HD</v>
      </c>
      <c r="Q111" s="44" t="str">
        <f t="shared" si="39"/>
        <v/>
      </c>
      <c r="R111" s="44"/>
      <c r="S111" s="44" t="str">
        <f t="shared" si="40"/>
        <v>Да</v>
      </c>
      <c r="T111" s="44" t="str">
        <f t="shared" si="41"/>
        <v>Да</v>
      </c>
      <c r="U111" s="44" t="str">
        <f t="shared" si="42"/>
        <v/>
      </c>
      <c r="V111" s="27" t="str">
        <f t="shared" si="50"/>
        <v/>
      </c>
    </row>
    <row r="112" spans="1:22" x14ac:dyDescent="0.2">
      <c r="A112" s="44">
        <f t="shared" si="44"/>
        <v>110</v>
      </c>
      <c r="B112" s="51" t="str">
        <f t="shared" si="32"/>
        <v>Travel+Adventure SD</v>
      </c>
      <c r="C112" s="51" t="str">
        <f t="shared" si="46"/>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33"/>
        <v>Вокруг света</v>
      </c>
      <c r="E112" s="68" t="str">
        <f t="shared" si="34"/>
        <v>SD</v>
      </c>
      <c r="F112" s="68" t="str">
        <f t="shared" si="35"/>
        <v>DVB-22</v>
      </c>
      <c r="G112" s="68" t="str">
        <f t="shared" si="45"/>
        <v xml:space="preserve"> 4013</v>
      </c>
      <c r="H112" s="152">
        <v>218</v>
      </c>
      <c r="I112" s="68">
        <f t="shared" si="36"/>
        <v>107</v>
      </c>
      <c r="J112" s="153" t="str">
        <f t="shared" si="47"/>
        <v>epg274</v>
      </c>
      <c r="K112" s="67" t="str">
        <f t="shared" si="48"/>
        <v>0009000207D1</v>
      </c>
      <c r="L112" s="67" t="str">
        <f t="shared" si="28"/>
        <v>http://travelplusadventure.ru/</v>
      </c>
      <c r="M112" s="48" t="str">
        <f t="shared" si="29"/>
        <v>Русский</v>
      </c>
      <c r="N112" s="48" t="str">
        <f t="shared" si="30"/>
        <v>Круглосуточно</v>
      </c>
      <c r="O112" s="49" t="str">
        <f t="shared" si="31"/>
        <v/>
      </c>
      <c r="P112" s="48" t="str">
        <f t="shared" si="49"/>
        <v>Базовый</v>
      </c>
      <c r="Q112" s="44" t="str">
        <f t="shared" si="39"/>
        <v>Да</v>
      </c>
      <c r="R112" s="44"/>
      <c r="S112" s="44" t="str">
        <f t="shared" si="40"/>
        <v>Да</v>
      </c>
      <c r="T112" s="44" t="str">
        <f t="shared" si="41"/>
        <v>Да</v>
      </c>
      <c r="U112" s="44" t="str">
        <f t="shared" si="42"/>
        <v/>
      </c>
      <c r="V112" s="27" t="str">
        <f t="shared" si="50"/>
        <v/>
      </c>
    </row>
    <row r="113" spans="1:22" x14ac:dyDescent="0.2">
      <c r="A113" s="44">
        <f t="shared" si="44"/>
        <v>111</v>
      </c>
      <c r="B113" s="51" t="str">
        <f t="shared" si="32"/>
        <v>Travel+Adventure HD</v>
      </c>
      <c r="C113" s="51" t="str">
        <f t="shared" si="46"/>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33"/>
        <v>Вокруг света</v>
      </c>
      <c r="E113" s="68" t="str">
        <f t="shared" si="34"/>
        <v>HD</v>
      </c>
      <c r="F113" s="68" t="str">
        <f t="shared" si="35"/>
        <v>DVB-22</v>
      </c>
      <c r="G113" s="68" t="str">
        <f t="shared" si="45"/>
        <v xml:space="preserve"> 4013</v>
      </c>
      <c r="H113" s="152">
        <v>219</v>
      </c>
      <c r="I113" s="68">
        <f t="shared" si="36"/>
        <v>612</v>
      </c>
      <c r="J113" s="153" t="str">
        <f t="shared" si="47"/>
        <v>epg275</v>
      </c>
      <c r="K113" s="67" t="str">
        <f t="shared" si="48"/>
        <v>0009000207D1</v>
      </c>
      <c r="L113" s="67" t="str">
        <f t="shared" si="28"/>
        <v>http://travelplusadventure.ru/</v>
      </c>
      <c r="M113" s="48" t="str">
        <f t="shared" si="29"/>
        <v>Русский</v>
      </c>
      <c r="N113" s="48" t="str">
        <f t="shared" si="30"/>
        <v>Круглосуточно</v>
      </c>
      <c r="O113" s="49" t="str">
        <f t="shared" si="31"/>
        <v/>
      </c>
      <c r="P113" s="48" t="str">
        <f t="shared" si="49"/>
        <v>Базовый</v>
      </c>
      <c r="Q113" s="44" t="str">
        <f t="shared" si="39"/>
        <v/>
      </c>
      <c r="R113" s="44"/>
      <c r="S113" s="44" t="str">
        <f t="shared" si="40"/>
        <v>Да</v>
      </c>
      <c r="T113" s="44" t="str">
        <f t="shared" si="41"/>
        <v>Да</v>
      </c>
      <c r="U113" s="44" t="str">
        <f t="shared" si="42"/>
        <v/>
      </c>
      <c r="V113" s="27" t="str">
        <f t="shared" si="50"/>
        <v/>
      </c>
    </row>
    <row r="114" spans="1:22" x14ac:dyDescent="0.2">
      <c r="A114" s="44">
        <f t="shared" si="44"/>
        <v>112</v>
      </c>
      <c r="B114" s="51" t="str">
        <f t="shared" si="32"/>
        <v>8 канал</v>
      </c>
      <c r="C114" s="51" t="str">
        <f t="shared" si="46"/>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33"/>
        <v>Развлекательные</v>
      </c>
      <c r="E114" s="68" t="str">
        <f t="shared" si="34"/>
        <v>SD</v>
      </c>
      <c r="F114" s="68" t="str">
        <f t="shared" si="35"/>
        <v>DVB-22</v>
      </c>
      <c r="G114" s="68" t="str">
        <f t="shared" si="45"/>
        <v xml:space="preserve"> 4013</v>
      </c>
      <c r="H114" s="152">
        <v>176</v>
      </c>
      <c r="I114" s="68">
        <f t="shared" si="36"/>
        <v>205</v>
      </c>
      <c r="J114" s="153" t="str">
        <f t="shared" si="47"/>
        <v>epg522</v>
      </c>
      <c r="K114" s="67" t="str">
        <f t="shared" si="48"/>
        <v>0009000207E3</v>
      </c>
      <c r="L114" s="67" t="str">
        <f t="shared" si="28"/>
        <v>http://www.8tv.ru/</v>
      </c>
      <c r="M114" s="48" t="str">
        <f t="shared" si="29"/>
        <v>Русский</v>
      </c>
      <c r="N114" s="48" t="str">
        <f t="shared" si="30"/>
        <v>Круглосуточно</v>
      </c>
      <c r="O114" s="49" t="str">
        <f t="shared" si="31"/>
        <v/>
      </c>
      <c r="P114" s="48" t="str">
        <f t="shared" si="49"/>
        <v>Базовый</v>
      </c>
      <c r="Q114" s="44" t="str">
        <f t="shared" si="39"/>
        <v/>
      </c>
      <c r="R114" s="44"/>
      <c r="S114" s="44" t="str">
        <f t="shared" si="40"/>
        <v>Да</v>
      </c>
      <c r="T114" s="44" t="str">
        <f t="shared" si="41"/>
        <v>Да</v>
      </c>
      <c r="U114" s="44" t="str">
        <f t="shared" si="42"/>
        <v/>
      </c>
      <c r="V114" s="27" t="str">
        <f t="shared" si="50"/>
        <v/>
      </c>
    </row>
    <row r="115" spans="1:22" x14ac:dyDescent="0.2">
      <c r="A115" s="44">
        <f t="shared" si="44"/>
        <v>113</v>
      </c>
      <c r="B115" s="51" t="str">
        <f t="shared" si="32"/>
        <v>AMEDIA Premium SD</v>
      </c>
      <c r="C115" s="51" t="str">
        <f t="shared" si="46"/>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33"/>
        <v>Кино и сериалы</v>
      </c>
      <c r="E115" s="68" t="str">
        <f t="shared" si="34"/>
        <v>SD</v>
      </c>
      <c r="F115" s="68" t="str">
        <f t="shared" si="35"/>
        <v>DVB-22</v>
      </c>
      <c r="G115" s="68" t="str">
        <f t="shared" si="45"/>
        <v xml:space="preserve"> 4013</v>
      </c>
      <c r="H115" s="152">
        <v>221</v>
      </c>
      <c r="I115" s="68">
        <f t="shared" si="36"/>
        <v>824</v>
      </c>
      <c r="J115" s="153" t="str">
        <f t="shared" si="47"/>
        <v>epg277</v>
      </c>
      <c r="K115" s="67" t="str">
        <f t="shared" si="48"/>
        <v>0009000207EF</v>
      </c>
      <c r="L115" s="67" t="str">
        <f t="shared" si="28"/>
        <v>http://amediahd.ru/</v>
      </c>
      <c r="M115" s="48" t="str">
        <f t="shared" si="29"/>
        <v>Русский, Английский</v>
      </c>
      <c r="N115" s="48" t="str">
        <f t="shared" si="30"/>
        <v>Круглосуточно</v>
      </c>
      <c r="O115" s="49" t="str">
        <f t="shared" si="31"/>
        <v/>
      </c>
      <c r="P115" s="48" t="str">
        <f t="shared" si="49"/>
        <v>AMEDIA Premium HD</v>
      </c>
      <c r="Q115" s="44" t="str">
        <f t="shared" si="39"/>
        <v/>
      </c>
      <c r="R115" s="44"/>
      <c r="S115" s="44" t="str">
        <f t="shared" si="40"/>
        <v>Да</v>
      </c>
      <c r="T115" s="44" t="str">
        <f t="shared" si="41"/>
        <v>Да</v>
      </c>
      <c r="U115" s="44" t="str">
        <f t="shared" si="42"/>
        <v/>
      </c>
      <c r="V115" s="27" t="str">
        <f t="shared" si="50"/>
        <v/>
      </c>
    </row>
    <row r="116" spans="1:22" x14ac:dyDescent="0.2">
      <c r="A116" s="44">
        <f t="shared" si="44"/>
        <v>114</v>
      </c>
      <c r="B116" s="51" t="str">
        <f t="shared" si="32"/>
        <v>A1 HD</v>
      </c>
      <c r="C116" s="51" t="str">
        <f t="shared" si="46"/>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33"/>
        <v>Кино и сериалы</v>
      </c>
      <c r="E116" s="68" t="str">
        <f t="shared" si="34"/>
        <v>HD</v>
      </c>
      <c r="F116" s="68" t="str">
        <f t="shared" si="35"/>
        <v>DVB-22</v>
      </c>
      <c r="G116" s="68" t="str">
        <f t="shared" si="45"/>
        <v xml:space="preserve"> 4013</v>
      </c>
      <c r="H116" s="152">
        <v>222</v>
      </c>
      <c r="I116" s="68">
        <f t="shared" si="36"/>
        <v>828</v>
      </c>
      <c r="J116" s="153" t="str">
        <f t="shared" si="47"/>
        <v>epg598</v>
      </c>
      <c r="K116" s="67" t="str">
        <f t="shared" si="48"/>
        <v>0009000207EF</v>
      </c>
      <c r="L116" s="67" t="str">
        <f t="shared" si="28"/>
        <v>http://amedia1.ru/</v>
      </c>
      <c r="M116" s="48" t="str">
        <f t="shared" si="29"/>
        <v>Русский</v>
      </c>
      <c r="N116" s="48" t="str">
        <f t="shared" si="30"/>
        <v>Круглосуточно</v>
      </c>
      <c r="O116" s="49" t="str">
        <f t="shared" si="31"/>
        <v/>
      </c>
      <c r="P116" s="48" t="str">
        <f t="shared" si="49"/>
        <v>AMEDIA Premium HD</v>
      </c>
      <c r="Q116" s="44" t="str">
        <f t="shared" si="39"/>
        <v/>
      </c>
      <c r="R116" s="44"/>
      <c r="S116" s="44" t="str">
        <f t="shared" si="40"/>
        <v>Да</v>
      </c>
      <c r="T116" s="44" t="str">
        <f t="shared" si="41"/>
        <v>Да</v>
      </c>
      <c r="U116" s="44" t="str">
        <f t="shared" si="42"/>
        <v/>
      </c>
      <c r="V116" s="27" t="str">
        <f t="shared" si="50"/>
        <v/>
      </c>
    </row>
    <row r="117" spans="1:22" x14ac:dyDescent="0.2">
      <c r="A117" s="44">
        <f t="shared" si="44"/>
        <v>115</v>
      </c>
      <c r="B117" s="51" t="str">
        <f t="shared" si="32"/>
        <v>History HD</v>
      </c>
      <c r="C117" s="51" t="str">
        <f t="shared" si="46"/>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51" t="str">
        <f t="shared" si="33"/>
        <v>Развлекательные</v>
      </c>
      <c r="E117" s="68" t="str">
        <f t="shared" si="34"/>
        <v>HD</v>
      </c>
      <c r="F117" s="68" t="str">
        <f t="shared" si="35"/>
        <v>DVB-23</v>
      </c>
      <c r="G117" s="68" t="str">
        <f t="shared" si="45"/>
        <v xml:space="preserve"> 4013</v>
      </c>
      <c r="H117" s="152">
        <v>239</v>
      </c>
      <c r="I117" s="68">
        <f t="shared" si="36"/>
        <v>617</v>
      </c>
      <c r="J117" s="153" t="str">
        <f t="shared" si="47"/>
        <v>epg599</v>
      </c>
      <c r="K117" s="67" t="str">
        <f t="shared" si="48"/>
        <v>0009000207D1</v>
      </c>
      <c r="L117" s="67" t="str">
        <f t="shared" si="28"/>
        <v>http://www.history.com/</v>
      </c>
      <c r="M117" s="48" t="str">
        <f t="shared" si="29"/>
        <v>Русский</v>
      </c>
      <c r="N117" s="48" t="str">
        <f t="shared" si="30"/>
        <v>Круглосуточно</v>
      </c>
      <c r="O117" s="49" t="str">
        <f t="shared" si="31"/>
        <v/>
      </c>
      <c r="P117" s="48" t="str">
        <f t="shared" si="49"/>
        <v>Базовый</v>
      </c>
      <c r="Q117" s="44" t="str">
        <f t="shared" si="39"/>
        <v/>
      </c>
      <c r="R117" s="44"/>
      <c r="S117" s="44" t="str">
        <f t="shared" si="40"/>
        <v>Да</v>
      </c>
      <c r="T117" s="44" t="str">
        <f t="shared" si="41"/>
        <v>Да</v>
      </c>
      <c r="U117" s="44" t="str">
        <f t="shared" si="42"/>
        <v/>
      </c>
      <c r="V117" s="27" t="str">
        <f t="shared" si="50"/>
        <v/>
      </c>
    </row>
    <row r="118" spans="1:22" x14ac:dyDescent="0.2">
      <c r="A118" s="44">
        <f t="shared" si="44"/>
        <v>116</v>
      </c>
      <c r="B118" s="51" t="str">
        <f t="shared" si="32"/>
        <v>Музыка первого</v>
      </c>
      <c r="C118" s="51" t="str">
        <f t="shared" ref="C118:C123" si="51">IFERROR(VLOOKUP($H118,TChannels,30,FALSE),"-")</f>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51" t="str">
        <f t="shared" si="33"/>
        <v>Музыкальные</v>
      </c>
      <c r="E118" s="68" t="str">
        <f t="shared" si="34"/>
        <v>SD</v>
      </c>
      <c r="F118" s="68" t="str">
        <f t="shared" si="35"/>
        <v>DVB-25</v>
      </c>
      <c r="G118" s="68" t="str">
        <f t="shared" si="45"/>
        <v xml:space="preserve"> 4013</v>
      </c>
      <c r="H118" s="152">
        <v>99</v>
      </c>
      <c r="I118" s="68">
        <f t="shared" si="36"/>
        <v>502</v>
      </c>
      <c r="J118" s="153" t="str">
        <f t="shared" ref="J118:J123" si="52">IFERROR(VLOOKUP($H118,TChannels,22,FALSE),"-")</f>
        <v>epg95</v>
      </c>
      <c r="K118" s="67" t="str">
        <f t="shared" si="48"/>
        <v>0009000207E3</v>
      </c>
      <c r="L118" s="67" t="str">
        <f t="shared" ref="L118:L123" si="53">IFERROR(VLOOKUP($H118,TChannels,23,FALSE),"-")</f>
        <v>http://www.muz1.tv/</v>
      </c>
      <c r="M118" s="48" t="str">
        <f t="shared" ref="M118:M123" si="54">IFERROR(VLOOKUP($H118,TChannels,24,FALSE),"-")</f>
        <v>Русский</v>
      </c>
      <c r="N118" s="48" t="str">
        <f t="shared" ref="N118:N123" si="55">IFERROR(VLOOKUP($H118,TChannels,25,FALSE),"-")</f>
        <v>Круглосуточно</v>
      </c>
      <c r="O118" s="49" t="str">
        <f t="shared" ref="O118:O123" si="56">IF(VLOOKUP($H118,TChannels,26,FALSE)=0,"",VLOOKUP($H118,TChannels,26,FALSE))</f>
        <v/>
      </c>
      <c r="P118" s="48" t="str">
        <f t="shared" si="49"/>
        <v>Базовый</v>
      </c>
      <c r="Q118" s="44" t="str">
        <f t="shared" si="39"/>
        <v>Да</v>
      </c>
      <c r="R118" s="44"/>
      <c r="S118" s="44" t="str">
        <f t="shared" si="40"/>
        <v>Да</v>
      </c>
      <c r="T118" s="44" t="str">
        <f t="shared" si="41"/>
        <v>Да</v>
      </c>
      <c r="U118" s="44" t="str">
        <f t="shared" si="42"/>
        <v/>
      </c>
      <c r="V118" s="27" t="str">
        <f t="shared" si="50"/>
        <v/>
      </c>
    </row>
    <row r="119" spans="1:22" x14ac:dyDescent="0.2">
      <c r="A119" s="44">
        <f t="shared" si="44"/>
        <v>117</v>
      </c>
      <c r="B119" s="27" t="str">
        <f t="shared" si="32"/>
        <v>Europa Plus TV</v>
      </c>
      <c r="C119" s="27" t="str">
        <f t="shared" si="51"/>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33"/>
        <v>Музыкальные</v>
      </c>
      <c r="E119" s="45" t="str">
        <f t="shared" si="34"/>
        <v>SD</v>
      </c>
      <c r="F119" s="45" t="str">
        <f t="shared" si="35"/>
        <v>DVB-31</v>
      </c>
      <c r="G119" s="45" t="str">
        <f t="shared" si="45"/>
        <v xml:space="preserve"> 4013</v>
      </c>
      <c r="H119" s="46">
        <v>100</v>
      </c>
      <c r="I119" s="45">
        <f t="shared" si="36"/>
        <v>840</v>
      </c>
      <c r="J119" s="47" t="str">
        <f t="shared" si="52"/>
        <v>epg96</v>
      </c>
      <c r="K119" s="48" t="str">
        <f t="shared" si="48"/>
        <v>000900020803</v>
      </c>
      <c r="L119" s="48" t="str">
        <f t="shared" si="53"/>
        <v>http://www.europaplustv.com/</v>
      </c>
      <c r="M119" s="48" t="str">
        <f t="shared" si="54"/>
        <v>Русский</v>
      </c>
      <c r="N119" s="48" t="str">
        <f t="shared" si="55"/>
        <v>Круглосуточно</v>
      </c>
      <c r="O119" s="49" t="str">
        <f t="shared" si="56"/>
        <v/>
      </c>
      <c r="P119" s="48" t="str">
        <f t="shared" si="49"/>
        <v>Активный</v>
      </c>
      <c r="Q119" s="44" t="str">
        <f t="shared" si="39"/>
        <v>Да</v>
      </c>
      <c r="R119" s="44"/>
      <c r="S119" s="44" t="str">
        <f t="shared" si="40"/>
        <v>Да</v>
      </c>
      <c r="T119" s="44" t="str">
        <f t="shared" si="41"/>
        <v>Да</v>
      </c>
      <c r="U119" s="44" t="str">
        <f t="shared" si="42"/>
        <v/>
      </c>
      <c r="V119" s="27" t="str">
        <f t="shared" si="50"/>
        <v/>
      </c>
    </row>
    <row r="120" spans="1:22" x14ac:dyDescent="0.2">
      <c r="A120" s="44">
        <f t="shared" si="44"/>
        <v>118</v>
      </c>
      <c r="B120" s="27" t="str">
        <f t="shared" si="32"/>
        <v>Food Network HD</v>
      </c>
      <c r="C120" s="27" t="str">
        <f t="shared" si="5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33"/>
        <v>Семья и здоровье</v>
      </c>
      <c r="E120" s="45" t="str">
        <f t="shared" si="34"/>
        <v>HD</v>
      </c>
      <c r="F120" s="45" t="str">
        <f t="shared" si="35"/>
        <v>DVB-23</v>
      </c>
      <c r="G120" s="45" t="str">
        <f t="shared" si="45"/>
        <v xml:space="preserve"> 4013</v>
      </c>
      <c r="H120" s="46">
        <v>306</v>
      </c>
      <c r="I120" s="45">
        <f t="shared" si="36"/>
        <v>603</v>
      </c>
      <c r="J120" s="47" t="str">
        <f t="shared" si="52"/>
        <v>epg541</v>
      </c>
      <c r="K120" s="48" t="str">
        <f t="shared" si="48"/>
        <v>0009000207D1</v>
      </c>
      <c r="L120" s="48" t="str">
        <f t="shared" si="53"/>
        <v>http://foodnetwork.com</v>
      </c>
      <c r="M120" s="48" t="str">
        <f t="shared" si="54"/>
        <v>Русский, Английский</v>
      </c>
      <c r="N120" s="48" t="str">
        <f t="shared" si="55"/>
        <v>Круглосуточно</v>
      </c>
      <c r="O120" s="49" t="str">
        <f t="shared" si="56"/>
        <v/>
      </c>
      <c r="P120" s="48" t="str">
        <f t="shared" si="49"/>
        <v>Базовый</v>
      </c>
      <c r="Q120" s="44" t="str">
        <f t="shared" si="39"/>
        <v/>
      </c>
      <c r="R120" s="44"/>
      <c r="S120" s="44" t="str">
        <f t="shared" si="40"/>
        <v>Да</v>
      </c>
      <c r="T120" s="44" t="str">
        <f t="shared" si="41"/>
        <v>Да</v>
      </c>
      <c r="U120" s="44" t="str">
        <f t="shared" si="42"/>
        <v/>
      </c>
      <c r="V120" s="27" t="str">
        <f t="shared" si="50"/>
        <v/>
      </c>
    </row>
    <row r="121" spans="1:22" x14ac:dyDescent="0.2">
      <c r="A121" s="44">
        <f t="shared" si="44"/>
        <v>119</v>
      </c>
      <c r="B121" s="27" t="str">
        <f t="shared" si="32"/>
        <v>Fox</v>
      </c>
      <c r="C121" s="27" t="str">
        <f t="shared" si="51"/>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33"/>
        <v>Кино и сериалы</v>
      </c>
      <c r="E121" s="45" t="str">
        <f t="shared" si="34"/>
        <v>SD</v>
      </c>
      <c r="F121" s="45" t="str">
        <f t="shared" si="35"/>
        <v>DVB-23</v>
      </c>
      <c r="G121" s="45" t="str">
        <f t="shared" si="45"/>
        <v xml:space="preserve"> 4013</v>
      </c>
      <c r="H121" s="46">
        <v>217</v>
      </c>
      <c r="I121" s="45">
        <f t="shared" si="36"/>
        <v>70</v>
      </c>
      <c r="J121" s="47" t="str">
        <f t="shared" si="52"/>
        <v>epg75</v>
      </c>
      <c r="K121" s="48" t="str">
        <f t="shared" si="48"/>
        <v>0009000207D1</v>
      </c>
      <c r="L121" s="48" t="str">
        <f t="shared" si="53"/>
        <v>http://www.foxtv.ru/</v>
      </c>
      <c r="M121" s="48" t="str">
        <f t="shared" si="54"/>
        <v>Русский</v>
      </c>
      <c r="N121" s="48" t="str">
        <f t="shared" si="55"/>
        <v>Круглосуточно</v>
      </c>
      <c r="O121" s="49" t="str">
        <f t="shared" si="56"/>
        <v/>
      </c>
      <c r="P121" s="48" t="str">
        <f t="shared" si="49"/>
        <v>Базовый</v>
      </c>
      <c r="Q121" s="44" t="str">
        <f t="shared" si="39"/>
        <v/>
      </c>
      <c r="R121" s="44"/>
      <c r="S121" s="44" t="str">
        <f t="shared" si="40"/>
        <v>Да</v>
      </c>
      <c r="T121" s="44" t="str">
        <f t="shared" si="41"/>
        <v>Да</v>
      </c>
      <c r="U121" s="44" t="str">
        <f t="shared" si="42"/>
        <v/>
      </c>
      <c r="V121" s="27" t="str">
        <f t="shared" si="50"/>
        <v/>
      </c>
    </row>
    <row r="122" spans="1:22" x14ac:dyDescent="0.2">
      <c r="A122" s="44">
        <f t="shared" si="44"/>
        <v>120</v>
      </c>
      <c r="B122" s="27" t="str">
        <f t="shared" si="32"/>
        <v>MGM HD</v>
      </c>
      <c r="C122" s="27" t="str">
        <f t="shared" si="5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33"/>
        <v>Кино и сериалы</v>
      </c>
      <c r="E122" s="45" t="str">
        <f t="shared" si="34"/>
        <v>HD</v>
      </c>
      <c r="F122" s="45" t="str">
        <f t="shared" si="35"/>
        <v>DVB-24</v>
      </c>
      <c r="G122" s="45" t="str">
        <f t="shared" si="45"/>
        <v xml:space="preserve"> 4013</v>
      </c>
      <c r="H122" s="46">
        <v>142</v>
      </c>
      <c r="I122" s="45">
        <f t="shared" si="36"/>
        <v>605</v>
      </c>
      <c r="J122" s="47" t="str">
        <f t="shared" si="52"/>
        <v>epg327</v>
      </c>
      <c r="K122" s="48" t="str">
        <f t="shared" si="48"/>
        <v>0009000207D1</v>
      </c>
      <c r="L122" s="48" t="str">
        <f t="shared" si="53"/>
        <v>http://www.mgmhd.com/</v>
      </c>
      <c r="M122" s="48" t="str">
        <f t="shared" si="54"/>
        <v>Русский, Английский</v>
      </c>
      <c r="N122" s="48" t="str">
        <f t="shared" si="55"/>
        <v>Круглосуточно</v>
      </c>
      <c r="O122" s="49" t="str">
        <f t="shared" si="56"/>
        <v/>
      </c>
      <c r="P122" s="48" t="str">
        <f t="shared" si="49"/>
        <v>Базовый</v>
      </c>
      <c r="Q122" s="44" t="str">
        <f t="shared" si="39"/>
        <v/>
      </c>
      <c r="R122" s="44"/>
      <c r="S122" s="44" t="str">
        <f t="shared" si="40"/>
        <v>Да</v>
      </c>
      <c r="T122" s="44" t="str">
        <f t="shared" si="41"/>
        <v>Да</v>
      </c>
      <c r="U122" s="44" t="str">
        <f t="shared" si="42"/>
        <v/>
      </c>
      <c r="V122" s="27" t="str">
        <f t="shared" si="50"/>
        <v/>
      </c>
    </row>
    <row r="123" spans="1:22" x14ac:dyDescent="0.2">
      <c r="A123" s="44">
        <f t="shared" si="44"/>
        <v>121</v>
      </c>
      <c r="B123" s="27" t="str">
        <f t="shared" ref="B123:B172" si="57">IFERROR(VLOOKUP($H123,TChannels,3,FALSE),"-")</f>
        <v>КХЛ</v>
      </c>
      <c r="C123" s="27" t="str">
        <f t="shared" si="51"/>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ref="D123:D172" si="58">IFERROR(VLOOKUP($H123,TChannels,21,FALSE),"-")</f>
        <v>Спортивные</v>
      </c>
      <c r="E123" s="45" t="str">
        <f t="shared" ref="E123:E172" si="59">IFERROR(VLOOKUP($H123,TChannels,4,FALSE),"-")</f>
        <v>SD</v>
      </c>
      <c r="F123" s="45" t="str">
        <f t="shared" ref="F123:F172" si="60">IFERROR(VLOOKUP($H123,TChannels,2,FALSE),"-")</f>
        <v>DVB-24</v>
      </c>
      <c r="G123" s="45" t="str">
        <f t="shared" si="45"/>
        <v xml:space="preserve"> 4013</v>
      </c>
      <c r="H123" s="46">
        <v>109</v>
      </c>
      <c r="I123" s="45">
        <f t="shared" ref="I123:I172" si="61">IFERROR(VLOOKUP($H123,TChannels,5,FALSE),"-")</f>
        <v>307</v>
      </c>
      <c r="J123" s="47" t="str">
        <f t="shared" si="52"/>
        <v>epg105</v>
      </c>
      <c r="K123" s="48" t="str">
        <f t="shared" ref="K123:K172" si="62">IFERROR(IF($U$1=1,VLOOKUP($H123,TChannels,13,FALSE),IF($U$1=2,VLOOKUP($H123,TChannels,20,FALSE),IF($U$1=3,VLOOKUP($H123,TChannels,10,FALSE),IF($U$1=4,VLOOKUP($H123,TChannels,17,FALSE),"Не определен")))),"-")</f>
        <v>0009000207F4</v>
      </c>
      <c r="L123" s="48" t="str">
        <f t="shared" si="53"/>
        <v>http://tv.khl.ru/</v>
      </c>
      <c r="M123" s="48" t="str">
        <f t="shared" si="54"/>
        <v>Русский</v>
      </c>
      <c r="N123" s="48" t="str">
        <f t="shared" si="55"/>
        <v>Круглосуточно</v>
      </c>
      <c r="O123" s="49" t="str">
        <f t="shared" si="56"/>
        <v/>
      </c>
      <c r="P123" s="48" t="str">
        <f t="shared" ref="P123:P172" si="63">IFERROR(IF(OR($U$1=1,$U$1=3),VLOOKUP($H123,TChannels,7,FALSE),IF(OR($U$1=2,$U$1=4),VLOOKUP($H123,TChannels,14,FALSE),"Не определен")),"-")</f>
        <v>Базовый</v>
      </c>
      <c r="Q123" s="44" t="str">
        <f t="shared" ref="Q123:Q172" si="64">IF(VLOOKUP($H123,TChannels,6,FALSE)=0,"",VLOOKUP($H123,TChannels,6,FALSE))</f>
        <v>Да</v>
      </c>
      <c r="R123" s="44"/>
      <c r="S123" s="44" t="str">
        <f t="shared" ref="S123:S172" si="65">IFERROR(VLOOKUP($H123,TChannels,27,FALSE),"-")</f>
        <v>Да</v>
      </c>
      <c r="T123" s="44" t="str">
        <f t="shared" ref="T123:T172" si="66">IFERROR(VLOOKUP($H123,TChannels,28,FALSE),"-")</f>
        <v>Да</v>
      </c>
      <c r="U123" s="44" t="str">
        <f t="shared" ref="U123:U172" si="67">IF(VLOOKUP($H123,TChannels,29,FALSE)=0,"",VLOOKUP($H123,TChannels,29,FALSE))</f>
        <v/>
      </c>
      <c r="V123" s="27" t="str">
        <f t="shared" ref="V123:V152" si="68">IF(VLOOKUP($H123,TChannels,31,FALSE)=0,"",VLOOKUP($H123,TChannels,31,FALSE))</f>
        <v/>
      </c>
    </row>
    <row r="124" spans="1:22" x14ac:dyDescent="0.2">
      <c r="A124" s="48">
        <f t="shared" si="44"/>
        <v>122</v>
      </c>
      <c r="B124" s="118" t="s">
        <v>735</v>
      </c>
      <c r="C124" s="53" t="s">
        <v>913</v>
      </c>
      <c r="D124" s="53" t="str">
        <f t="shared" si="58"/>
        <v>Региональные</v>
      </c>
      <c r="E124" s="54" t="str">
        <f t="shared" si="59"/>
        <v>SD</v>
      </c>
      <c r="F124" s="54" t="str">
        <f t="shared" si="60"/>
        <v>DVB-4</v>
      </c>
      <c r="G124" s="54" t="str">
        <f t="shared" si="45"/>
        <v xml:space="preserve"> 4013</v>
      </c>
      <c r="H124" s="55">
        <v>201</v>
      </c>
      <c r="I124" s="85">
        <f t="shared" si="61"/>
        <v>21</v>
      </c>
      <c r="J124" s="56" t="s">
        <v>325</v>
      </c>
      <c r="K124" s="48" t="str">
        <f t="shared" si="62"/>
        <v>0009000207F3</v>
      </c>
      <c r="L124" s="48" t="s">
        <v>914</v>
      </c>
      <c r="M124" s="48" t="s">
        <v>23</v>
      </c>
      <c r="N124" s="48" t="s">
        <v>449</v>
      </c>
      <c r="O124" s="137" t="s">
        <v>623</v>
      </c>
      <c r="P124" s="48" t="str">
        <f t="shared" si="63"/>
        <v>Федеральный</v>
      </c>
      <c r="Q124" s="48" t="str">
        <f t="shared" si="64"/>
        <v/>
      </c>
      <c r="R124" s="48"/>
      <c r="S124" s="48" t="str">
        <f t="shared" si="65"/>
        <v>Да</v>
      </c>
      <c r="T124" s="48" t="str">
        <f t="shared" si="66"/>
        <v>Да</v>
      </c>
      <c r="U124" s="48" t="str">
        <f t="shared" si="67"/>
        <v/>
      </c>
      <c r="V124" s="53" t="str">
        <f t="shared" si="68"/>
        <v/>
      </c>
    </row>
    <row r="125" spans="1:22" x14ac:dyDescent="0.2">
      <c r="A125" s="44">
        <f t="shared" si="44"/>
        <v>123</v>
      </c>
      <c r="B125" s="51" t="str">
        <f t="shared" si="57"/>
        <v>Candy TV HD</v>
      </c>
      <c r="C125" s="51" t="str">
        <f t="shared" ref="C125:C169" si="69">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58"/>
        <v>Эротика</v>
      </c>
      <c r="E125" s="68" t="str">
        <f t="shared" si="59"/>
        <v>HD</v>
      </c>
      <c r="F125" s="68" t="str">
        <f t="shared" si="60"/>
        <v>DVB-26</v>
      </c>
      <c r="G125" s="68" t="str">
        <f t="shared" si="45"/>
        <v xml:space="preserve"> 4013</v>
      </c>
      <c r="H125" s="68">
        <v>174</v>
      </c>
      <c r="I125" s="68">
        <f t="shared" si="61"/>
        <v>923</v>
      </c>
      <c r="J125" s="153" t="str">
        <f t="shared" ref="J125:J172" si="70">IFERROR(VLOOKUP($H125,TChannels,22,FALSE),"-")</f>
        <v>epg385</v>
      </c>
      <c r="K125" s="48" t="str">
        <f t="shared" si="62"/>
        <v>0009000207DB</v>
      </c>
      <c r="L125" s="48" t="str">
        <f t="shared" ref="L125:L172" si="71">IFERROR(VLOOKUP($H125,TChannels,23,FALSE),"-")</f>
        <v>http://candytv.eu/</v>
      </c>
      <c r="M125" s="48" t="str">
        <f t="shared" ref="M125:M172" si="72">IFERROR(VLOOKUP($H125,TChannels,24,FALSE),"-")</f>
        <v>Русский</v>
      </c>
      <c r="N125" s="48" t="str">
        <f t="shared" ref="N125:N172" si="73">IFERROR(VLOOKUP($H125,TChannels,25,FALSE),"-")</f>
        <v>Круглосуточно</v>
      </c>
      <c r="O125" s="49" t="str">
        <f t="shared" ref="O125:O172" si="74">IF(VLOOKUP($H125,TChannels,26,FALSE)=0,"",VLOOKUP($H125,TChannels,26,FALSE))</f>
        <v/>
      </c>
      <c r="P125" s="48" t="str">
        <f t="shared" si="63"/>
        <v>Взрослый</v>
      </c>
      <c r="Q125" s="44" t="str">
        <f t="shared" si="64"/>
        <v/>
      </c>
      <c r="R125" s="44"/>
      <c r="S125" s="44" t="str">
        <f t="shared" si="65"/>
        <v>Да</v>
      </c>
      <c r="T125" s="44" t="str">
        <f t="shared" si="66"/>
        <v>Да</v>
      </c>
      <c r="U125" s="44" t="str">
        <f t="shared" si="67"/>
        <v>Да</v>
      </c>
      <c r="V125" s="27" t="str">
        <f t="shared" si="68"/>
        <v/>
      </c>
    </row>
    <row r="126" spans="1:22" x14ac:dyDescent="0.2">
      <c r="A126" s="44">
        <f t="shared" si="44"/>
        <v>124</v>
      </c>
      <c r="B126" s="27" t="str">
        <f t="shared" si="57"/>
        <v>Русский иллюзион</v>
      </c>
      <c r="C126" s="27" t="str">
        <f t="shared" si="69"/>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58"/>
        <v>Русское кино</v>
      </c>
      <c r="E126" s="45" t="str">
        <f t="shared" si="59"/>
        <v>SD</v>
      </c>
      <c r="F126" s="45" t="str">
        <f t="shared" si="60"/>
        <v>DVB-25</v>
      </c>
      <c r="G126" s="45" t="str">
        <f t="shared" si="45"/>
        <v xml:space="preserve"> 4013</v>
      </c>
      <c r="H126" s="46">
        <v>41</v>
      </c>
      <c r="I126" s="45">
        <f t="shared" si="61"/>
        <v>62</v>
      </c>
      <c r="J126" s="47" t="str">
        <f t="shared" si="70"/>
        <v>epg40</v>
      </c>
      <c r="K126" s="48" t="str">
        <f t="shared" si="62"/>
        <v>0009000207D1</v>
      </c>
      <c r="L126" s="48" t="str">
        <f t="shared" si="71"/>
        <v>http://russkiyillusion.ru/</v>
      </c>
      <c r="M126" s="48" t="str">
        <f t="shared" si="72"/>
        <v>Русский</v>
      </c>
      <c r="N126" s="48" t="str">
        <f t="shared" si="73"/>
        <v>Круглосуточно</v>
      </c>
      <c r="O126" s="49" t="str">
        <f t="shared" si="74"/>
        <v/>
      </c>
      <c r="P126" s="48" t="str">
        <f t="shared" si="63"/>
        <v>Базовый</v>
      </c>
      <c r="Q126" s="44" t="str">
        <f t="shared" si="64"/>
        <v>Да</v>
      </c>
      <c r="R126" s="44"/>
      <c r="S126" s="44" t="str">
        <f t="shared" si="65"/>
        <v>Да</v>
      </c>
      <c r="T126" s="44" t="str">
        <f t="shared" si="66"/>
        <v>Да</v>
      </c>
      <c r="U126" s="44" t="str">
        <f t="shared" si="67"/>
        <v/>
      </c>
      <c r="V126" s="27" t="str">
        <f t="shared" si="68"/>
        <v/>
      </c>
    </row>
    <row r="127" spans="1:22" x14ac:dyDescent="0.2">
      <c r="A127" s="44">
        <f t="shared" ref="A127:A172" si="75">ROW()-2</f>
        <v>125</v>
      </c>
      <c r="B127" s="27" t="str">
        <f t="shared" si="57"/>
        <v>Настоящее Страшное Телевидение</v>
      </c>
      <c r="C127" s="27" t="str">
        <f t="shared" si="69"/>
        <v>Все самое смешное в страшном и самое страшное в смешном.</v>
      </c>
      <c r="D127" s="27" t="str">
        <f t="shared" si="58"/>
        <v>Кино и сериалы</v>
      </c>
      <c r="E127" s="45" t="str">
        <f t="shared" si="59"/>
        <v>SD</v>
      </c>
      <c r="F127" s="45" t="str">
        <f t="shared" si="60"/>
        <v>DVB-25</v>
      </c>
      <c r="G127" s="45" t="str">
        <f t="shared" ref="G127:G172" si="76">IFERROR(MID($A$1,SEARCH("=",$A$1,9)+1,SEARCH(")",$A$1)-SEARCH("=",$A$1,9)-1),"Н/Д")</f>
        <v xml:space="preserve"> 4013</v>
      </c>
      <c r="H127" s="46">
        <v>159</v>
      </c>
      <c r="I127" s="45">
        <f t="shared" si="61"/>
        <v>73</v>
      </c>
      <c r="J127" s="47" t="str">
        <f t="shared" si="70"/>
        <v>epg352</v>
      </c>
      <c r="K127" s="48" t="str">
        <f t="shared" si="62"/>
        <v>0009000207D1</v>
      </c>
      <c r="L127" s="48" t="str">
        <f t="shared" si="71"/>
        <v>http://strashnoe.tv/</v>
      </c>
      <c r="M127" s="48" t="str">
        <f t="shared" si="72"/>
        <v>Русский</v>
      </c>
      <c r="N127" s="48" t="str">
        <f t="shared" si="73"/>
        <v>Круглосуточно</v>
      </c>
      <c r="O127" s="49" t="str">
        <f t="shared" si="74"/>
        <v/>
      </c>
      <c r="P127" s="48" t="str">
        <f t="shared" si="63"/>
        <v>Базовый</v>
      </c>
      <c r="Q127" s="44" t="str">
        <f t="shared" si="64"/>
        <v>Да</v>
      </c>
      <c r="R127" s="44"/>
      <c r="S127" s="44" t="str">
        <f t="shared" si="65"/>
        <v>Да</v>
      </c>
      <c r="T127" s="44" t="str">
        <f t="shared" si="66"/>
        <v>Да</v>
      </c>
      <c r="U127" s="44" t="str">
        <f t="shared" si="67"/>
        <v/>
      </c>
      <c r="V127" s="27" t="str">
        <f t="shared" si="68"/>
        <v/>
      </c>
    </row>
    <row r="128" spans="1:22" x14ac:dyDescent="0.2">
      <c r="A128" s="44">
        <f t="shared" si="75"/>
        <v>126</v>
      </c>
      <c r="B128" s="27" t="str">
        <f t="shared" si="57"/>
        <v>Наш футбол</v>
      </c>
      <c r="C128" s="27" t="str">
        <f t="shared" si="69"/>
        <v>Телеканал о российском футболе</v>
      </c>
      <c r="D128" s="27" t="str">
        <f t="shared" si="58"/>
        <v>Спортивные</v>
      </c>
      <c r="E128" s="45" t="str">
        <f t="shared" si="59"/>
        <v>SD</v>
      </c>
      <c r="F128" s="45" t="str">
        <f t="shared" si="60"/>
        <v>DVB-25</v>
      </c>
      <c r="G128" s="45" t="str">
        <f t="shared" si="76"/>
        <v xml:space="preserve"> 4013</v>
      </c>
      <c r="H128" s="46">
        <v>128</v>
      </c>
      <c r="I128" s="45">
        <f t="shared" si="61"/>
        <v>821</v>
      </c>
      <c r="J128" s="47" t="str">
        <f t="shared" si="70"/>
        <v>epg313</v>
      </c>
      <c r="K128" s="48" t="str">
        <f t="shared" si="62"/>
        <v>0009000207D6</v>
      </c>
      <c r="L128" s="48" t="str">
        <f t="shared" si="71"/>
        <v>http://www.rfpl.tv/</v>
      </c>
      <c r="M128" s="48" t="str">
        <f t="shared" si="72"/>
        <v>Русский</v>
      </c>
      <c r="N128" s="48" t="str">
        <f t="shared" si="73"/>
        <v>Круглосуточно</v>
      </c>
      <c r="O128" s="49" t="str">
        <f t="shared" si="74"/>
        <v/>
      </c>
      <c r="P128" s="48" t="str">
        <f t="shared" si="63"/>
        <v>Наш Футбол</v>
      </c>
      <c r="Q128" s="44" t="str">
        <f t="shared" si="64"/>
        <v/>
      </c>
      <c r="R128" s="44"/>
      <c r="S128" s="44" t="str">
        <f t="shared" si="65"/>
        <v>Да</v>
      </c>
      <c r="T128" s="44" t="str">
        <f t="shared" si="66"/>
        <v>Да</v>
      </c>
      <c r="U128" s="44" t="str">
        <f t="shared" si="67"/>
        <v/>
      </c>
      <c r="V128" s="27" t="str">
        <f t="shared" si="68"/>
        <v/>
      </c>
    </row>
    <row r="129" spans="1:22" x14ac:dyDescent="0.2">
      <c r="A129" s="44">
        <f t="shared" si="75"/>
        <v>127</v>
      </c>
      <c r="B129" s="27" t="str">
        <f t="shared" si="57"/>
        <v>Наш футбол HD</v>
      </c>
      <c r="C129" s="27" t="str">
        <f t="shared" si="69"/>
        <v>Телеканал о российском футболе</v>
      </c>
      <c r="D129" s="27" t="str">
        <f t="shared" si="58"/>
        <v>Спортивные</v>
      </c>
      <c r="E129" s="45" t="str">
        <f t="shared" si="59"/>
        <v>HD</v>
      </c>
      <c r="F129" s="45" t="str">
        <f t="shared" si="60"/>
        <v>DVB-25</v>
      </c>
      <c r="G129" s="45" t="str">
        <f t="shared" si="76"/>
        <v xml:space="preserve"> 4013</v>
      </c>
      <c r="H129" s="46">
        <v>223</v>
      </c>
      <c r="I129" s="45">
        <f t="shared" si="61"/>
        <v>822</v>
      </c>
      <c r="J129" s="47" t="str">
        <f t="shared" si="70"/>
        <v>epg272</v>
      </c>
      <c r="K129" s="48" t="str">
        <f t="shared" si="62"/>
        <v>0009000207D6</v>
      </c>
      <c r="L129" s="48" t="str">
        <f t="shared" si="71"/>
        <v>http://www.rfpl.tv/</v>
      </c>
      <c r="M129" s="48" t="str">
        <f t="shared" si="72"/>
        <v>Русский</v>
      </c>
      <c r="N129" s="48" t="str">
        <f t="shared" si="73"/>
        <v>Круглосуточно</v>
      </c>
      <c r="O129" s="49" t="str">
        <f t="shared" si="74"/>
        <v/>
      </c>
      <c r="P129" s="48" t="str">
        <f t="shared" si="63"/>
        <v>Наш Футбол</v>
      </c>
      <c r="Q129" s="44" t="str">
        <f t="shared" si="64"/>
        <v/>
      </c>
      <c r="R129" s="44"/>
      <c r="S129" s="44" t="str">
        <f t="shared" si="65"/>
        <v>Да</v>
      </c>
      <c r="T129" s="44" t="str">
        <f t="shared" si="66"/>
        <v>Да</v>
      </c>
      <c r="U129" s="44" t="str">
        <f t="shared" si="67"/>
        <v/>
      </c>
      <c r="V129" s="27" t="str">
        <f t="shared" si="68"/>
        <v/>
      </c>
    </row>
    <row r="130" spans="1:22" x14ac:dyDescent="0.2">
      <c r="A130" s="44">
        <f t="shared" si="75"/>
        <v>128</v>
      </c>
      <c r="B130" s="27" t="str">
        <f t="shared" si="57"/>
        <v>Иллюзион +</v>
      </c>
      <c r="C130" s="27" t="str">
        <f t="shared" si="69"/>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58"/>
        <v>Иностранное кино</v>
      </c>
      <c r="E130" s="45" t="str">
        <f t="shared" si="59"/>
        <v>SD</v>
      </c>
      <c r="F130" s="45" t="str">
        <f t="shared" si="60"/>
        <v>DVB-26</v>
      </c>
      <c r="G130" s="45" t="str">
        <f t="shared" si="76"/>
        <v xml:space="preserve"> 4013</v>
      </c>
      <c r="H130" s="46">
        <v>42</v>
      </c>
      <c r="I130" s="45">
        <f t="shared" si="61"/>
        <v>64</v>
      </c>
      <c r="J130" s="47" t="str">
        <f t="shared" si="70"/>
        <v>epg41</v>
      </c>
      <c r="K130" s="48" t="str">
        <f t="shared" si="62"/>
        <v>0009000207D1</v>
      </c>
      <c r="L130" s="48" t="str">
        <f t="shared" si="71"/>
        <v>http://www.klub100.ru/</v>
      </c>
      <c r="M130" s="48" t="str">
        <f t="shared" si="72"/>
        <v>Русский</v>
      </c>
      <c r="N130" s="48" t="str">
        <f t="shared" si="73"/>
        <v>Круглосуточно</v>
      </c>
      <c r="O130" s="49" t="str">
        <f t="shared" si="74"/>
        <v/>
      </c>
      <c r="P130" s="48" t="str">
        <f t="shared" si="63"/>
        <v>Базовый</v>
      </c>
      <c r="Q130" s="44" t="str">
        <f t="shared" si="64"/>
        <v>Да</v>
      </c>
      <c r="R130" s="44"/>
      <c r="S130" s="44" t="str">
        <f t="shared" si="65"/>
        <v>Да</v>
      </c>
      <c r="T130" s="44" t="str">
        <f t="shared" si="66"/>
        <v>Да</v>
      </c>
      <c r="U130" s="44" t="str">
        <f t="shared" si="67"/>
        <v/>
      </c>
      <c r="V130" s="27" t="str">
        <f t="shared" si="68"/>
        <v/>
      </c>
    </row>
    <row r="131" spans="1:22" x14ac:dyDescent="0.2">
      <c r="A131" s="44">
        <f t="shared" si="75"/>
        <v>129</v>
      </c>
      <c r="B131" s="27" t="str">
        <f t="shared" si="57"/>
        <v>Русская ночь</v>
      </c>
      <c r="C131" s="27" t="str">
        <f t="shared" si="69"/>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58"/>
        <v>Эротика</v>
      </c>
      <c r="E131" s="45" t="str">
        <f t="shared" si="59"/>
        <v>SD</v>
      </c>
      <c r="F131" s="45" t="str">
        <f t="shared" si="60"/>
        <v>DVB-26</v>
      </c>
      <c r="G131" s="45" t="str">
        <f t="shared" si="76"/>
        <v xml:space="preserve"> 4013</v>
      </c>
      <c r="H131" s="46">
        <v>149</v>
      </c>
      <c r="I131" s="45">
        <f t="shared" si="61"/>
        <v>922</v>
      </c>
      <c r="J131" s="47" t="str">
        <f t="shared" si="70"/>
        <v>epg331</v>
      </c>
      <c r="K131" s="48" t="str">
        <f t="shared" si="62"/>
        <v>0009000207DB</v>
      </c>
      <c r="L131" s="48" t="str">
        <f t="shared" si="71"/>
        <v>http://www.rusnight.ru/</v>
      </c>
      <c r="M131" s="48" t="str">
        <f t="shared" si="72"/>
        <v>Русский</v>
      </c>
      <c r="N131" s="48" t="str">
        <f t="shared" si="73"/>
        <v>Круглосуточно</v>
      </c>
      <c r="O131" s="49" t="str">
        <f t="shared" si="74"/>
        <v/>
      </c>
      <c r="P131" s="48" t="str">
        <f t="shared" si="63"/>
        <v>Взрослый</v>
      </c>
      <c r="Q131" s="44" t="str">
        <f t="shared" si="64"/>
        <v/>
      </c>
      <c r="R131" s="44"/>
      <c r="S131" s="44" t="str">
        <f t="shared" si="65"/>
        <v>Да</v>
      </c>
      <c r="T131" s="44" t="str">
        <f t="shared" si="66"/>
        <v>Да</v>
      </c>
      <c r="U131" s="44" t="str">
        <f t="shared" si="67"/>
        <v>Да</v>
      </c>
      <c r="V131" s="27" t="str">
        <f t="shared" si="68"/>
        <v/>
      </c>
    </row>
    <row r="132" spans="1:22" x14ac:dyDescent="0.2">
      <c r="A132" s="44">
        <f t="shared" si="75"/>
        <v>130</v>
      </c>
      <c r="B132" s="51" t="str">
        <f t="shared" si="57"/>
        <v>A2</v>
      </c>
      <c r="C132" s="27" t="str">
        <f t="shared" si="69"/>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58"/>
        <v>Кино и сериалы</v>
      </c>
      <c r="E132" s="45" t="str">
        <f t="shared" si="59"/>
        <v>SD</v>
      </c>
      <c r="F132" s="45" t="str">
        <f t="shared" si="60"/>
        <v>DVB-20</v>
      </c>
      <c r="G132" s="45" t="str">
        <f t="shared" si="76"/>
        <v xml:space="preserve"> 4013</v>
      </c>
      <c r="H132" s="46">
        <v>132</v>
      </c>
      <c r="I132" s="45">
        <f t="shared" si="61"/>
        <v>825</v>
      </c>
      <c r="J132" s="47" t="str">
        <f t="shared" si="70"/>
        <v>epg317</v>
      </c>
      <c r="K132" s="48" t="str">
        <f t="shared" si="62"/>
        <v>0009000207EF</v>
      </c>
      <c r="L132" s="48" t="str">
        <f t="shared" si="71"/>
        <v>http://www.amediafilm.com/</v>
      </c>
      <c r="M132" s="48" t="str">
        <f t="shared" si="72"/>
        <v>Русский, Английский</v>
      </c>
      <c r="N132" s="48" t="str">
        <f t="shared" si="73"/>
        <v>Круглосуточно</v>
      </c>
      <c r="O132" s="49" t="str">
        <f t="shared" si="74"/>
        <v/>
      </c>
      <c r="P132" s="48" t="str">
        <f t="shared" si="63"/>
        <v>AMEDIA Premium HD</v>
      </c>
      <c r="Q132" s="44" t="str">
        <f t="shared" si="64"/>
        <v/>
      </c>
      <c r="R132" s="44"/>
      <c r="S132" s="44" t="str">
        <f t="shared" si="65"/>
        <v>Да</v>
      </c>
      <c r="T132" s="44" t="str">
        <f t="shared" si="66"/>
        <v>Да</v>
      </c>
      <c r="U132" s="44" t="str">
        <f t="shared" si="67"/>
        <v/>
      </c>
      <c r="V132" s="27" t="str">
        <f t="shared" si="68"/>
        <v/>
      </c>
    </row>
    <row r="133" spans="1:22" x14ac:dyDescent="0.2">
      <c r="A133" s="44">
        <f t="shared" si="75"/>
        <v>131</v>
      </c>
      <c r="B133" s="27" t="str">
        <f t="shared" si="57"/>
        <v>French Lover TV</v>
      </c>
      <c r="C133" s="27" t="str">
        <f t="shared" si="69"/>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58"/>
        <v>Эротика</v>
      </c>
      <c r="E133" s="45" t="str">
        <f t="shared" si="59"/>
        <v>SD</v>
      </c>
      <c r="F133" s="45" t="str">
        <f t="shared" si="60"/>
        <v>DVB-26</v>
      </c>
      <c r="G133" s="45" t="str">
        <f t="shared" si="76"/>
        <v xml:space="preserve"> 4013</v>
      </c>
      <c r="H133" s="46">
        <v>133</v>
      </c>
      <c r="I133" s="45">
        <f t="shared" si="61"/>
        <v>921</v>
      </c>
      <c r="J133" s="47" t="str">
        <f t="shared" si="70"/>
        <v>epg318</v>
      </c>
      <c r="K133" s="48" t="str">
        <f t="shared" si="62"/>
        <v>0009000207DB</v>
      </c>
      <c r="L133" s="48" t="str">
        <f t="shared" si="71"/>
        <v>http://www.frenchlover.tv</v>
      </c>
      <c r="M133" s="48" t="str">
        <f t="shared" si="72"/>
        <v>Французский</v>
      </c>
      <c r="N133" s="48" t="str">
        <f t="shared" si="73"/>
        <v>Круглосуточно</v>
      </c>
      <c r="O133" s="49" t="str">
        <f t="shared" si="74"/>
        <v/>
      </c>
      <c r="P133" s="48" t="str">
        <f t="shared" si="63"/>
        <v>Взрослый</v>
      </c>
      <c r="Q133" s="44" t="str">
        <f t="shared" si="64"/>
        <v/>
      </c>
      <c r="R133" s="44"/>
      <c r="S133" s="44" t="str">
        <f t="shared" si="65"/>
        <v>Да</v>
      </c>
      <c r="T133" s="44" t="str">
        <f t="shared" si="66"/>
        <v>Да</v>
      </c>
      <c r="U133" s="44" t="str">
        <f t="shared" si="67"/>
        <v>Да</v>
      </c>
      <c r="V133" s="27" t="str">
        <f t="shared" si="68"/>
        <v/>
      </c>
    </row>
    <row r="134" spans="1:22" x14ac:dyDescent="0.2">
      <c r="A134" s="44">
        <f t="shared" si="75"/>
        <v>132</v>
      </c>
      <c r="B134" s="27" t="str">
        <f t="shared" si="57"/>
        <v>Brazzers TV</v>
      </c>
      <c r="C134" s="27" t="str">
        <f t="shared" si="69"/>
        <v>Самый откровенный эротический канал от известного эротического сайта представляющий лучший европейский и американский контент.</v>
      </c>
      <c r="D134" s="27" t="str">
        <f t="shared" si="58"/>
        <v>Эротика</v>
      </c>
      <c r="E134" s="45" t="str">
        <f t="shared" si="59"/>
        <v>SD</v>
      </c>
      <c r="F134" s="45" t="str">
        <f t="shared" si="60"/>
        <v>DVB-26</v>
      </c>
      <c r="G134" s="45" t="str">
        <f t="shared" si="76"/>
        <v xml:space="preserve"> 4013</v>
      </c>
      <c r="H134" s="46">
        <v>195</v>
      </c>
      <c r="I134" s="45">
        <f t="shared" si="61"/>
        <v>920</v>
      </c>
      <c r="J134" s="47" t="str">
        <f t="shared" si="70"/>
        <v>epg500</v>
      </c>
      <c r="K134" s="48" t="str">
        <f t="shared" si="62"/>
        <v>0009000207DB</v>
      </c>
      <c r="L134" s="48" t="str">
        <f t="shared" si="71"/>
        <v>http://www.brazzerstveurope.com</v>
      </c>
      <c r="M134" s="48" t="str">
        <f t="shared" si="72"/>
        <v>Английский</v>
      </c>
      <c r="N134" s="48" t="str">
        <f t="shared" si="73"/>
        <v>Круглосуточно</v>
      </c>
      <c r="O134" s="49" t="str">
        <f t="shared" si="74"/>
        <v/>
      </c>
      <c r="P134" s="48" t="str">
        <f t="shared" si="63"/>
        <v>Взрослый</v>
      </c>
      <c r="Q134" s="44" t="str">
        <f t="shared" si="64"/>
        <v/>
      </c>
      <c r="R134" s="44"/>
      <c r="S134" s="44" t="str">
        <f t="shared" si="65"/>
        <v>Да</v>
      </c>
      <c r="T134" s="44" t="str">
        <f t="shared" si="66"/>
        <v>Да</v>
      </c>
      <c r="U134" s="44" t="str">
        <f t="shared" si="67"/>
        <v>Да</v>
      </c>
      <c r="V134" s="27" t="str">
        <f t="shared" si="68"/>
        <v/>
      </c>
    </row>
    <row r="135" spans="1:22" x14ac:dyDescent="0.2">
      <c r="A135" s="44">
        <f t="shared" si="75"/>
        <v>133</v>
      </c>
      <c r="B135" s="27" t="str">
        <f t="shared" si="57"/>
        <v>CANDYMAN</v>
      </c>
      <c r="C135" s="27" t="str">
        <f t="shared" si="69"/>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58"/>
        <v>Эротика</v>
      </c>
      <c r="E135" s="45" t="str">
        <f t="shared" si="59"/>
        <v>SD</v>
      </c>
      <c r="F135" s="45" t="str">
        <f t="shared" si="60"/>
        <v>DVB-26</v>
      </c>
      <c r="G135" s="45" t="str">
        <f t="shared" si="76"/>
        <v xml:space="preserve"> 4013</v>
      </c>
      <c r="H135" s="46">
        <v>191</v>
      </c>
      <c r="I135" s="45">
        <f t="shared" si="61"/>
        <v>924</v>
      </c>
      <c r="J135" s="47" t="str">
        <f t="shared" si="70"/>
        <v>epg511</v>
      </c>
      <c r="K135" s="48" t="str">
        <f t="shared" si="62"/>
        <v>0009000207DB</v>
      </c>
      <c r="L135" s="48" t="str">
        <f t="shared" si="71"/>
        <v>http://www.candymantv.com/</v>
      </c>
      <c r="M135" s="48" t="str">
        <f t="shared" si="72"/>
        <v>Русский</v>
      </c>
      <c r="N135" s="48" t="str">
        <f t="shared" si="73"/>
        <v>Круглосуточно</v>
      </c>
      <c r="O135" s="49" t="str">
        <f t="shared" si="74"/>
        <v/>
      </c>
      <c r="P135" s="48" t="str">
        <f t="shared" si="63"/>
        <v>Взрослый</v>
      </c>
      <c r="Q135" s="44" t="str">
        <f t="shared" si="64"/>
        <v/>
      </c>
      <c r="R135" s="44"/>
      <c r="S135" s="44" t="str">
        <f t="shared" si="65"/>
        <v>Да</v>
      </c>
      <c r="T135" s="44" t="str">
        <f t="shared" si="66"/>
        <v>Да</v>
      </c>
      <c r="U135" s="44" t="str">
        <f t="shared" si="67"/>
        <v>Да</v>
      </c>
      <c r="V135" s="27" t="str">
        <f t="shared" si="68"/>
        <v/>
      </c>
    </row>
    <row r="136" spans="1:22" x14ac:dyDescent="0.2">
      <c r="A136" s="44">
        <f t="shared" si="75"/>
        <v>134</v>
      </c>
      <c r="B136" s="27" t="str">
        <f t="shared" si="57"/>
        <v>Fashion One HD</v>
      </c>
      <c r="C136" s="27" t="str">
        <f t="shared" si="69"/>
        <v>Мода, стиль, красота, гламур, роскошь в формате HD</v>
      </c>
      <c r="D136" s="27" t="str">
        <f t="shared" si="58"/>
        <v>Развлекательные</v>
      </c>
      <c r="E136" s="45" t="str">
        <f t="shared" si="59"/>
        <v>HD</v>
      </c>
      <c r="F136" s="45" t="str">
        <f t="shared" si="60"/>
        <v>DVB-27</v>
      </c>
      <c r="G136" s="45" t="str">
        <f t="shared" si="76"/>
        <v xml:space="preserve"> 4013</v>
      </c>
      <c r="H136" s="46">
        <v>147</v>
      </c>
      <c r="I136" s="45">
        <f t="shared" si="61"/>
        <v>616</v>
      </c>
      <c r="J136" s="47" t="str">
        <f t="shared" si="70"/>
        <v>epg330</v>
      </c>
      <c r="K136" s="48" t="str">
        <f t="shared" si="62"/>
        <v>0009000207D1</v>
      </c>
      <c r="L136" s="48" t="str">
        <f t="shared" si="71"/>
        <v>http://www.fashionone.com/</v>
      </c>
      <c r="M136" s="48" t="str">
        <f t="shared" si="72"/>
        <v>Русский</v>
      </c>
      <c r="N136" s="48" t="str">
        <f t="shared" si="73"/>
        <v>Круглосуточно</v>
      </c>
      <c r="O136" s="49" t="str">
        <f t="shared" si="74"/>
        <v/>
      </c>
      <c r="P136" s="48" t="str">
        <f t="shared" si="63"/>
        <v>Базовый</v>
      </c>
      <c r="Q136" s="44" t="str">
        <f t="shared" si="64"/>
        <v/>
      </c>
      <c r="R136" s="44"/>
      <c r="S136" s="44" t="str">
        <f t="shared" si="65"/>
        <v>Да</v>
      </c>
      <c r="T136" s="44" t="str">
        <f t="shared" si="66"/>
        <v>Да</v>
      </c>
      <c r="U136" s="44" t="str">
        <f t="shared" si="67"/>
        <v/>
      </c>
      <c r="V136" s="27" t="str">
        <f t="shared" si="68"/>
        <v/>
      </c>
    </row>
    <row r="137" spans="1:22" x14ac:dyDescent="0.2">
      <c r="A137" s="44">
        <f t="shared" si="75"/>
        <v>135</v>
      </c>
      <c r="B137" s="27" t="str">
        <f t="shared" si="57"/>
        <v>Viasat Golf HD</v>
      </c>
      <c r="C137" s="27" t="str">
        <f t="shared" si="69"/>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58"/>
        <v>Спортивные</v>
      </c>
      <c r="E137" s="45" t="str">
        <f t="shared" si="59"/>
        <v>HD</v>
      </c>
      <c r="F137" s="45" t="str">
        <f t="shared" si="60"/>
        <v>DVB-28</v>
      </c>
      <c r="G137" s="45" t="str">
        <f t="shared" si="76"/>
        <v xml:space="preserve"> 4013</v>
      </c>
      <c r="H137" s="46">
        <v>307</v>
      </c>
      <c r="I137" s="45">
        <f t="shared" si="61"/>
        <v>809</v>
      </c>
      <c r="J137" s="47" t="str">
        <f t="shared" si="70"/>
        <v>epg594</v>
      </c>
      <c r="K137" s="48" t="str">
        <f t="shared" si="62"/>
        <v>0009000207E0</v>
      </c>
      <c r="L137" s="48" t="str">
        <f t="shared" si="71"/>
        <v>http://www.myviasat.ru/</v>
      </c>
      <c r="M137" s="48" t="str">
        <f t="shared" si="72"/>
        <v>Русский, Английский</v>
      </c>
      <c r="N137" s="48" t="str">
        <f t="shared" si="73"/>
        <v>Круглосуточно</v>
      </c>
      <c r="O137" s="49" t="str">
        <f t="shared" si="74"/>
        <v/>
      </c>
      <c r="P137" s="48" t="str">
        <f t="shared" si="63"/>
        <v>VIASAT премиум HD</v>
      </c>
      <c r="Q137" s="44" t="str">
        <f t="shared" si="64"/>
        <v/>
      </c>
      <c r="R137" s="44"/>
      <c r="S137" s="44" t="str">
        <f t="shared" si="65"/>
        <v>Да</v>
      </c>
      <c r="T137" s="44" t="str">
        <f t="shared" si="66"/>
        <v>Да</v>
      </c>
      <c r="U137" s="44" t="str">
        <f t="shared" si="67"/>
        <v/>
      </c>
      <c r="V137" s="27" t="str">
        <f t="shared" si="68"/>
        <v/>
      </c>
    </row>
    <row r="138" spans="1:22" x14ac:dyDescent="0.2">
      <c r="A138" s="44">
        <f t="shared" si="75"/>
        <v>136</v>
      </c>
      <c r="B138" s="27" t="str">
        <f t="shared" si="57"/>
        <v>Русский роман</v>
      </c>
      <c r="C138" s="27" t="str">
        <f t="shared" si="69"/>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58"/>
        <v>Кино и сериалы</v>
      </c>
      <c r="E138" s="45" t="str">
        <f t="shared" si="59"/>
        <v>SD</v>
      </c>
      <c r="F138" s="45" t="str">
        <f t="shared" si="60"/>
        <v>DVB-27</v>
      </c>
      <c r="G138" s="45" t="str">
        <f t="shared" si="76"/>
        <v xml:space="preserve"> 4013</v>
      </c>
      <c r="H138" s="46">
        <v>120</v>
      </c>
      <c r="I138" s="45">
        <f t="shared" si="61"/>
        <v>72</v>
      </c>
      <c r="J138" s="47" t="str">
        <f t="shared" si="70"/>
        <v>epg307</v>
      </c>
      <c r="K138" s="48" t="str">
        <f t="shared" si="62"/>
        <v>0009000207D1</v>
      </c>
      <c r="L138" s="48" t="str">
        <f t="shared" si="71"/>
        <v>http://rusroman.ru/</v>
      </c>
      <c r="M138" s="48" t="str">
        <f t="shared" si="72"/>
        <v>Русский</v>
      </c>
      <c r="N138" s="48" t="str">
        <f t="shared" si="73"/>
        <v>Круглосуточно</v>
      </c>
      <c r="O138" s="49" t="str">
        <f t="shared" si="74"/>
        <v/>
      </c>
      <c r="P138" s="48" t="str">
        <f t="shared" si="63"/>
        <v>Базовый</v>
      </c>
      <c r="Q138" s="44" t="str">
        <f t="shared" si="64"/>
        <v>Да</v>
      </c>
      <c r="R138" s="44"/>
      <c r="S138" s="44" t="str">
        <f t="shared" si="65"/>
        <v>Да</v>
      </c>
      <c r="T138" s="44" t="str">
        <f t="shared" si="66"/>
        <v>Да</v>
      </c>
      <c r="U138" s="44" t="str">
        <f t="shared" si="67"/>
        <v/>
      </c>
      <c r="V138" s="27" t="str">
        <f t="shared" si="68"/>
        <v/>
      </c>
    </row>
    <row r="139" spans="1:22" x14ac:dyDescent="0.2">
      <c r="A139" s="44">
        <f t="shared" si="75"/>
        <v>137</v>
      </c>
      <c r="B139" s="27" t="str">
        <f t="shared" si="57"/>
        <v>TV1000 Premium HD</v>
      </c>
      <c r="C139" s="27" t="str">
        <f t="shared" si="69"/>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58"/>
        <v>Кино и сериалы</v>
      </c>
      <c r="E139" s="45" t="str">
        <f t="shared" si="59"/>
        <v>HD</v>
      </c>
      <c r="F139" s="45" t="str">
        <f t="shared" si="60"/>
        <v>DVB-28</v>
      </c>
      <c r="G139" s="45" t="str">
        <f t="shared" si="76"/>
        <v xml:space="preserve"> 4013</v>
      </c>
      <c r="H139" s="46">
        <v>160</v>
      </c>
      <c r="I139" s="45">
        <f t="shared" si="61"/>
        <v>801</v>
      </c>
      <c r="J139" s="47" t="str">
        <f t="shared" si="70"/>
        <v>epg375</v>
      </c>
      <c r="K139" s="48" t="str">
        <f t="shared" si="62"/>
        <v>0009000207E0</v>
      </c>
      <c r="L139" s="48" t="str">
        <f t="shared" si="71"/>
        <v>http://www.viasatpremium.ru/</v>
      </c>
      <c r="M139" s="48" t="str">
        <f t="shared" si="72"/>
        <v>Русский</v>
      </c>
      <c r="N139" s="48" t="str">
        <f t="shared" si="73"/>
        <v>Круглосуточно</v>
      </c>
      <c r="O139" s="49" t="str">
        <f t="shared" si="74"/>
        <v/>
      </c>
      <c r="P139" s="48" t="str">
        <f t="shared" si="63"/>
        <v>VIASAT премиум HD</v>
      </c>
      <c r="Q139" s="44" t="str">
        <f t="shared" si="64"/>
        <v/>
      </c>
      <c r="R139" s="44"/>
      <c r="S139" s="44" t="str">
        <f t="shared" si="65"/>
        <v>Да</v>
      </c>
      <c r="T139" s="44" t="str">
        <f t="shared" si="66"/>
        <v>Да</v>
      </c>
      <c r="U139" s="44" t="str">
        <f t="shared" si="67"/>
        <v/>
      </c>
      <c r="V139" s="27" t="str">
        <f t="shared" si="68"/>
        <v/>
      </c>
    </row>
    <row r="140" spans="1:22" x14ac:dyDescent="0.2">
      <c r="A140" s="44">
        <f t="shared" si="75"/>
        <v>138</v>
      </c>
      <c r="B140" s="27" t="str">
        <f t="shared" si="57"/>
        <v>Viasat Sport</v>
      </c>
      <c r="C140" s="27" t="str">
        <f t="shared" si="69"/>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58"/>
        <v>Спортивные</v>
      </c>
      <c r="E140" s="45" t="str">
        <f t="shared" si="59"/>
        <v>HD</v>
      </c>
      <c r="F140" s="45" t="str">
        <f t="shared" si="60"/>
        <v>DVB-28</v>
      </c>
      <c r="G140" s="45" t="str">
        <f t="shared" si="76"/>
        <v xml:space="preserve"> 4013</v>
      </c>
      <c r="H140" s="46">
        <v>309</v>
      </c>
      <c r="I140" s="45">
        <f t="shared" si="61"/>
        <v>810</v>
      </c>
      <c r="J140" s="47" t="str">
        <f t="shared" si="70"/>
        <v>epg593</v>
      </c>
      <c r="K140" s="48" t="str">
        <f t="shared" si="62"/>
        <v>0009000207E0</v>
      </c>
      <c r="L140" s="48" t="str">
        <f t="shared" si="71"/>
        <v>http://www.myviasat.ru/</v>
      </c>
      <c r="M140" s="48" t="str">
        <f t="shared" si="72"/>
        <v>Русский, Английский</v>
      </c>
      <c r="N140" s="48" t="str">
        <f t="shared" si="73"/>
        <v>Круглосуточно</v>
      </c>
      <c r="O140" s="49" t="str">
        <f t="shared" si="74"/>
        <v/>
      </c>
      <c r="P140" s="48" t="str">
        <f t="shared" si="63"/>
        <v>VIASAT премиум HD</v>
      </c>
      <c r="Q140" s="44" t="str">
        <f t="shared" si="64"/>
        <v/>
      </c>
      <c r="R140" s="44"/>
      <c r="S140" s="44" t="str">
        <f t="shared" si="65"/>
        <v>Да</v>
      </c>
      <c r="T140" s="44" t="str">
        <f t="shared" si="66"/>
        <v>Да</v>
      </c>
      <c r="U140" s="44" t="str">
        <f t="shared" si="67"/>
        <v/>
      </c>
      <c r="V140" s="27" t="str">
        <f t="shared" si="68"/>
        <v/>
      </c>
    </row>
    <row r="141" spans="1:22" x14ac:dyDescent="0.2">
      <c r="A141" s="44">
        <f t="shared" si="75"/>
        <v>139</v>
      </c>
      <c r="B141" s="27" t="str">
        <f t="shared" si="57"/>
        <v>Travel Channel HD</v>
      </c>
      <c r="C141" s="27" t="str">
        <f t="shared" si="69"/>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58"/>
        <v>Вокруг света</v>
      </c>
      <c r="E141" s="45" t="str">
        <f t="shared" si="59"/>
        <v>HD</v>
      </c>
      <c r="F141" s="45" t="str">
        <f t="shared" si="60"/>
        <v>DVB-27</v>
      </c>
      <c r="G141" s="45" t="str">
        <f t="shared" si="76"/>
        <v xml:space="preserve"> 4013</v>
      </c>
      <c r="H141" s="46">
        <v>143</v>
      </c>
      <c r="I141" s="45">
        <f t="shared" si="61"/>
        <v>608</v>
      </c>
      <c r="J141" s="47" t="str">
        <f t="shared" si="70"/>
        <v>epg328</v>
      </c>
      <c r="K141" s="48" t="str">
        <f t="shared" si="62"/>
        <v>0009000207D1</v>
      </c>
      <c r="L141" s="48" t="str">
        <f t="shared" si="71"/>
        <v>http://www.mgmhd.com/</v>
      </c>
      <c r="M141" s="48" t="str">
        <f t="shared" si="72"/>
        <v>Русский</v>
      </c>
      <c r="N141" s="48" t="str">
        <f t="shared" si="73"/>
        <v>Круглосуточно</v>
      </c>
      <c r="O141" s="49" t="str">
        <f t="shared" si="74"/>
        <v/>
      </c>
      <c r="P141" s="48" t="str">
        <f t="shared" si="63"/>
        <v>Базовый</v>
      </c>
      <c r="Q141" s="44" t="str">
        <f t="shared" si="64"/>
        <v/>
      </c>
      <c r="R141" s="44"/>
      <c r="S141" s="44" t="str">
        <f t="shared" si="65"/>
        <v>Да</v>
      </c>
      <c r="T141" s="44" t="str">
        <f t="shared" si="66"/>
        <v>Да</v>
      </c>
      <c r="U141" s="44" t="str">
        <f t="shared" si="67"/>
        <v/>
      </c>
      <c r="V141" s="27" t="str">
        <f t="shared" si="68"/>
        <v/>
      </c>
    </row>
    <row r="142" spans="1:22" x14ac:dyDescent="0.2">
      <c r="A142" s="44">
        <f t="shared" si="75"/>
        <v>140</v>
      </c>
      <c r="B142" s="27" t="str">
        <f t="shared" si="57"/>
        <v>Zee TV</v>
      </c>
      <c r="C142" s="27" t="str">
        <f t="shared" si="69"/>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58"/>
        <v>Вокруг света</v>
      </c>
      <c r="E142" s="45" t="str">
        <f t="shared" si="59"/>
        <v>SD</v>
      </c>
      <c r="F142" s="45" t="str">
        <f t="shared" si="60"/>
        <v>DVB-29</v>
      </c>
      <c r="G142" s="45" t="str">
        <f t="shared" si="76"/>
        <v xml:space="preserve"> 4013</v>
      </c>
      <c r="H142" s="46">
        <v>97</v>
      </c>
      <c r="I142" s="45">
        <f t="shared" si="61"/>
        <v>102</v>
      </c>
      <c r="J142" s="47" t="str">
        <f t="shared" si="70"/>
        <v>epg93</v>
      </c>
      <c r="K142" s="48" t="str">
        <f t="shared" si="62"/>
        <v>0009000207D1</v>
      </c>
      <c r="L142" s="48" t="str">
        <f t="shared" si="71"/>
        <v>http://www.zeerussia.ru</v>
      </c>
      <c r="M142" s="48" t="str">
        <f t="shared" si="72"/>
        <v>Русский</v>
      </c>
      <c r="N142" s="48" t="str">
        <f t="shared" si="73"/>
        <v>Круглосуточно</v>
      </c>
      <c r="O142" s="49" t="str">
        <f t="shared" si="74"/>
        <v/>
      </c>
      <c r="P142" s="48" t="str">
        <f t="shared" si="63"/>
        <v>Базовый</v>
      </c>
      <c r="Q142" s="44" t="str">
        <f t="shared" si="64"/>
        <v/>
      </c>
      <c r="R142" s="44"/>
      <c r="S142" s="44" t="str">
        <f t="shared" si="65"/>
        <v>Да</v>
      </c>
      <c r="T142" s="44" t="str">
        <f t="shared" si="66"/>
        <v>Да</v>
      </c>
      <c r="U142" s="44" t="str">
        <f t="shared" si="67"/>
        <v/>
      </c>
      <c r="V142" s="27" t="str">
        <f t="shared" si="68"/>
        <v/>
      </c>
    </row>
    <row r="143" spans="1:22" x14ac:dyDescent="0.2">
      <c r="A143" s="44">
        <f t="shared" si="75"/>
        <v>141</v>
      </c>
      <c r="B143" s="27" t="str">
        <f t="shared" si="57"/>
        <v>Travel Channel</v>
      </c>
      <c r="C143" s="27" t="str">
        <f t="shared" si="69"/>
        <v>Созданный  в 1994 году, Travel Channel вещает на 21 языке в 125 странах Европы, Ближнего Востока, Африки и Азиатско-Тихоокеанского региона.</v>
      </c>
      <c r="D143" s="27" t="str">
        <f t="shared" si="58"/>
        <v>Вокруг света</v>
      </c>
      <c r="E143" s="45" t="str">
        <f t="shared" si="59"/>
        <v>SD</v>
      </c>
      <c r="F143" s="45" t="str">
        <f t="shared" si="60"/>
        <v>DVB-29</v>
      </c>
      <c r="G143" s="45" t="str">
        <f t="shared" si="76"/>
        <v xml:space="preserve"> 4013</v>
      </c>
      <c r="H143" s="46">
        <v>144</v>
      </c>
      <c r="I143" s="45">
        <f t="shared" si="61"/>
        <v>104</v>
      </c>
      <c r="J143" s="47" t="str">
        <f t="shared" si="70"/>
        <v>epg302</v>
      </c>
      <c r="K143" s="48" t="str">
        <f t="shared" si="62"/>
        <v>0009000207D1</v>
      </c>
      <c r="L143" s="48" t="str">
        <f t="shared" si="71"/>
        <v>http://www.travelchanneltv.ru/</v>
      </c>
      <c r="M143" s="48" t="str">
        <f t="shared" si="72"/>
        <v>Русский</v>
      </c>
      <c r="N143" s="48" t="str">
        <f t="shared" si="73"/>
        <v>Круглосуточно</v>
      </c>
      <c r="O143" s="49" t="str">
        <f t="shared" si="74"/>
        <v/>
      </c>
      <c r="P143" s="48" t="str">
        <f t="shared" si="63"/>
        <v>Базовый</v>
      </c>
      <c r="Q143" s="44" t="str">
        <f t="shared" si="64"/>
        <v>Да</v>
      </c>
      <c r="R143" s="44"/>
      <c r="S143" s="44" t="str">
        <f t="shared" si="65"/>
        <v>Да</v>
      </c>
      <c r="T143" s="44" t="str">
        <f t="shared" si="66"/>
        <v>Да</v>
      </c>
      <c r="U143" s="44" t="str">
        <f t="shared" si="67"/>
        <v/>
      </c>
      <c r="V143" s="27" t="str">
        <f t="shared" si="68"/>
        <v/>
      </c>
    </row>
    <row r="144" spans="1:22" x14ac:dyDescent="0.2">
      <c r="A144" s="44">
        <f t="shared" si="75"/>
        <v>142</v>
      </c>
      <c r="B144" s="27" t="str">
        <f t="shared" si="57"/>
        <v>ЖИВИ!</v>
      </c>
      <c r="C144" s="27" t="str">
        <f t="shared" si="69"/>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58"/>
        <v>Семья и здоровье</v>
      </c>
      <c r="E144" s="45" t="str">
        <f t="shared" si="59"/>
        <v>SD</v>
      </c>
      <c r="F144" s="45" t="str">
        <f t="shared" si="60"/>
        <v>DVB-29</v>
      </c>
      <c r="G144" s="45" t="str">
        <f t="shared" si="76"/>
        <v xml:space="preserve"> 4013</v>
      </c>
      <c r="H144" s="46">
        <v>112</v>
      </c>
      <c r="I144" s="45">
        <f t="shared" si="61"/>
        <v>132</v>
      </c>
      <c r="J144" s="47" t="str">
        <f t="shared" si="70"/>
        <v>epg108</v>
      </c>
      <c r="K144" s="48" t="str">
        <f t="shared" si="62"/>
        <v>0009000207E3</v>
      </c>
      <c r="L144" s="48" t="str">
        <f t="shared" si="71"/>
        <v>http://www.jv.ru/</v>
      </c>
      <c r="M144" s="48" t="str">
        <f t="shared" si="72"/>
        <v>Русский</v>
      </c>
      <c r="N144" s="48" t="str">
        <f t="shared" si="73"/>
        <v>Круглосуточно</v>
      </c>
      <c r="O144" s="49" t="str">
        <f t="shared" si="74"/>
        <v/>
      </c>
      <c r="P144" s="48" t="str">
        <f t="shared" si="63"/>
        <v>Базовый</v>
      </c>
      <c r="Q144" s="44" t="str">
        <f t="shared" si="64"/>
        <v/>
      </c>
      <c r="R144" s="44"/>
      <c r="S144" s="44" t="str">
        <f t="shared" si="65"/>
        <v>Да</v>
      </c>
      <c r="T144" s="44" t="str">
        <f t="shared" si="66"/>
        <v>Да</v>
      </c>
      <c r="U144" s="44" t="str">
        <f t="shared" si="67"/>
        <v/>
      </c>
      <c r="V144" s="27" t="str">
        <f t="shared" si="68"/>
        <v/>
      </c>
    </row>
    <row r="145" spans="1:22" x14ac:dyDescent="0.2">
      <c r="A145" s="44">
        <f t="shared" si="75"/>
        <v>143</v>
      </c>
      <c r="B145" s="27" t="str">
        <f t="shared" si="57"/>
        <v>МУЗ-ТВ</v>
      </c>
      <c r="C145" s="27" t="str">
        <f t="shared" si="69"/>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58"/>
        <v>Развлекательные</v>
      </c>
      <c r="E145" s="45" t="str">
        <f t="shared" si="59"/>
        <v>SD</v>
      </c>
      <c r="F145" s="45" t="str">
        <f t="shared" si="60"/>
        <v>DVB-3</v>
      </c>
      <c r="G145" s="45" t="str">
        <f t="shared" si="76"/>
        <v xml:space="preserve"> 4013</v>
      </c>
      <c r="H145" s="46">
        <v>164</v>
      </c>
      <c r="I145" s="45">
        <f t="shared" si="61"/>
        <v>20</v>
      </c>
      <c r="J145" s="47" t="str">
        <f t="shared" si="70"/>
        <v>epg380</v>
      </c>
      <c r="K145" s="48" t="str">
        <f t="shared" si="62"/>
        <v>0009000207F3</v>
      </c>
      <c r="L145" s="48" t="str">
        <f t="shared" si="71"/>
        <v>http://muz-tv.ru/</v>
      </c>
      <c r="M145" s="48" t="str">
        <f t="shared" si="72"/>
        <v>Русский</v>
      </c>
      <c r="N145" s="48" t="str">
        <f t="shared" si="73"/>
        <v>Круглосуточно</v>
      </c>
      <c r="O145" s="49" t="str">
        <f t="shared" si="74"/>
        <v/>
      </c>
      <c r="P145" s="48" t="str">
        <f t="shared" si="63"/>
        <v>Федеральный</v>
      </c>
      <c r="Q145" s="44" t="str">
        <f t="shared" si="64"/>
        <v/>
      </c>
      <c r="R145" s="44"/>
      <c r="S145" s="44" t="str">
        <f t="shared" si="65"/>
        <v>Да</v>
      </c>
      <c r="T145" s="44" t="str">
        <f t="shared" si="66"/>
        <v>Да</v>
      </c>
      <c r="U145" s="44" t="str">
        <f t="shared" si="67"/>
        <v/>
      </c>
      <c r="V145" s="27" t="str">
        <f t="shared" si="68"/>
        <v/>
      </c>
    </row>
    <row r="146" spans="1:22" x14ac:dyDescent="0.2">
      <c r="A146" s="44">
        <f t="shared" si="75"/>
        <v>144</v>
      </c>
      <c r="B146" s="27" t="str">
        <f t="shared" si="57"/>
        <v>TLC HD</v>
      </c>
      <c r="C146" s="27" t="str">
        <f t="shared" si="69"/>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58"/>
        <v>Вокруг света</v>
      </c>
      <c r="E146" s="45" t="str">
        <f t="shared" si="59"/>
        <v>HD</v>
      </c>
      <c r="F146" s="45" t="str">
        <f t="shared" si="60"/>
        <v>DVB-30</v>
      </c>
      <c r="G146" s="45" t="str">
        <f t="shared" si="76"/>
        <v xml:space="preserve"> 4013</v>
      </c>
      <c r="H146" s="46">
        <v>154</v>
      </c>
      <c r="I146" s="45">
        <f t="shared" si="61"/>
        <v>615</v>
      </c>
      <c r="J146" s="47" t="str">
        <f t="shared" si="70"/>
        <v>epg516</v>
      </c>
      <c r="K146" s="48" t="str">
        <f t="shared" si="62"/>
        <v>0009000207D1</v>
      </c>
      <c r="L146" s="48" t="str">
        <f t="shared" si="71"/>
        <v>http://www.tlc-tv.ru/</v>
      </c>
      <c r="M146" s="48" t="str">
        <f t="shared" si="72"/>
        <v>Русский, Английский</v>
      </c>
      <c r="N146" s="48" t="str">
        <f t="shared" si="73"/>
        <v>Круглосуточно</v>
      </c>
      <c r="O146" s="49" t="str">
        <f t="shared" si="74"/>
        <v/>
      </c>
      <c r="P146" s="48" t="str">
        <f t="shared" si="63"/>
        <v>Базовый</v>
      </c>
      <c r="Q146" s="44" t="str">
        <f t="shared" si="64"/>
        <v/>
      </c>
      <c r="R146" s="44"/>
      <c r="S146" s="44" t="str">
        <f t="shared" si="65"/>
        <v>Да</v>
      </c>
      <c r="T146" s="44" t="str">
        <f t="shared" si="66"/>
        <v>Да</v>
      </c>
      <c r="U146" s="44" t="str">
        <f t="shared" si="67"/>
        <v/>
      </c>
      <c r="V146" s="27" t="str">
        <f t="shared" si="68"/>
        <v/>
      </c>
    </row>
    <row r="147" spans="1:22" x14ac:dyDescent="0.2">
      <c r="A147" s="44">
        <f t="shared" si="75"/>
        <v>145</v>
      </c>
      <c r="B147" s="27" t="str">
        <f t="shared" si="57"/>
        <v>NuArt.TV</v>
      </c>
      <c r="C147" s="27" t="str">
        <f t="shared" si="69"/>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58"/>
        <v>Эротика</v>
      </c>
      <c r="E147" s="45" t="str">
        <f t="shared" si="59"/>
        <v>SD</v>
      </c>
      <c r="F147" s="45" t="str">
        <f t="shared" si="60"/>
        <v>DVB-30</v>
      </c>
      <c r="G147" s="45" t="str">
        <f t="shared" si="76"/>
        <v xml:space="preserve"> 4013</v>
      </c>
      <c r="H147" s="46">
        <v>193</v>
      </c>
      <c r="I147" s="45">
        <f t="shared" si="61"/>
        <v>918</v>
      </c>
      <c r="J147" s="47" t="str">
        <f t="shared" si="70"/>
        <v>epg271</v>
      </c>
      <c r="K147" s="48" t="str">
        <f t="shared" si="62"/>
        <v>0009000207F0</v>
      </c>
      <c r="L147" s="48" t="str">
        <f t="shared" si="71"/>
        <v>http://tv.nuart.tv</v>
      </c>
      <c r="M147" s="48" t="str">
        <f t="shared" si="72"/>
        <v>Русский</v>
      </c>
      <c r="N147" s="48" t="str">
        <f t="shared" si="73"/>
        <v>Круглосуточно</v>
      </c>
      <c r="O147" s="49" t="str">
        <f t="shared" si="74"/>
        <v/>
      </c>
      <c r="P147" s="48" t="str">
        <f t="shared" si="63"/>
        <v>Эгоист</v>
      </c>
      <c r="Q147" s="44" t="str">
        <f t="shared" si="64"/>
        <v/>
      </c>
      <c r="R147" s="44"/>
      <c r="S147" s="44" t="str">
        <f t="shared" si="65"/>
        <v>Да</v>
      </c>
      <c r="T147" s="44" t="str">
        <f t="shared" si="66"/>
        <v>Да</v>
      </c>
      <c r="U147" s="44" t="str">
        <f t="shared" si="67"/>
        <v>Да</v>
      </c>
      <c r="V147" s="27" t="str">
        <f t="shared" si="68"/>
        <v/>
      </c>
    </row>
    <row r="148" spans="1:22" x14ac:dyDescent="0.2">
      <c r="A148" s="44">
        <f t="shared" si="75"/>
        <v>146</v>
      </c>
      <c r="B148" s="27" t="str">
        <f t="shared" si="57"/>
        <v>Эгоист ТВ</v>
      </c>
      <c r="C148" s="27" t="str">
        <f t="shared" si="69"/>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58"/>
        <v>Эротика</v>
      </c>
      <c r="E148" s="45" t="str">
        <f t="shared" si="59"/>
        <v>SD</v>
      </c>
      <c r="F148" s="45" t="str">
        <f t="shared" si="60"/>
        <v>DVB-30</v>
      </c>
      <c r="G148" s="45" t="str">
        <f t="shared" si="76"/>
        <v xml:space="preserve"> 4013</v>
      </c>
      <c r="H148" s="46">
        <v>192</v>
      </c>
      <c r="I148" s="45">
        <f t="shared" si="61"/>
        <v>917</v>
      </c>
      <c r="J148" s="47" t="str">
        <f t="shared" si="70"/>
        <v>epg296</v>
      </c>
      <c r="K148" s="48" t="str">
        <f t="shared" si="62"/>
        <v>0009000207F0</v>
      </c>
      <c r="L148" s="48" t="str">
        <f t="shared" si="71"/>
        <v>http://www.egoist.tv/</v>
      </c>
      <c r="M148" s="48" t="str">
        <f t="shared" si="72"/>
        <v>Русский</v>
      </c>
      <c r="N148" s="48" t="str">
        <f t="shared" si="73"/>
        <v>Круглосуточно</v>
      </c>
      <c r="O148" s="49" t="str">
        <f t="shared" si="74"/>
        <v/>
      </c>
      <c r="P148" s="48" t="str">
        <f t="shared" si="63"/>
        <v>Эгоист</v>
      </c>
      <c r="Q148" s="44" t="str">
        <f t="shared" si="64"/>
        <v/>
      </c>
      <c r="R148" s="44"/>
      <c r="S148" s="44" t="str">
        <f t="shared" si="65"/>
        <v>Да</v>
      </c>
      <c r="T148" s="44" t="str">
        <f t="shared" si="66"/>
        <v>Да</v>
      </c>
      <c r="U148" s="44" t="str">
        <f t="shared" si="67"/>
        <v>Да</v>
      </c>
      <c r="V148" s="27" t="str">
        <f t="shared" si="68"/>
        <v/>
      </c>
    </row>
    <row r="149" spans="1:22" x14ac:dyDescent="0.2">
      <c r="A149" s="44">
        <f t="shared" si="75"/>
        <v>147</v>
      </c>
      <c r="B149" s="27" t="str">
        <f t="shared" si="57"/>
        <v>Animal Planet HD</v>
      </c>
      <c r="C149" s="27" t="str">
        <f t="shared" si="69"/>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58"/>
        <v>В мире животных</v>
      </c>
      <c r="E149" s="45" t="str">
        <f t="shared" si="59"/>
        <v>HD</v>
      </c>
      <c r="F149" s="45" t="str">
        <f t="shared" si="60"/>
        <v>DVB-30</v>
      </c>
      <c r="G149" s="45" t="str">
        <f t="shared" si="76"/>
        <v xml:space="preserve"> 4013</v>
      </c>
      <c r="H149" s="46">
        <v>119</v>
      </c>
      <c r="I149" s="45">
        <f t="shared" si="61"/>
        <v>602</v>
      </c>
      <c r="J149" s="47" t="str">
        <f t="shared" si="70"/>
        <v>epg306</v>
      </c>
      <c r="K149" s="48" t="str">
        <f t="shared" si="62"/>
        <v>0009000207D1</v>
      </c>
      <c r="L149" s="48" t="str">
        <f t="shared" si="71"/>
        <v>http://animal.discovery.com/</v>
      </c>
      <c r="M149" s="48" t="str">
        <f t="shared" si="72"/>
        <v>Русский, Английский</v>
      </c>
      <c r="N149" s="48" t="str">
        <f t="shared" si="73"/>
        <v>Круглосуточно</v>
      </c>
      <c r="O149" s="49" t="str">
        <f t="shared" si="74"/>
        <v/>
      </c>
      <c r="P149" s="48" t="str">
        <f t="shared" si="63"/>
        <v>Базовый</v>
      </c>
      <c r="Q149" s="44" t="str">
        <f t="shared" si="64"/>
        <v/>
      </c>
      <c r="R149" s="44"/>
      <c r="S149" s="44" t="str">
        <f t="shared" si="65"/>
        <v>Да</v>
      </c>
      <c r="T149" s="44" t="str">
        <f t="shared" si="66"/>
        <v>Да</v>
      </c>
      <c r="U149" s="44" t="str">
        <f t="shared" si="67"/>
        <v/>
      </c>
      <c r="V149" s="27" t="str">
        <f t="shared" si="68"/>
        <v/>
      </c>
    </row>
    <row r="150" spans="1:22" x14ac:dyDescent="0.2">
      <c r="A150" s="48">
        <f t="shared" si="75"/>
        <v>148</v>
      </c>
      <c r="B150" s="53" t="str">
        <f t="shared" si="57"/>
        <v>Матч! Футбол 1</v>
      </c>
      <c r="C150" s="53" t="str">
        <f t="shared" si="69"/>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58"/>
        <v>Спортивные</v>
      </c>
      <c r="E150" s="54" t="str">
        <f t="shared" si="59"/>
        <v>SD</v>
      </c>
      <c r="F150" s="54" t="str">
        <f t="shared" si="60"/>
        <v>DVB-12</v>
      </c>
      <c r="G150" s="54" t="str">
        <f t="shared" si="76"/>
        <v xml:space="preserve"> 4013</v>
      </c>
      <c r="H150" s="55">
        <v>320</v>
      </c>
      <c r="I150" s="54">
        <f t="shared" si="61"/>
        <v>831</v>
      </c>
      <c r="J150" s="56" t="str">
        <f t="shared" si="70"/>
        <v>epg340</v>
      </c>
      <c r="K150" s="48" t="str">
        <f t="shared" si="62"/>
        <v>000900020802</v>
      </c>
      <c r="L150" s="48" t="str">
        <f t="shared" si="71"/>
        <v>http://matchtv.ru/</v>
      </c>
      <c r="M150" s="48" t="str">
        <f t="shared" si="72"/>
        <v>Русский</v>
      </c>
      <c r="N150" s="48" t="str">
        <f t="shared" si="73"/>
        <v>Круглосуточно</v>
      </c>
      <c r="O150" s="137" t="str">
        <f t="shared" si="74"/>
        <v/>
      </c>
      <c r="P150" s="48" t="str">
        <f t="shared" si="63"/>
        <v>МАТЧ! ФУТБОЛ</v>
      </c>
      <c r="Q150" s="48" t="str">
        <f t="shared" si="64"/>
        <v/>
      </c>
      <c r="R150" s="48"/>
      <c r="S150" s="48" t="str">
        <f t="shared" si="65"/>
        <v>Да</v>
      </c>
      <c r="T150" s="48" t="str">
        <f t="shared" si="66"/>
        <v>Да</v>
      </c>
      <c r="U150" s="48" t="str">
        <f t="shared" si="67"/>
        <v/>
      </c>
      <c r="V150" s="53" t="str">
        <f t="shared" si="68"/>
        <v/>
      </c>
    </row>
    <row r="151" spans="1:22" x14ac:dyDescent="0.2">
      <c r="A151" s="48">
        <f t="shared" si="75"/>
        <v>149</v>
      </c>
      <c r="B151" s="53" t="str">
        <f t="shared" si="57"/>
        <v>Матч! Футбол 2</v>
      </c>
      <c r="C151" s="53" t="str">
        <f t="shared" si="69"/>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58"/>
        <v>Спортивные</v>
      </c>
      <c r="E151" s="54" t="str">
        <f t="shared" si="59"/>
        <v>SD</v>
      </c>
      <c r="F151" s="54" t="str">
        <f t="shared" si="60"/>
        <v>DVB-12</v>
      </c>
      <c r="G151" s="54" t="str">
        <f t="shared" si="76"/>
        <v xml:space="preserve"> 4013</v>
      </c>
      <c r="H151" s="55">
        <v>321</v>
      </c>
      <c r="I151" s="54">
        <f t="shared" si="61"/>
        <v>833</v>
      </c>
      <c r="J151" s="56" t="str">
        <f t="shared" si="70"/>
        <v>epg571</v>
      </c>
      <c r="K151" s="48" t="str">
        <f t="shared" si="62"/>
        <v>000900020802</v>
      </c>
      <c r="L151" s="48" t="str">
        <f t="shared" si="71"/>
        <v>http://matchtv.ru/</v>
      </c>
      <c r="M151" s="48" t="str">
        <f t="shared" si="72"/>
        <v>Русский</v>
      </c>
      <c r="N151" s="48" t="str">
        <f t="shared" si="73"/>
        <v>Круглосуточно</v>
      </c>
      <c r="O151" s="137" t="str">
        <f t="shared" si="74"/>
        <v/>
      </c>
      <c r="P151" s="48" t="str">
        <f t="shared" si="63"/>
        <v>МАТЧ! ФУТБОЛ</v>
      </c>
      <c r="Q151" s="48" t="str">
        <f t="shared" si="64"/>
        <v/>
      </c>
      <c r="R151" s="48"/>
      <c r="S151" s="48" t="str">
        <f t="shared" si="65"/>
        <v>Да</v>
      </c>
      <c r="T151" s="48" t="str">
        <f t="shared" si="66"/>
        <v>Да</v>
      </c>
      <c r="U151" s="48" t="str">
        <f t="shared" si="67"/>
        <v/>
      </c>
      <c r="V151" s="53" t="str">
        <f t="shared" si="68"/>
        <v/>
      </c>
    </row>
    <row r="152" spans="1:22" x14ac:dyDescent="0.2">
      <c r="A152" s="48">
        <f t="shared" si="75"/>
        <v>150</v>
      </c>
      <c r="B152" s="53" t="str">
        <f t="shared" si="57"/>
        <v>Матч! Футбол 3</v>
      </c>
      <c r="C152" s="53" t="str">
        <f t="shared" si="69"/>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58"/>
        <v>Спортивные</v>
      </c>
      <c r="E152" s="54" t="str">
        <f t="shared" si="59"/>
        <v>SD</v>
      </c>
      <c r="F152" s="54" t="str">
        <f t="shared" si="60"/>
        <v>DVB-24</v>
      </c>
      <c r="G152" s="54" t="str">
        <f t="shared" si="76"/>
        <v xml:space="preserve"> 4013</v>
      </c>
      <c r="H152" s="55">
        <v>322</v>
      </c>
      <c r="I152" s="54">
        <f t="shared" si="61"/>
        <v>835</v>
      </c>
      <c r="J152" s="56" t="str">
        <f t="shared" si="70"/>
        <v>epg577</v>
      </c>
      <c r="K152" s="48" t="str">
        <f t="shared" si="62"/>
        <v>000900020802</v>
      </c>
      <c r="L152" s="48" t="str">
        <f t="shared" si="71"/>
        <v>http://matchtv.ru/</v>
      </c>
      <c r="M152" s="48" t="str">
        <f t="shared" si="72"/>
        <v>Русский</v>
      </c>
      <c r="N152" s="48" t="str">
        <f t="shared" si="73"/>
        <v>Круглосуточно</v>
      </c>
      <c r="O152" s="137" t="str">
        <f t="shared" si="74"/>
        <v/>
      </c>
      <c r="P152" s="48" t="str">
        <f t="shared" si="63"/>
        <v>МАТЧ! ФУТБОЛ</v>
      </c>
      <c r="Q152" s="48" t="str">
        <f t="shared" si="64"/>
        <v/>
      </c>
      <c r="R152" s="48"/>
      <c r="S152" s="48" t="str">
        <f t="shared" si="65"/>
        <v>Да</v>
      </c>
      <c r="T152" s="48" t="str">
        <f t="shared" si="66"/>
        <v>Да</v>
      </c>
      <c r="U152" s="48" t="str">
        <f t="shared" si="67"/>
        <v/>
      </c>
      <c r="V152" s="53" t="str">
        <f t="shared" si="68"/>
        <v/>
      </c>
    </row>
    <row r="153" spans="1:22" x14ac:dyDescent="0.2">
      <c r="A153" s="48">
        <f t="shared" si="75"/>
        <v>151</v>
      </c>
      <c r="B153" s="53" t="str">
        <f t="shared" si="57"/>
        <v>Матч! Футбол 1 HD</v>
      </c>
      <c r="C153" s="53" t="str">
        <f t="shared" si="69"/>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58"/>
        <v>Спортивные</v>
      </c>
      <c r="E153" s="54" t="str">
        <f t="shared" si="59"/>
        <v>HD</v>
      </c>
      <c r="F153" s="54" t="str">
        <f t="shared" si="60"/>
        <v>DVB-12</v>
      </c>
      <c r="G153" s="54" t="str">
        <f t="shared" si="76"/>
        <v xml:space="preserve"> 4013</v>
      </c>
      <c r="H153" s="55">
        <v>317</v>
      </c>
      <c r="I153" s="54">
        <f t="shared" si="61"/>
        <v>832</v>
      </c>
      <c r="J153" s="56" t="str">
        <f t="shared" si="70"/>
        <v>epg616</v>
      </c>
      <c r="K153" s="48" t="str">
        <f t="shared" si="62"/>
        <v>000900020802</v>
      </c>
      <c r="L153" s="48" t="str">
        <f t="shared" si="71"/>
        <v>http://matchtv.ru/</v>
      </c>
      <c r="M153" s="48" t="str">
        <f t="shared" si="72"/>
        <v>Русский</v>
      </c>
      <c r="N153" s="48" t="str">
        <f t="shared" si="73"/>
        <v>Круглосуточно</v>
      </c>
      <c r="O153" s="137" t="str">
        <f t="shared" si="74"/>
        <v/>
      </c>
      <c r="P153" s="48" t="str">
        <f t="shared" si="63"/>
        <v>МАТЧ! ФУТБОЛ</v>
      </c>
      <c r="Q153" s="48" t="str">
        <f t="shared" si="64"/>
        <v/>
      </c>
      <c r="R153" s="48"/>
      <c r="S153" s="48" t="str">
        <f t="shared" si="65"/>
        <v>Да</v>
      </c>
      <c r="T153" s="48" t="str">
        <f t="shared" si="66"/>
        <v>Да</v>
      </c>
      <c r="U153" s="48" t="str">
        <f t="shared" si="67"/>
        <v/>
      </c>
      <c r="V153" s="53" t="str">
        <f t="shared" ref="V153:V172" si="77">IF(VLOOKUP($H153,TChannels,31,FALSE)=0,"",VLOOKUP($H153,TChannels,31,FALSE))</f>
        <v/>
      </c>
    </row>
    <row r="154" spans="1:22" x14ac:dyDescent="0.2">
      <c r="A154" s="48">
        <f t="shared" si="75"/>
        <v>152</v>
      </c>
      <c r="B154" s="53" t="str">
        <f t="shared" si="57"/>
        <v>Матч! Футбол 2 HD</v>
      </c>
      <c r="C154" s="53" t="str">
        <f t="shared" si="69"/>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58"/>
        <v>Спортивные</v>
      </c>
      <c r="E154" s="54" t="str">
        <f t="shared" si="59"/>
        <v>HD</v>
      </c>
      <c r="F154" s="54" t="str">
        <f t="shared" si="60"/>
        <v>DVB-12</v>
      </c>
      <c r="G154" s="54" t="str">
        <f t="shared" si="76"/>
        <v xml:space="preserve"> 4013</v>
      </c>
      <c r="H154" s="55">
        <v>318</v>
      </c>
      <c r="I154" s="54">
        <f t="shared" si="61"/>
        <v>834</v>
      </c>
      <c r="J154" s="56" t="str">
        <f t="shared" si="70"/>
        <v>epg617</v>
      </c>
      <c r="K154" s="48" t="str">
        <f t="shared" si="62"/>
        <v>000900020802</v>
      </c>
      <c r="L154" s="48" t="str">
        <f t="shared" si="71"/>
        <v>http://matchtv.ru/</v>
      </c>
      <c r="M154" s="48" t="str">
        <f t="shared" si="72"/>
        <v>Русский</v>
      </c>
      <c r="N154" s="48" t="str">
        <f t="shared" si="73"/>
        <v>Круглосуточно</v>
      </c>
      <c r="O154" s="137" t="str">
        <f t="shared" si="74"/>
        <v/>
      </c>
      <c r="P154" s="48" t="str">
        <f t="shared" si="63"/>
        <v>МАТЧ! ФУТБОЛ</v>
      </c>
      <c r="Q154" s="48" t="str">
        <f t="shared" si="64"/>
        <v/>
      </c>
      <c r="R154" s="48"/>
      <c r="S154" s="48" t="str">
        <f t="shared" si="65"/>
        <v>Да</v>
      </c>
      <c r="T154" s="48" t="str">
        <f t="shared" si="66"/>
        <v>Да</v>
      </c>
      <c r="U154" s="48" t="str">
        <f t="shared" si="67"/>
        <v/>
      </c>
      <c r="V154" s="53" t="str">
        <f t="shared" si="77"/>
        <v/>
      </c>
    </row>
    <row r="155" spans="1:22" x14ac:dyDescent="0.2">
      <c r="A155" s="48">
        <f t="shared" si="75"/>
        <v>153</v>
      </c>
      <c r="B155" s="53" t="str">
        <f t="shared" si="57"/>
        <v>Матч! Футбол 3 HD</v>
      </c>
      <c r="C155" s="53" t="str">
        <f t="shared" si="69"/>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58"/>
        <v>Спортивные</v>
      </c>
      <c r="E155" s="54" t="str">
        <f t="shared" si="59"/>
        <v>HD</v>
      </c>
      <c r="F155" s="54" t="str">
        <f t="shared" si="60"/>
        <v>DVB-24</v>
      </c>
      <c r="G155" s="54" t="str">
        <f t="shared" si="76"/>
        <v xml:space="preserve"> 4013</v>
      </c>
      <c r="H155" s="55">
        <v>319</v>
      </c>
      <c r="I155" s="54">
        <f t="shared" si="61"/>
        <v>836</v>
      </c>
      <c r="J155" s="56" t="str">
        <f t="shared" si="70"/>
        <v>epg618</v>
      </c>
      <c r="K155" s="48" t="str">
        <f t="shared" si="62"/>
        <v>000900020802</v>
      </c>
      <c r="L155" s="48" t="str">
        <f t="shared" si="71"/>
        <v>http://matchtv.ru/</v>
      </c>
      <c r="M155" s="48" t="str">
        <f t="shared" si="72"/>
        <v>Русский</v>
      </c>
      <c r="N155" s="48" t="str">
        <f t="shared" si="73"/>
        <v>Круглосуточно</v>
      </c>
      <c r="O155" s="137" t="str">
        <f t="shared" si="74"/>
        <v/>
      </c>
      <c r="P155" s="48" t="str">
        <f t="shared" si="63"/>
        <v>МАТЧ! ФУТБОЛ</v>
      </c>
      <c r="Q155" s="48" t="str">
        <f t="shared" si="64"/>
        <v/>
      </c>
      <c r="R155" s="48"/>
      <c r="S155" s="48" t="str">
        <f t="shared" si="65"/>
        <v>Да</v>
      </c>
      <c r="T155" s="48" t="str">
        <f t="shared" si="66"/>
        <v>Да</v>
      </c>
      <c r="U155" s="48" t="str">
        <f t="shared" si="67"/>
        <v/>
      </c>
      <c r="V155" s="53" t="str">
        <f t="shared" si="77"/>
        <v/>
      </c>
    </row>
    <row r="156" spans="1:22" x14ac:dyDescent="0.2">
      <c r="A156" s="48">
        <f t="shared" si="75"/>
        <v>154</v>
      </c>
      <c r="B156" s="53" t="str">
        <f t="shared" si="57"/>
        <v>Deutsche Welle</v>
      </c>
      <c r="C156" s="53" t="str">
        <f t="shared" si="69"/>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58"/>
        <v>Новости и публицистика</v>
      </c>
      <c r="E156" s="54" t="str">
        <f t="shared" si="59"/>
        <v>SD</v>
      </c>
      <c r="F156" s="54" t="str">
        <f t="shared" si="60"/>
        <v>DVB-18</v>
      </c>
      <c r="G156" s="54" t="str">
        <f t="shared" si="76"/>
        <v xml:space="preserve"> 4013</v>
      </c>
      <c r="H156" s="55">
        <v>66</v>
      </c>
      <c r="I156" s="54">
        <f t="shared" si="61"/>
        <v>814</v>
      </c>
      <c r="J156" s="56" t="str">
        <f t="shared" si="70"/>
        <v>epg65</v>
      </c>
      <c r="K156" s="48" t="str">
        <f t="shared" si="62"/>
        <v>000900020801</v>
      </c>
      <c r="L156" s="48" t="str">
        <f t="shared" si="71"/>
        <v>http://www.dw.de/</v>
      </c>
      <c r="M156" s="48" t="str">
        <f t="shared" si="72"/>
        <v>Английский, Немецкий</v>
      </c>
      <c r="N156" s="48" t="str">
        <f t="shared" si="73"/>
        <v>Круглосуточно</v>
      </c>
      <c r="O156" s="137" t="str">
        <f t="shared" si="74"/>
        <v/>
      </c>
      <c r="P156" s="48" t="str">
        <f t="shared" si="63"/>
        <v>Новостной</v>
      </c>
      <c r="Q156" s="48" t="str">
        <f t="shared" si="64"/>
        <v/>
      </c>
      <c r="R156" s="48"/>
      <c r="S156" s="48" t="str">
        <f t="shared" si="65"/>
        <v>Да</v>
      </c>
      <c r="T156" s="48" t="str">
        <f t="shared" si="66"/>
        <v>Да</v>
      </c>
      <c r="U156" s="48" t="str">
        <f t="shared" si="67"/>
        <v/>
      </c>
      <c r="V156" s="53" t="str">
        <f t="shared" si="77"/>
        <v/>
      </c>
    </row>
    <row r="157" spans="1:22" x14ac:dyDescent="0.2">
      <c r="A157" s="48">
        <f t="shared" si="75"/>
        <v>155</v>
      </c>
      <c r="B157" s="53" t="str">
        <f t="shared" si="57"/>
        <v>France 24</v>
      </c>
      <c r="C157" s="53" t="str">
        <f t="shared" si="69"/>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58"/>
        <v>Новости и публицистика</v>
      </c>
      <c r="E157" s="54" t="str">
        <f t="shared" si="59"/>
        <v>SD</v>
      </c>
      <c r="F157" s="54" t="str">
        <f t="shared" si="60"/>
        <v>DVB-18</v>
      </c>
      <c r="G157" s="54" t="str">
        <f t="shared" si="76"/>
        <v xml:space="preserve"> 4013</v>
      </c>
      <c r="H157" s="55">
        <v>232</v>
      </c>
      <c r="I157" s="54">
        <f t="shared" si="61"/>
        <v>815</v>
      </c>
      <c r="J157" s="56" t="str">
        <f t="shared" si="70"/>
        <v>epg298</v>
      </c>
      <c r="K157" s="48" t="str">
        <f t="shared" si="62"/>
        <v>000900020801</v>
      </c>
      <c r="L157" s="48" t="str">
        <f t="shared" si="71"/>
        <v>http://www.france24.com/</v>
      </c>
      <c r="M157" s="48" t="str">
        <f t="shared" si="72"/>
        <v>Французский</v>
      </c>
      <c r="N157" s="48" t="str">
        <f t="shared" si="73"/>
        <v>Круглосуточно</v>
      </c>
      <c r="O157" s="137" t="str">
        <f t="shared" si="74"/>
        <v/>
      </c>
      <c r="P157" s="48" t="str">
        <f t="shared" si="63"/>
        <v>Новостной</v>
      </c>
      <c r="Q157" s="48" t="str">
        <f t="shared" si="64"/>
        <v/>
      </c>
      <c r="R157" s="48"/>
      <c r="S157" s="48" t="str">
        <f t="shared" si="65"/>
        <v>Да</v>
      </c>
      <c r="T157" s="48" t="str">
        <f t="shared" si="66"/>
        <v>Да</v>
      </c>
      <c r="U157" s="48" t="str">
        <f t="shared" si="67"/>
        <v/>
      </c>
      <c r="V157" s="53" t="str">
        <f t="shared" si="77"/>
        <v/>
      </c>
    </row>
    <row r="158" spans="1:22" x14ac:dyDescent="0.2">
      <c r="A158" s="48">
        <f t="shared" si="75"/>
        <v>156</v>
      </c>
      <c r="B158" s="53" t="str">
        <f t="shared" si="57"/>
        <v>CNN</v>
      </c>
      <c r="C158" s="53" t="str">
        <f t="shared" si="69"/>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58"/>
        <v>Новости и публицистика</v>
      </c>
      <c r="E158" s="54" t="str">
        <f t="shared" si="59"/>
        <v>SD</v>
      </c>
      <c r="F158" s="54" t="str">
        <f t="shared" si="60"/>
        <v>DVB-18</v>
      </c>
      <c r="G158" s="54" t="str">
        <f t="shared" si="76"/>
        <v xml:space="preserve"> 4013</v>
      </c>
      <c r="H158" s="55">
        <v>236</v>
      </c>
      <c r="I158" s="54">
        <f t="shared" si="61"/>
        <v>812</v>
      </c>
      <c r="J158" s="56" t="str">
        <f t="shared" si="70"/>
        <v>epg290</v>
      </c>
      <c r="K158" s="48" t="str">
        <f t="shared" si="62"/>
        <v>000900020801</v>
      </c>
      <c r="L158" s="48" t="str">
        <f t="shared" si="71"/>
        <v xml:space="preserve">http://www.cnn.com </v>
      </c>
      <c r="M158" s="48" t="str">
        <f t="shared" si="72"/>
        <v>Английский</v>
      </c>
      <c r="N158" s="48" t="str">
        <f t="shared" si="73"/>
        <v>Круглосуточно</v>
      </c>
      <c r="O158" s="137" t="str">
        <f t="shared" si="74"/>
        <v/>
      </c>
      <c r="P158" s="48" t="str">
        <f t="shared" si="63"/>
        <v>Новостной</v>
      </c>
      <c r="Q158" s="48" t="str">
        <f t="shared" si="64"/>
        <v/>
      </c>
      <c r="R158" s="48"/>
      <c r="S158" s="48" t="str">
        <f t="shared" si="65"/>
        <v>Да</v>
      </c>
      <c r="T158" s="48" t="str">
        <f t="shared" si="66"/>
        <v>Да</v>
      </c>
      <c r="U158" s="48" t="str">
        <f t="shared" si="67"/>
        <v/>
      </c>
      <c r="V158" s="53" t="str">
        <f t="shared" si="77"/>
        <v/>
      </c>
    </row>
    <row r="159" spans="1:22" x14ac:dyDescent="0.2">
      <c r="A159" s="48">
        <f t="shared" si="75"/>
        <v>157</v>
      </c>
      <c r="B159" s="53" t="str">
        <f t="shared" si="57"/>
        <v>BBC World News</v>
      </c>
      <c r="C159" s="53" t="str">
        <f t="shared" si="69"/>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58"/>
        <v>Новости и публицистика</v>
      </c>
      <c r="E159" s="54" t="str">
        <f t="shared" si="59"/>
        <v>SD</v>
      </c>
      <c r="F159" s="54" t="str">
        <f t="shared" si="60"/>
        <v>DVB-18</v>
      </c>
      <c r="G159" s="54" t="str">
        <f t="shared" si="76"/>
        <v xml:space="preserve"> 4013</v>
      </c>
      <c r="H159" s="55">
        <v>237</v>
      </c>
      <c r="I159" s="54">
        <f t="shared" si="61"/>
        <v>813</v>
      </c>
      <c r="J159" s="56" t="str">
        <f t="shared" si="70"/>
        <v>epg293</v>
      </c>
      <c r="K159" s="48" t="str">
        <f t="shared" si="62"/>
        <v>000900020801</v>
      </c>
      <c r="L159" s="48" t="str">
        <f t="shared" si="71"/>
        <v xml:space="preserve">http://news.bbc.co.uk/ </v>
      </c>
      <c r="M159" s="48" t="str">
        <f t="shared" si="72"/>
        <v>Английский</v>
      </c>
      <c r="N159" s="48" t="str">
        <f t="shared" si="73"/>
        <v>Круглосуточно</v>
      </c>
      <c r="O159" s="137" t="str">
        <f t="shared" si="74"/>
        <v/>
      </c>
      <c r="P159" s="48" t="str">
        <f t="shared" si="63"/>
        <v>Новостной</v>
      </c>
      <c r="Q159" s="48" t="str">
        <f t="shared" si="64"/>
        <v/>
      </c>
      <c r="R159" s="48"/>
      <c r="S159" s="48" t="str">
        <f t="shared" si="65"/>
        <v>Да</v>
      </c>
      <c r="T159" s="48" t="str">
        <f t="shared" si="66"/>
        <v>Да</v>
      </c>
      <c r="U159" s="48" t="str">
        <f t="shared" si="67"/>
        <v/>
      </c>
      <c r="V159" s="53" t="str">
        <f t="shared" si="77"/>
        <v/>
      </c>
    </row>
    <row r="160" spans="1:22" x14ac:dyDescent="0.2">
      <c r="A160" s="48">
        <f t="shared" si="75"/>
        <v>158</v>
      </c>
      <c r="B160" s="53" t="str">
        <f t="shared" si="57"/>
        <v>Евроновости</v>
      </c>
      <c r="C160" s="53" t="str">
        <f t="shared" si="69"/>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58"/>
        <v>Новости и публицистика</v>
      </c>
      <c r="E160" s="54" t="str">
        <f t="shared" si="59"/>
        <v>SD</v>
      </c>
      <c r="F160" s="54" t="str">
        <f t="shared" si="60"/>
        <v>DVB-18</v>
      </c>
      <c r="G160" s="54" t="str">
        <f t="shared" si="76"/>
        <v xml:space="preserve"> 4013</v>
      </c>
      <c r="H160" s="55">
        <v>250</v>
      </c>
      <c r="I160" s="54">
        <f t="shared" si="61"/>
        <v>811</v>
      </c>
      <c r="J160" s="56" t="str">
        <f t="shared" si="70"/>
        <v>epg353</v>
      </c>
      <c r="K160" s="48" t="str">
        <f t="shared" si="62"/>
        <v>000900020801</v>
      </c>
      <c r="L160" s="48" t="str">
        <f t="shared" si="71"/>
        <v xml:space="preserve">http://ru.euronews.com/ </v>
      </c>
      <c r="M160" s="48" t="str">
        <f t="shared" si="72"/>
        <v>Русский</v>
      </c>
      <c r="N160" s="48" t="str">
        <f t="shared" si="73"/>
        <v>Круглосуточно</v>
      </c>
      <c r="O160" s="137" t="str">
        <f t="shared" si="74"/>
        <v/>
      </c>
      <c r="P160" s="48" t="str">
        <f t="shared" si="63"/>
        <v>Новостной</v>
      </c>
      <c r="Q160" s="48" t="str">
        <f t="shared" si="64"/>
        <v/>
      </c>
      <c r="R160" s="48"/>
      <c r="S160" s="48" t="str">
        <f t="shared" si="65"/>
        <v>Да</v>
      </c>
      <c r="T160" s="48" t="str">
        <f t="shared" si="66"/>
        <v>Да</v>
      </c>
      <c r="U160" s="48" t="str">
        <f t="shared" si="67"/>
        <v/>
      </c>
      <c r="V160" s="53" t="str">
        <f t="shared" si="77"/>
        <v/>
      </c>
    </row>
    <row r="161" spans="1:22" x14ac:dyDescent="0.2">
      <c r="A161" s="48">
        <f t="shared" si="75"/>
        <v>159</v>
      </c>
      <c r="B161" s="53" t="str">
        <f t="shared" si="57"/>
        <v>Матч! Боец</v>
      </c>
      <c r="C161" s="53" t="str">
        <f t="shared" si="69"/>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3" t="str">
        <f t="shared" si="58"/>
        <v>Спортивные</v>
      </c>
      <c r="E161" s="54" t="str">
        <f t="shared" si="59"/>
        <v>SD</v>
      </c>
      <c r="F161" s="54" t="str">
        <f t="shared" si="60"/>
        <v>DVB-19</v>
      </c>
      <c r="G161" s="54" t="str">
        <f t="shared" si="76"/>
        <v xml:space="preserve"> 4013</v>
      </c>
      <c r="H161" s="55">
        <v>107</v>
      </c>
      <c r="I161" s="54">
        <f t="shared" si="61"/>
        <v>304</v>
      </c>
      <c r="J161" s="56" t="str">
        <f t="shared" si="70"/>
        <v>epg103</v>
      </c>
      <c r="K161" s="48" t="str">
        <f t="shared" si="62"/>
        <v>0009000207D1</v>
      </c>
      <c r="L161" s="48" t="str">
        <f t="shared" si="71"/>
        <v>http://www.boets.ru/</v>
      </c>
      <c r="M161" s="48" t="str">
        <f t="shared" si="72"/>
        <v>Русский</v>
      </c>
      <c r="N161" s="48" t="str">
        <f t="shared" si="73"/>
        <v>Круглосуточно</v>
      </c>
      <c r="O161" s="137" t="str">
        <f t="shared" si="74"/>
        <v/>
      </c>
      <c r="P161" s="48" t="str">
        <f t="shared" si="63"/>
        <v>Базовый</v>
      </c>
      <c r="Q161" s="48" t="str">
        <f t="shared" si="64"/>
        <v/>
      </c>
      <c r="R161" s="48"/>
      <c r="S161" s="48" t="str">
        <f t="shared" si="65"/>
        <v>Да</v>
      </c>
      <c r="T161" s="48" t="str">
        <f t="shared" si="66"/>
        <v>Да</v>
      </c>
      <c r="U161" s="48" t="str">
        <f t="shared" si="67"/>
        <v/>
      </c>
      <c r="V161" s="53" t="str">
        <f t="shared" si="77"/>
        <v/>
      </c>
    </row>
    <row r="162" spans="1:22" x14ac:dyDescent="0.2">
      <c r="A162" s="48">
        <f t="shared" si="75"/>
        <v>160</v>
      </c>
      <c r="B162" s="53" t="str">
        <f t="shared" si="57"/>
        <v>ТНТ Music</v>
      </c>
      <c r="C162" s="53" t="str">
        <f t="shared" si="69"/>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3" t="str">
        <f t="shared" si="58"/>
        <v>Музыкальные</v>
      </c>
      <c r="E162" s="54" t="str">
        <f t="shared" si="59"/>
        <v>SD</v>
      </c>
      <c r="F162" s="54" t="str">
        <f t="shared" si="60"/>
        <v>DVB-23</v>
      </c>
      <c r="G162" s="54" t="str">
        <f t="shared" si="76"/>
        <v xml:space="preserve"> 4013</v>
      </c>
      <c r="H162" s="55">
        <v>324</v>
      </c>
      <c r="I162" s="54">
        <f t="shared" si="61"/>
        <v>503</v>
      </c>
      <c r="J162" s="56" t="str">
        <f t="shared" si="70"/>
        <v>epg638</v>
      </c>
      <c r="K162" s="48" t="str">
        <f t="shared" si="62"/>
        <v>0009000207D1</v>
      </c>
      <c r="L162" s="48" t="str">
        <f t="shared" si="71"/>
        <v>http://www.tntmusic.ru/</v>
      </c>
      <c r="M162" s="48" t="str">
        <f t="shared" si="72"/>
        <v>Русский</v>
      </c>
      <c r="N162" s="48" t="str">
        <f t="shared" si="73"/>
        <v>Круглосуточно</v>
      </c>
      <c r="O162" s="137" t="str">
        <f t="shared" si="74"/>
        <v/>
      </c>
      <c r="P162" s="48" t="str">
        <f t="shared" si="63"/>
        <v>Базовый</v>
      </c>
      <c r="Q162" s="48" t="str">
        <f t="shared" si="64"/>
        <v/>
      </c>
      <c r="R162" s="48"/>
      <c r="S162" s="48" t="str">
        <f t="shared" si="65"/>
        <v>Да</v>
      </c>
      <c r="T162" s="48" t="str">
        <f t="shared" si="66"/>
        <v>Да</v>
      </c>
      <c r="U162" s="48" t="str">
        <f t="shared" si="67"/>
        <v/>
      </c>
      <c r="V162" s="53" t="str">
        <f t="shared" si="77"/>
        <v/>
      </c>
    </row>
    <row r="163" spans="1:22" x14ac:dyDescent="0.2">
      <c r="A163" s="48">
        <f t="shared" si="75"/>
        <v>161</v>
      </c>
      <c r="B163" s="53" t="str">
        <f t="shared" si="57"/>
        <v>Viasat Explore</v>
      </c>
      <c r="C163" s="53" t="str">
        <f t="shared" si="69"/>
        <v>Канал приключений, экстрима, загадок природы и человека. Прекрасное сочетание фильмов от лучших мировых производителей.</v>
      </c>
      <c r="D163" s="53" t="str">
        <f t="shared" si="58"/>
        <v>Познавательные</v>
      </c>
      <c r="E163" s="54" t="str">
        <f t="shared" si="59"/>
        <v>SD</v>
      </c>
      <c r="F163" s="54" t="str">
        <f t="shared" si="60"/>
        <v>DVB-27</v>
      </c>
      <c r="G163" s="54" t="str">
        <f t="shared" si="76"/>
        <v xml:space="preserve"> 4013</v>
      </c>
      <c r="H163" s="55">
        <v>89</v>
      </c>
      <c r="I163" s="54">
        <f t="shared" si="61"/>
        <v>118</v>
      </c>
      <c r="J163" s="56" t="str">
        <f t="shared" si="70"/>
        <v>epg85</v>
      </c>
      <c r="K163" s="48" t="str">
        <f t="shared" si="62"/>
        <v>0009000207D1</v>
      </c>
      <c r="L163" s="48" t="str">
        <f t="shared" si="71"/>
        <v>http://www.viasat-channels.tv/</v>
      </c>
      <c r="M163" s="48" t="str">
        <f t="shared" si="72"/>
        <v>Русский, Английский</v>
      </c>
      <c r="N163" s="48" t="str">
        <f t="shared" si="73"/>
        <v>Круглосуточно</v>
      </c>
      <c r="O163" s="137" t="str">
        <f t="shared" si="74"/>
        <v/>
      </c>
      <c r="P163" s="48" t="str">
        <f t="shared" si="63"/>
        <v>Базовый</v>
      </c>
      <c r="Q163" s="48" t="str">
        <f t="shared" si="64"/>
        <v/>
      </c>
      <c r="R163" s="48"/>
      <c r="S163" s="48" t="str">
        <f t="shared" si="65"/>
        <v>Да</v>
      </c>
      <c r="T163" s="48" t="str">
        <f t="shared" si="66"/>
        <v>Да</v>
      </c>
      <c r="U163" s="48" t="str">
        <f t="shared" si="67"/>
        <v/>
      </c>
      <c r="V163" s="53" t="str">
        <f t="shared" si="77"/>
        <v/>
      </c>
    </row>
    <row r="164" spans="1:22" x14ac:dyDescent="0.2">
      <c r="A164" s="48">
        <f t="shared" si="75"/>
        <v>162</v>
      </c>
      <c r="B164" s="53" t="str">
        <f t="shared" si="57"/>
        <v>КИНОКОМЕДИЯ</v>
      </c>
      <c r="C164" s="53" t="str">
        <f t="shared" si="69"/>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3" t="str">
        <f t="shared" si="58"/>
        <v>Кино и сериалы</v>
      </c>
      <c r="E164" s="54" t="str">
        <f t="shared" si="59"/>
        <v>SD</v>
      </c>
      <c r="F164" s="54" t="str">
        <f t="shared" si="60"/>
        <v>DVB-27</v>
      </c>
      <c r="G164" s="54" t="str">
        <f t="shared" si="76"/>
        <v xml:space="preserve"> 4013</v>
      </c>
      <c r="H164" s="55">
        <v>116</v>
      </c>
      <c r="I164" s="54">
        <f t="shared" si="61"/>
        <v>76</v>
      </c>
      <c r="J164" s="56" t="str">
        <f t="shared" si="70"/>
        <v>epg112</v>
      </c>
      <c r="K164" s="48" t="str">
        <f t="shared" si="62"/>
        <v>0009000207D1</v>
      </c>
      <c r="L164" s="48" t="str">
        <f t="shared" si="71"/>
        <v>http://www.nastroykino.ru/kinokomedija/</v>
      </c>
      <c r="M164" s="48" t="str">
        <f t="shared" si="72"/>
        <v>Русский</v>
      </c>
      <c r="N164" s="48" t="str">
        <f t="shared" si="73"/>
        <v>Круглосуточно</v>
      </c>
      <c r="O164" s="137" t="str">
        <f t="shared" si="74"/>
        <v/>
      </c>
      <c r="P164" s="48" t="str">
        <f t="shared" si="63"/>
        <v>Базовый</v>
      </c>
      <c r="Q164" s="48" t="str">
        <f t="shared" si="64"/>
        <v/>
      </c>
      <c r="R164" s="48"/>
      <c r="S164" s="48" t="str">
        <f t="shared" si="65"/>
        <v>Да</v>
      </c>
      <c r="T164" s="48" t="str">
        <f t="shared" si="66"/>
        <v>Да</v>
      </c>
      <c r="U164" s="48" t="str">
        <f t="shared" si="67"/>
        <v/>
      </c>
      <c r="V164" s="53" t="str">
        <f t="shared" si="77"/>
        <v/>
      </c>
    </row>
    <row r="165" spans="1:22" x14ac:dyDescent="0.2">
      <c r="A165" s="48">
        <f t="shared" si="75"/>
        <v>163</v>
      </c>
      <c r="B165" s="53" t="str">
        <f t="shared" si="57"/>
        <v>Viasat Nature</v>
      </c>
      <c r="C165" s="53" t="str">
        <f t="shared" si="69"/>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3" t="str">
        <f t="shared" si="58"/>
        <v>Познавательные</v>
      </c>
      <c r="E165" s="54" t="str">
        <f t="shared" si="59"/>
        <v>SD</v>
      </c>
      <c r="F165" s="54" t="str">
        <f t="shared" si="60"/>
        <v>DVB-28</v>
      </c>
      <c r="G165" s="54" t="str">
        <f t="shared" si="76"/>
        <v xml:space="preserve"> 4013</v>
      </c>
      <c r="H165" s="55">
        <v>88</v>
      </c>
      <c r="I165" s="54">
        <f t="shared" si="61"/>
        <v>119</v>
      </c>
      <c r="J165" s="56" t="str">
        <f t="shared" si="70"/>
        <v>epg84</v>
      </c>
      <c r="K165" s="48" t="str">
        <f t="shared" si="62"/>
        <v>0009000207D1</v>
      </c>
      <c r="L165" s="48" t="str">
        <f t="shared" si="71"/>
        <v>http://www.viasat-channels.tv/</v>
      </c>
      <c r="M165" s="48" t="str">
        <f t="shared" si="72"/>
        <v>Русский, Английский</v>
      </c>
      <c r="N165" s="48" t="str">
        <f t="shared" si="73"/>
        <v>Круглосуточно</v>
      </c>
      <c r="O165" s="137" t="str">
        <f t="shared" si="74"/>
        <v/>
      </c>
      <c r="P165" s="48" t="str">
        <f t="shared" si="63"/>
        <v>Базовый</v>
      </c>
      <c r="Q165" s="48" t="str">
        <f t="shared" si="64"/>
        <v/>
      </c>
      <c r="R165" s="48"/>
      <c r="S165" s="48" t="str">
        <f t="shared" si="65"/>
        <v>Да</v>
      </c>
      <c r="T165" s="48" t="str">
        <f t="shared" si="66"/>
        <v>Да</v>
      </c>
      <c r="U165" s="48" t="str">
        <f t="shared" si="67"/>
        <v/>
      </c>
      <c r="V165" s="53" t="str">
        <f t="shared" si="77"/>
        <v/>
      </c>
    </row>
    <row r="166" spans="1:22" x14ac:dyDescent="0.2">
      <c r="A166" s="48">
        <f t="shared" si="75"/>
        <v>164</v>
      </c>
      <c r="B166" s="53" t="str">
        <f t="shared" si="57"/>
        <v>H2</v>
      </c>
      <c r="C166" s="53" t="str">
        <f t="shared" si="69"/>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3" t="str">
        <f t="shared" si="58"/>
        <v>Познавательные</v>
      </c>
      <c r="E166" s="54" t="str">
        <f t="shared" si="59"/>
        <v>SD</v>
      </c>
      <c r="F166" s="54" t="str">
        <f t="shared" si="60"/>
        <v>DVB-29</v>
      </c>
      <c r="G166" s="54" t="str">
        <f t="shared" si="76"/>
        <v xml:space="preserve"> 4013</v>
      </c>
      <c r="H166" s="55">
        <v>326</v>
      </c>
      <c r="I166" s="54">
        <f t="shared" si="61"/>
        <v>208</v>
      </c>
      <c r="J166" s="56" t="str">
        <f t="shared" si="70"/>
        <v>epg640</v>
      </c>
      <c r="K166" s="48" t="str">
        <f t="shared" si="62"/>
        <v>0009000207D1</v>
      </c>
      <c r="L166" s="48" t="str">
        <f t="shared" si="71"/>
        <v>http://www.history.com/</v>
      </c>
      <c r="M166" s="48" t="str">
        <f t="shared" si="72"/>
        <v>Русский, Английский</v>
      </c>
      <c r="N166" s="48" t="str">
        <f t="shared" si="73"/>
        <v>Круглосуточно</v>
      </c>
      <c r="O166" s="137" t="str">
        <f t="shared" si="74"/>
        <v/>
      </c>
      <c r="P166" s="48" t="str">
        <f t="shared" si="63"/>
        <v>Базовый</v>
      </c>
      <c r="Q166" s="48" t="str">
        <f t="shared" si="64"/>
        <v/>
      </c>
      <c r="R166" s="48"/>
      <c r="S166" s="48" t="str">
        <f t="shared" si="65"/>
        <v>Да</v>
      </c>
      <c r="T166" s="48" t="str">
        <f t="shared" si="66"/>
        <v>Да</v>
      </c>
      <c r="U166" s="48" t="str">
        <f t="shared" si="67"/>
        <v/>
      </c>
      <c r="V166" s="53" t="str">
        <f t="shared" si="77"/>
        <v/>
      </c>
    </row>
    <row r="167" spans="1:22" x14ac:dyDescent="0.2">
      <c r="A167" s="48">
        <f t="shared" si="75"/>
        <v>165</v>
      </c>
      <c r="B167" s="53" t="str">
        <f t="shared" si="57"/>
        <v>Game Show</v>
      </c>
      <c r="C167" s="53" t="str">
        <f t="shared" si="69"/>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3" t="str">
        <f t="shared" si="58"/>
        <v>Развлекательные</v>
      </c>
      <c r="E167" s="54" t="str">
        <f t="shared" si="59"/>
        <v>SD</v>
      </c>
      <c r="F167" s="54" t="str">
        <f t="shared" si="60"/>
        <v>DVB-31</v>
      </c>
      <c r="G167" s="54" t="str">
        <f t="shared" si="76"/>
        <v xml:space="preserve"> 4013</v>
      </c>
      <c r="H167" s="55">
        <v>325</v>
      </c>
      <c r="I167" s="54">
        <f t="shared" si="61"/>
        <v>837</v>
      </c>
      <c r="J167" s="56" t="str">
        <f t="shared" si="70"/>
        <v>epg642</v>
      </c>
      <c r="K167" s="48" t="str">
        <f t="shared" si="62"/>
        <v>000900020803</v>
      </c>
      <c r="L167" s="48" t="str">
        <f t="shared" si="71"/>
        <v>http://gameshow.ru/</v>
      </c>
      <c r="M167" s="48" t="str">
        <f t="shared" si="72"/>
        <v>Русский</v>
      </c>
      <c r="N167" s="48" t="str">
        <f t="shared" si="73"/>
        <v>Круглосуточно</v>
      </c>
      <c r="O167" s="137" t="str">
        <f t="shared" si="74"/>
        <v/>
      </c>
      <c r="P167" s="48" t="str">
        <f t="shared" si="63"/>
        <v>Активный</v>
      </c>
      <c r="Q167" s="48" t="str">
        <f t="shared" si="64"/>
        <v/>
      </c>
      <c r="R167" s="48"/>
      <c r="S167" s="48" t="str">
        <f t="shared" si="65"/>
        <v>Да</v>
      </c>
      <c r="T167" s="48" t="str">
        <f t="shared" si="66"/>
        <v>Да</v>
      </c>
      <c r="U167" s="48" t="str">
        <f t="shared" si="67"/>
        <v/>
      </c>
      <c r="V167" s="53" t="str">
        <f t="shared" si="77"/>
        <v/>
      </c>
    </row>
    <row r="168" spans="1:22" x14ac:dyDescent="0.2">
      <c r="A168" s="48">
        <f t="shared" si="75"/>
        <v>166</v>
      </c>
      <c r="B168" s="53" t="str">
        <f t="shared" si="57"/>
        <v>CBS Reality</v>
      </c>
      <c r="C168" s="53" t="str">
        <f t="shared" si="69"/>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3" t="str">
        <f t="shared" si="58"/>
        <v>Развлекательные</v>
      </c>
      <c r="E168" s="54" t="str">
        <f t="shared" si="59"/>
        <v>SD</v>
      </c>
      <c r="F168" s="54" t="str">
        <f t="shared" si="60"/>
        <v>DVB-31</v>
      </c>
      <c r="G168" s="54" t="str">
        <f t="shared" si="76"/>
        <v xml:space="preserve"> 4013</v>
      </c>
      <c r="H168" s="55">
        <v>327</v>
      </c>
      <c r="I168" s="54">
        <f t="shared" si="61"/>
        <v>839</v>
      </c>
      <c r="J168" s="56" t="str">
        <f t="shared" si="70"/>
        <v>epg366</v>
      </c>
      <c r="K168" s="48" t="str">
        <f t="shared" si="62"/>
        <v>000900020803</v>
      </c>
      <c r="L168" s="48" t="str">
        <f t="shared" si="71"/>
        <v>http://www.cbsreality.tv/eu/</v>
      </c>
      <c r="M168" s="48" t="str">
        <f t="shared" si="72"/>
        <v>Русский</v>
      </c>
      <c r="N168" s="48" t="str">
        <f t="shared" si="73"/>
        <v>Круглосуточно</v>
      </c>
      <c r="O168" s="137" t="str">
        <f t="shared" si="74"/>
        <v/>
      </c>
      <c r="P168" s="48" t="str">
        <f t="shared" si="63"/>
        <v>Активный</v>
      </c>
      <c r="Q168" s="48" t="str">
        <f t="shared" si="64"/>
        <v/>
      </c>
      <c r="R168" s="48"/>
      <c r="S168" s="48" t="str">
        <f t="shared" si="65"/>
        <v>Да</v>
      </c>
      <c r="T168" s="48" t="str">
        <f t="shared" si="66"/>
        <v>Да</v>
      </c>
      <c r="U168" s="48" t="str">
        <f t="shared" si="67"/>
        <v/>
      </c>
      <c r="V168" s="53" t="str">
        <f t="shared" si="77"/>
        <v/>
      </c>
    </row>
    <row r="169" spans="1:22" x14ac:dyDescent="0.2">
      <c r="A169" s="48">
        <f t="shared" si="75"/>
        <v>167</v>
      </c>
      <c r="B169" s="53" t="str">
        <f t="shared" si="57"/>
        <v>Морской</v>
      </c>
      <c r="C169" s="53" t="str">
        <f t="shared" si="69"/>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3" t="str">
        <f t="shared" si="58"/>
        <v>Познавательные</v>
      </c>
      <c r="E169" s="54" t="str">
        <f t="shared" si="59"/>
        <v>SD</v>
      </c>
      <c r="F169" s="54" t="str">
        <f t="shared" si="60"/>
        <v>DVB-31</v>
      </c>
      <c r="G169" s="54" t="str">
        <f t="shared" si="76"/>
        <v xml:space="preserve"> 4013</v>
      </c>
      <c r="H169" s="55">
        <v>328</v>
      </c>
      <c r="I169" s="54">
        <f t="shared" si="61"/>
        <v>841</v>
      </c>
      <c r="J169" s="56" t="str">
        <f t="shared" si="70"/>
        <v>epg568</v>
      </c>
      <c r="K169" s="48" t="str">
        <f t="shared" si="62"/>
        <v>000900020803</v>
      </c>
      <c r="L169" s="48" t="str">
        <f t="shared" si="71"/>
        <v>http://www.nauticalchannel.ru/</v>
      </c>
      <c r="M169" s="48" t="str">
        <f t="shared" si="72"/>
        <v>Русский</v>
      </c>
      <c r="N169" s="48" t="str">
        <f t="shared" si="73"/>
        <v>Круглосуточно</v>
      </c>
      <c r="O169" s="137" t="str">
        <f t="shared" si="74"/>
        <v/>
      </c>
      <c r="P169" s="48" t="str">
        <f t="shared" si="63"/>
        <v>Активный</v>
      </c>
      <c r="Q169" s="48" t="str">
        <f t="shared" si="64"/>
        <v/>
      </c>
      <c r="R169" s="48"/>
      <c r="S169" s="48" t="str">
        <f t="shared" si="65"/>
        <v>Да</v>
      </c>
      <c r="T169" s="48" t="str">
        <f t="shared" si="66"/>
        <v>Да</v>
      </c>
      <c r="U169" s="48" t="str">
        <f t="shared" si="67"/>
        <v/>
      </c>
      <c r="V169" s="53" t="str">
        <f t="shared" si="77"/>
        <v/>
      </c>
    </row>
    <row r="170" spans="1:22" x14ac:dyDescent="0.2">
      <c r="A170" s="67">
        <f t="shared" si="75"/>
        <v>168</v>
      </c>
      <c r="B170" s="51" t="str">
        <f t="shared" si="57"/>
        <v>Ювелирочка</v>
      </c>
      <c r="C170" s="51" t="str">
        <f>IFERROR(VLOOKUP($H170,TChannels,30,FALSE),"-")</f>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58"/>
        <v>Развлекательные</v>
      </c>
      <c r="E170" s="68" t="str">
        <f t="shared" si="59"/>
        <v>SD</v>
      </c>
      <c r="F170" s="68" t="str">
        <f t="shared" si="60"/>
        <v>DVB-31</v>
      </c>
      <c r="G170" s="68" t="str">
        <f t="shared" si="76"/>
        <v xml:space="preserve"> 4013</v>
      </c>
      <c r="H170" s="68">
        <v>331</v>
      </c>
      <c r="I170" s="68">
        <f t="shared" si="61"/>
        <v>38</v>
      </c>
      <c r="J170" s="153" t="str">
        <f t="shared" si="70"/>
        <v>epg653</v>
      </c>
      <c r="K170" s="67" t="str">
        <f t="shared" si="62"/>
        <v>0009000207E3</v>
      </c>
      <c r="L170" s="67" t="str">
        <f t="shared" si="71"/>
        <v>http://www.ves-media.com/</v>
      </c>
      <c r="M170" s="67" t="str">
        <f t="shared" si="72"/>
        <v>Русский</v>
      </c>
      <c r="N170" s="67" t="str">
        <f t="shared" si="73"/>
        <v>Круглосуточно</v>
      </c>
      <c r="O170" s="154" t="str">
        <f t="shared" si="74"/>
        <v/>
      </c>
      <c r="P170" s="67" t="str">
        <f t="shared" si="63"/>
        <v>Базовый</v>
      </c>
      <c r="Q170" s="67" t="str">
        <f t="shared" si="64"/>
        <v/>
      </c>
      <c r="R170" s="67"/>
      <c r="S170" s="67" t="str">
        <f t="shared" si="65"/>
        <v>Да</v>
      </c>
      <c r="T170" s="67" t="str">
        <f t="shared" si="66"/>
        <v>Да</v>
      </c>
      <c r="U170" s="67" t="str">
        <f t="shared" si="67"/>
        <v/>
      </c>
      <c r="V170" s="51" t="str">
        <f t="shared" si="77"/>
        <v/>
      </c>
    </row>
    <row r="171" spans="1:22" s="69" customFormat="1" x14ac:dyDescent="0.2">
      <c r="A171" s="67">
        <f t="shared" si="75"/>
        <v>169</v>
      </c>
      <c r="B171" s="51" t="str">
        <f t="shared" si="57"/>
        <v>Russian Extreme TV Ultra HD (тест)</v>
      </c>
      <c r="C171" s="51" t="str">
        <f>IFERROR(VLOOKUP($H171,TChannels,30,FALSE),"-")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58"/>
        <v>Спортивные</v>
      </c>
      <c r="E171" s="68" t="str">
        <f t="shared" si="59"/>
        <v>HD</v>
      </c>
      <c r="F171" s="68" t="str">
        <f t="shared" si="60"/>
        <v>DVB-32</v>
      </c>
      <c r="G171" s="68" t="str">
        <f t="shared" si="76"/>
        <v xml:space="preserve"> 4013</v>
      </c>
      <c r="H171" s="68">
        <v>400</v>
      </c>
      <c r="I171" s="68">
        <f t="shared" si="61"/>
        <v>842</v>
      </c>
      <c r="J171" s="153" t="str">
        <f t="shared" si="70"/>
        <v>epg665</v>
      </c>
      <c r="K171" s="67" t="str">
        <f t="shared" si="62"/>
        <v>0009000207D1</v>
      </c>
      <c r="L171" s="67" t="str">
        <f t="shared" si="71"/>
        <v>http://www.extremtv.ru/</v>
      </c>
      <c r="M171" s="67" t="str">
        <f t="shared" si="72"/>
        <v>Русский</v>
      </c>
      <c r="N171" s="67" t="str">
        <f t="shared" si="73"/>
        <v>Круглосуточно</v>
      </c>
      <c r="O171" s="154" t="str">
        <f t="shared" si="74"/>
        <v/>
      </c>
      <c r="P171" s="67" t="str">
        <f t="shared" si="63"/>
        <v>Базовый</v>
      </c>
      <c r="Q171" s="67" t="str">
        <f t="shared" si="64"/>
        <v/>
      </c>
      <c r="R171" s="67"/>
      <c r="S171" s="67" t="str">
        <f t="shared" si="65"/>
        <v>Да</v>
      </c>
      <c r="T171" s="67" t="str">
        <f t="shared" si="66"/>
        <v>Да</v>
      </c>
      <c r="U171" s="67" t="str">
        <f t="shared" si="67"/>
        <v/>
      </c>
      <c r="V171" s="51" t="str">
        <f t="shared" si="77"/>
        <v/>
      </c>
    </row>
    <row r="172" spans="1:22" s="69" customFormat="1" x14ac:dyDescent="0.2">
      <c r="A172" s="67">
        <f t="shared" si="75"/>
        <v>170</v>
      </c>
      <c r="B172" s="51" t="str">
        <f t="shared" si="57"/>
        <v>Russian Extreme TV Ultra HD (тест)</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58"/>
        <v>Спортивные</v>
      </c>
      <c r="E172" s="68" t="str">
        <f t="shared" si="59"/>
        <v>HD</v>
      </c>
      <c r="F172" s="68" t="str">
        <f t="shared" si="60"/>
        <v>DVB-33</v>
      </c>
      <c r="G172" s="68" t="str">
        <f t="shared" si="76"/>
        <v xml:space="preserve"> 4013</v>
      </c>
      <c r="H172" s="68">
        <v>401</v>
      </c>
      <c r="I172" s="68">
        <f t="shared" si="61"/>
        <v>843</v>
      </c>
      <c r="J172" s="153" t="str">
        <f t="shared" si="70"/>
        <v>epg665</v>
      </c>
      <c r="K172" s="67" t="str">
        <f t="shared" si="62"/>
        <v>0009000207D1</v>
      </c>
      <c r="L172" s="67" t="str">
        <f t="shared" si="71"/>
        <v>http://www.extremtv.ru/</v>
      </c>
      <c r="M172" s="67" t="str">
        <f t="shared" si="72"/>
        <v>Русский</v>
      </c>
      <c r="N172" s="67" t="str">
        <f t="shared" si="73"/>
        <v>Круглосуточно</v>
      </c>
      <c r="O172" s="154" t="str">
        <f t="shared" si="74"/>
        <v/>
      </c>
      <c r="P172" s="67" t="str">
        <f t="shared" si="63"/>
        <v>Базовый</v>
      </c>
      <c r="Q172" s="67" t="str">
        <f t="shared" si="64"/>
        <v/>
      </c>
      <c r="R172" s="67"/>
      <c r="S172" s="67" t="str">
        <f t="shared" si="65"/>
        <v>Да</v>
      </c>
      <c r="T172" s="67" t="str">
        <f t="shared" si="66"/>
        <v>Да</v>
      </c>
      <c r="U172" s="67" t="str">
        <f t="shared" si="67"/>
        <v/>
      </c>
      <c r="V172" s="51" t="str">
        <f t="shared" si="77"/>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24:H124 J124:V124 A47:G47 I47:V47 A3:V46 A48:V60 A62:V123 A125:V160">
    <cfRule type="expression" dxfId="416" priority="17">
      <formula>($B3="Резерв")</formula>
    </cfRule>
    <cfRule type="expression" dxfId="415" priority="18">
      <formula>($D3="Региональные")</formula>
    </cfRule>
    <cfRule type="expression" dxfId="414" priority="19">
      <formula>($V3=1)</formula>
    </cfRule>
  </conditionalFormatting>
  <conditionalFormatting sqref="A161:V169">
    <cfRule type="expression" dxfId="413" priority="14">
      <formula>($B161="Резерв")</formula>
    </cfRule>
    <cfRule type="expression" dxfId="412" priority="15">
      <formula>($D161="Региональные")</formula>
    </cfRule>
    <cfRule type="expression" dxfId="411" priority="16">
      <formula>($V161=1)</formula>
    </cfRule>
  </conditionalFormatting>
  <conditionalFormatting sqref="A170:V170">
    <cfRule type="expression" dxfId="410" priority="11">
      <formula>($B170="Резерв")</formula>
    </cfRule>
    <cfRule type="expression" dxfId="409" priority="12">
      <formula>($D170="Региональные")</formula>
    </cfRule>
    <cfRule type="expression" dxfId="408" priority="13">
      <formula>($V170=1)</formula>
    </cfRule>
  </conditionalFormatting>
  <conditionalFormatting sqref="A171:V172">
    <cfRule type="expression" dxfId="407" priority="8">
      <formula>($B171="Резерв")</formula>
    </cfRule>
    <cfRule type="expression" dxfId="406" priority="9">
      <formula>($D171="Региональные")</formula>
    </cfRule>
    <cfRule type="expression" dxfId="405" priority="10">
      <formula>($V171=1)</formula>
    </cfRule>
  </conditionalFormatting>
  <conditionalFormatting sqref="H47">
    <cfRule type="expression" dxfId="404" priority="1">
      <formula>($B47="Резерв")</formula>
    </cfRule>
    <cfRule type="expression" dxfId="403" priority="2">
      <formula>($D47="Региональные")</formula>
    </cfRule>
    <cfRule type="expression" dxfId="402" priority="3">
      <formula>($V47=1)</formula>
    </cfRule>
  </conditionalFormatting>
  <conditionalFormatting sqref="V61">
    <cfRule type="expression" dxfId="401" priority="7">
      <formula>(#REF!=1)</formula>
    </cfRule>
  </conditionalFormatting>
  <conditionalFormatting sqref="A61:V61">
    <cfRule type="expression" dxfId="400" priority="4">
      <formula>(#REF!="Резерв")</formula>
    </cfRule>
    <cfRule type="expression" dxfId="399" priority="5">
      <formula>(#REF!="Региональные")</formula>
    </cfRule>
    <cfRule type="expression" dxfId="398"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124" r:id="rId1"/>
    <hyperlink ref="L59" r:id="rId2"/>
    <hyperlink ref="L60" r:id="rId3"/>
  </hyperlinks>
  <pageMargins left="0.7" right="0.7" top="0.75" bottom="0.75" header="0.3" footer="0.3"/>
  <pageSetup orientation="portrait"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178"/>
  <sheetViews>
    <sheetView workbookViewId="0">
      <pane ySplit="2" topLeftCell="A3" activePane="bottomLeft" state="frozen"/>
      <selection pane="bottomLeft" activeCell="D66" sqref="D66"/>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931</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34" si="4">IFERROR(VLOOKUP($H3,TChannels,2,FALSE),"-")</f>
        <v>DVB-1</v>
      </c>
      <c r="G3" s="45" t="str">
        <f t="shared" ref="G3:G34" si="5">IFERROR(MID($A$1,SEARCH("=",$A$1,9)+1,SEARCH(")",$A$1)-SEARCH("=",$A$1,9)-1),"Н/Д")</f>
        <v xml:space="preserve"> 4006</v>
      </c>
      <c r="H3" s="46">
        <v>1</v>
      </c>
      <c r="I3" s="45">
        <f t="shared" ref="I3:I34" si="6">IFERROR(VLOOKUP($H3,TChannels,5,FALSE),"-")</f>
        <v>1</v>
      </c>
      <c r="J3" s="47" t="str">
        <f t="shared" ref="J3:J8" si="7">IFERROR(VLOOKUP($H3,TChannels,22,FALSE),"-")</f>
        <v>epg1</v>
      </c>
      <c r="K3" s="48" t="str">
        <f t="shared" ref="K3:K34" si="8">IFERROR(IF($U$1=1,VLOOKUP($H3,TChannels,13,FALSE),IF($U$1=2,VLOOKUP($H3,TChannels,20,FALSE),IF($U$1=3,VLOOKUP($H3,TChannels,10,FALSE),IF($U$1=4,VLOOKUP($H3,TChannels,17,FALSE),"Не определен")))),"-")</f>
        <v>0009000207F3</v>
      </c>
      <c r="L3" s="48" t="str">
        <f t="shared" ref="L3:L34" si="9">IFERROR(VLOOKUP($H3,TChannels,23,FALSE),"-")</f>
        <v>http://www.1tv.ru/</v>
      </c>
      <c r="M3" s="48" t="str">
        <f t="shared" ref="M3:M34" si="10">IFERROR(VLOOKUP($H3,TChannels,24,FALSE),"-")</f>
        <v>Русский</v>
      </c>
      <c r="N3" s="48" t="str">
        <f t="shared" ref="N3:N34" si="11">IFERROR(VLOOKUP($H3,TChannels,25,FALSE),"-")</f>
        <v>Круглосуточно</v>
      </c>
      <c r="O3" s="49" t="str">
        <f t="shared" ref="O3:O34" si="12">IF(VLOOKUP($H3,TChannels,26,FALSE)=0,"",VLOOKUP($H3,TChannels,26,FALSE))</f>
        <v/>
      </c>
      <c r="P3" s="48" t="str">
        <f t="shared" ref="P3:P34" si="13">IFERROR(IF(OR($U$1=1,$U$1=3),VLOOKUP($H3,TChannels,7,FALSE),IF(OR($U$1=2,$U$1=4),VLOOKUP($H3,TChannels,14,FALSE),"Не определен")),"-")</f>
        <v>Федеральный</v>
      </c>
      <c r="Q3" s="44" t="str">
        <f t="shared" ref="Q3:Q34" si="14">IF(VLOOKUP($H3,TChannels,6,FALSE)=0,"",VLOOKUP($H3,TChannels,6,FALSE))</f>
        <v>Да</v>
      </c>
      <c r="R3" s="44" t="s">
        <v>14</v>
      </c>
      <c r="S3" s="44" t="str">
        <f t="shared" ref="S3:S34" si="15">IFERROR(VLOOKUP($H3,TChannels,27,FALSE),"-")</f>
        <v>Да</v>
      </c>
      <c r="T3" s="44" t="str">
        <f t="shared" ref="T3:T34" si="16">IFERROR(VLOOKUP($H3,TChannels,28,FALSE),"-")</f>
        <v>Да</v>
      </c>
      <c r="U3" s="44" t="str">
        <f t="shared" ref="U3:U34" si="17">IF(VLOOKUP($H3,TChannels,29,FALSE)=0,"",VLOOKUP($H3,TChannels,29,FALSE))</f>
        <v/>
      </c>
      <c r="V3" s="27" t="str">
        <f t="shared" ref="V3:V34" si="18">IF(VLOOKUP($H3,TChannels,31,FALSE)=0,"",VLOOKUP($H3,TChannels,31,FALSE))</f>
        <v/>
      </c>
    </row>
    <row r="4" spans="1:22" x14ac:dyDescent="0.2">
      <c r="A4" s="48">
        <f t="shared" si="0"/>
        <v>2</v>
      </c>
      <c r="B4" s="53" t="s">
        <v>5</v>
      </c>
      <c r="C4" s="27" t="str">
        <f t="shared" si="1"/>
        <v>Это динамично развивающаяся телекомпания, занимающая ведущие позиции в российском вещании.</v>
      </c>
      <c r="D4" s="53" t="str">
        <f t="shared" si="2"/>
        <v>Федеральные каналы</v>
      </c>
      <c r="E4" s="54" t="str">
        <f t="shared" si="3"/>
        <v>SD</v>
      </c>
      <c r="F4" s="54" t="str">
        <f t="shared" si="4"/>
        <v>DVB-1</v>
      </c>
      <c r="G4" s="45" t="str">
        <f t="shared" si="5"/>
        <v xml:space="preserve"> 4006</v>
      </c>
      <c r="H4" s="55">
        <v>2</v>
      </c>
      <c r="I4" s="54">
        <f t="shared" si="6"/>
        <v>2</v>
      </c>
      <c r="J4" s="47" t="str">
        <f t="shared" si="7"/>
        <v>epg2</v>
      </c>
      <c r="K4" s="48" t="str">
        <f t="shared" si="8"/>
        <v>0009000207F3</v>
      </c>
      <c r="L4" s="48" t="str">
        <f t="shared" si="9"/>
        <v>http://russia.tv/</v>
      </c>
      <c r="M4" s="48" t="str">
        <f t="shared" si="10"/>
        <v>Русский</v>
      </c>
      <c r="N4" s="48" t="str">
        <f t="shared" si="11"/>
        <v>Круглосуточно</v>
      </c>
      <c r="O4" s="49" t="str">
        <f t="shared" si="12"/>
        <v/>
      </c>
      <c r="P4" s="48" t="str">
        <f t="shared" si="13"/>
        <v>Федеральный</v>
      </c>
      <c r="Q4" s="48" t="str">
        <f t="shared" si="14"/>
        <v/>
      </c>
      <c r="R4" s="48" t="s">
        <v>14</v>
      </c>
      <c r="S4" s="44" t="str">
        <f t="shared" si="15"/>
        <v>Да</v>
      </c>
      <c r="T4" s="44" t="str">
        <f t="shared" si="16"/>
        <v>Да</v>
      </c>
      <c r="U4" s="44" t="str">
        <f t="shared" si="17"/>
        <v/>
      </c>
      <c r="V4" s="27" t="str">
        <f t="shared" si="18"/>
        <v/>
      </c>
    </row>
    <row r="5" spans="1:22" x14ac:dyDescent="0.2">
      <c r="A5" s="48">
        <f t="shared" si="0"/>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4006</v>
      </c>
      <c r="H5" s="55">
        <v>3</v>
      </c>
      <c r="I5" s="54">
        <f t="shared" si="6"/>
        <v>3</v>
      </c>
      <c r="J5" s="47" t="str">
        <f t="shared" si="7"/>
        <v>epg611</v>
      </c>
      <c r="K5" s="48" t="str">
        <f t="shared" si="8"/>
        <v>0009000207F3</v>
      </c>
      <c r="L5" s="48" t="str">
        <f t="shared" si="9"/>
        <v>http://matchtv.ru/</v>
      </c>
      <c r="M5" s="48" t="str">
        <f t="shared" si="10"/>
        <v>Русский</v>
      </c>
      <c r="N5" s="48" t="str">
        <f t="shared" si="11"/>
        <v>Круглосуточно</v>
      </c>
      <c r="O5" s="49" t="str">
        <f t="shared" si="12"/>
        <v/>
      </c>
      <c r="P5" s="48" t="str">
        <f t="shared" si="13"/>
        <v>Федеральный</v>
      </c>
      <c r="Q5" s="48" t="str">
        <f t="shared" si="14"/>
        <v>Да</v>
      </c>
      <c r="R5" s="48"/>
      <c r="S5" s="44" t="str">
        <f t="shared" si="15"/>
        <v>Да</v>
      </c>
      <c r="T5" s="44" t="str">
        <f t="shared" si="16"/>
        <v>Да</v>
      </c>
      <c r="U5" s="44" t="str">
        <f t="shared" si="17"/>
        <v/>
      </c>
      <c r="V5" s="27" t="str">
        <f t="shared" si="18"/>
        <v/>
      </c>
    </row>
    <row r="6" spans="1:22" x14ac:dyDescent="0.2">
      <c r="A6" s="48">
        <f t="shared" si="0"/>
        <v>4</v>
      </c>
      <c r="B6" s="53" t="str">
        <f>IFERROR(VLOOKUP($H6,TChannels,3,FALSE),"-")</f>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4006</v>
      </c>
      <c r="H6" s="55">
        <v>4</v>
      </c>
      <c r="I6" s="54">
        <f t="shared" si="6"/>
        <v>4</v>
      </c>
      <c r="J6" s="47" t="str">
        <f t="shared" si="7"/>
        <v>epg4</v>
      </c>
      <c r="K6" s="48" t="str">
        <f t="shared" si="8"/>
        <v>0009000207F3</v>
      </c>
      <c r="L6" s="48" t="str">
        <f t="shared" si="9"/>
        <v>http://www.ntv.ru/</v>
      </c>
      <c r="M6" s="48" t="str">
        <f t="shared" si="10"/>
        <v>Русский</v>
      </c>
      <c r="N6" s="48" t="str">
        <f t="shared" si="11"/>
        <v>Круглосуточно</v>
      </c>
      <c r="O6" s="49" t="str">
        <f t="shared" si="12"/>
        <v/>
      </c>
      <c r="P6" s="48" t="str">
        <f t="shared" si="13"/>
        <v>Федеральный</v>
      </c>
      <c r="Q6" s="48" t="str">
        <f t="shared" si="14"/>
        <v>Да</v>
      </c>
      <c r="R6" s="48" t="s">
        <v>14</v>
      </c>
      <c r="S6" s="44" t="str">
        <f t="shared" si="15"/>
        <v>Да</v>
      </c>
      <c r="T6" s="44" t="str">
        <f t="shared" si="16"/>
        <v>Да</v>
      </c>
      <c r="U6" s="44" t="str">
        <f t="shared" si="17"/>
        <v/>
      </c>
      <c r="V6" s="27" t="str">
        <f t="shared" si="18"/>
        <v/>
      </c>
    </row>
    <row r="7" spans="1:22" x14ac:dyDescent="0.2">
      <c r="A7" s="48">
        <f t="shared" si="0"/>
        <v>5</v>
      </c>
      <c r="B7" s="53" t="s">
        <v>633</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4006</v>
      </c>
      <c r="H7" s="55">
        <v>5</v>
      </c>
      <c r="I7" s="54">
        <f t="shared" si="6"/>
        <v>5</v>
      </c>
      <c r="J7" s="47" t="str">
        <f t="shared" si="7"/>
        <v>epg5</v>
      </c>
      <c r="K7" s="48" t="str">
        <f t="shared" si="8"/>
        <v>0009000207F3</v>
      </c>
      <c r="L7" s="48" t="str">
        <f t="shared" si="9"/>
        <v>http://www.5-tv.ru/</v>
      </c>
      <c r="M7" s="48" t="str">
        <f t="shared" si="10"/>
        <v>Русский</v>
      </c>
      <c r="N7" s="48" t="str">
        <f t="shared" si="11"/>
        <v>Круглосуточно</v>
      </c>
      <c r="O7" s="49" t="str">
        <f t="shared" si="12"/>
        <v/>
      </c>
      <c r="P7" s="48" t="str">
        <f t="shared" si="13"/>
        <v>Федеральный</v>
      </c>
      <c r="Q7" s="48" t="str">
        <f t="shared" si="14"/>
        <v>Да</v>
      </c>
      <c r="R7" s="48" t="s">
        <v>14</v>
      </c>
      <c r="S7" s="44" t="str">
        <f t="shared" si="15"/>
        <v>Да</v>
      </c>
      <c r="T7" s="44" t="str">
        <f t="shared" si="16"/>
        <v>Да</v>
      </c>
      <c r="U7" s="44" t="str">
        <f t="shared" si="17"/>
        <v/>
      </c>
      <c r="V7" s="27" t="str">
        <f t="shared" si="18"/>
        <v/>
      </c>
    </row>
    <row r="8" spans="1:22" x14ac:dyDescent="0.2">
      <c r="A8" s="48">
        <f t="shared" si="0"/>
        <v>6</v>
      </c>
      <c r="B8" s="53" t="s">
        <v>26</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4006</v>
      </c>
      <c r="H8" s="55">
        <v>6</v>
      </c>
      <c r="I8" s="54">
        <f t="shared" si="6"/>
        <v>6</v>
      </c>
      <c r="J8" s="47" t="str">
        <f t="shared" si="7"/>
        <v>epg6</v>
      </c>
      <c r="K8" s="48" t="str">
        <f t="shared" si="8"/>
        <v>0009000207F3</v>
      </c>
      <c r="L8" s="48" t="str">
        <f t="shared" si="9"/>
        <v>http://tvkultura.ru/</v>
      </c>
      <c r="M8" s="48" t="str">
        <f t="shared" si="10"/>
        <v>Русский</v>
      </c>
      <c r="N8" s="48" t="str">
        <f t="shared" si="11"/>
        <v>Круглосуточно</v>
      </c>
      <c r="O8" s="49" t="str">
        <f t="shared" si="12"/>
        <v/>
      </c>
      <c r="P8" s="48" t="str">
        <f t="shared" si="13"/>
        <v>Федеральный</v>
      </c>
      <c r="Q8" s="48" t="str">
        <f t="shared" si="14"/>
        <v/>
      </c>
      <c r="R8" s="48"/>
      <c r="S8" s="44" t="str">
        <f t="shared" si="15"/>
        <v>Да</v>
      </c>
      <c r="T8" s="44" t="str">
        <f t="shared" si="16"/>
        <v>Да</v>
      </c>
      <c r="U8" s="44" t="str">
        <f t="shared" si="17"/>
        <v/>
      </c>
      <c r="V8" s="27" t="str">
        <f t="shared" si="18"/>
        <v/>
      </c>
    </row>
    <row r="9" spans="1:22" x14ac:dyDescent="0.2">
      <c r="A9" s="48">
        <f t="shared" si="0"/>
        <v>7</v>
      </c>
      <c r="B9" s="53" t="s">
        <v>7</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4006</v>
      </c>
      <c r="H9" s="55">
        <v>7</v>
      </c>
      <c r="I9" s="54">
        <f t="shared" si="6"/>
        <v>7</v>
      </c>
      <c r="J9" s="87" t="s">
        <v>930</v>
      </c>
      <c r="K9" s="48" t="str">
        <f t="shared" si="8"/>
        <v>0009000207F3</v>
      </c>
      <c r="L9" s="48" t="str">
        <f t="shared" si="9"/>
        <v>http://www.vesti.ru/</v>
      </c>
      <c r="M9" s="48" t="str">
        <f t="shared" si="10"/>
        <v>Русский</v>
      </c>
      <c r="N9" s="48" t="str">
        <f t="shared" si="11"/>
        <v>Круглосуточно</v>
      </c>
      <c r="O9" s="49" t="str">
        <f t="shared" si="12"/>
        <v/>
      </c>
      <c r="P9" s="48" t="str">
        <f t="shared" si="13"/>
        <v>Федеральный</v>
      </c>
      <c r="Q9" s="48" t="str">
        <f t="shared" si="14"/>
        <v/>
      </c>
      <c r="R9" s="48"/>
      <c r="S9" s="44" t="str">
        <f t="shared" si="15"/>
        <v>Да</v>
      </c>
      <c r="T9" s="44" t="str">
        <f t="shared" si="16"/>
        <v>Да</v>
      </c>
      <c r="U9" s="44" t="str">
        <f t="shared" si="17"/>
        <v/>
      </c>
      <c r="V9" s="27" t="str">
        <f t="shared" si="18"/>
        <v/>
      </c>
    </row>
    <row r="10" spans="1:22" x14ac:dyDescent="0.2">
      <c r="A10" s="48">
        <f t="shared" si="0"/>
        <v>8</v>
      </c>
      <c r="B10" s="53" t="str">
        <f>IFERROR(VLOOKUP($H10,TChannels,3,FALSE),"-")</f>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4006</v>
      </c>
      <c r="H10" s="55">
        <v>8</v>
      </c>
      <c r="I10" s="54">
        <f t="shared" si="6"/>
        <v>8</v>
      </c>
      <c r="J10" s="47" t="str">
        <f t="shared" ref="J10:J41" si="19">IFERROR(VLOOKUP($H10,TChannels,22,FALSE),"-")</f>
        <v>epg8</v>
      </c>
      <c r="K10" s="48" t="str">
        <f t="shared" si="8"/>
        <v>0009000207F3</v>
      </c>
      <c r="L10" s="48" t="str">
        <f t="shared" si="9"/>
        <v>http://www.karusel-tv.ru/</v>
      </c>
      <c r="M10" s="48" t="str">
        <f t="shared" si="10"/>
        <v>Русский</v>
      </c>
      <c r="N10" s="48" t="str">
        <f t="shared" si="11"/>
        <v>Круглосуточно</v>
      </c>
      <c r="O10" s="49" t="str">
        <f t="shared" si="12"/>
        <v/>
      </c>
      <c r="P10" s="48" t="str">
        <f t="shared" si="13"/>
        <v>Федеральный</v>
      </c>
      <c r="Q10" s="48" t="str">
        <f t="shared" si="14"/>
        <v>Да</v>
      </c>
      <c r="R10" s="48" t="s">
        <v>14</v>
      </c>
      <c r="S10" s="44" t="str">
        <f t="shared" si="15"/>
        <v>Да</v>
      </c>
      <c r="T10" s="44" t="str">
        <f t="shared" si="16"/>
        <v>Да</v>
      </c>
      <c r="U10" s="44" t="str">
        <f t="shared" si="17"/>
        <v/>
      </c>
      <c r="V10" s="27" t="str">
        <f t="shared" si="18"/>
        <v/>
      </c>
    </row>
    <row r="11" spans="1:22" x14ac:dyDescent="0.2">
      <c r="A11" s="48">
        <f t="shared" si="0"/>
        <v>9</v>
      </c>
      <c r="B11" s="53" t="str">
        <f>IFERROR(VLOOKUP($H11,TChannels,3,FALSE),"-")</f>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4006</v>
      </c>
      <c r="H11" s="55">
        <v>9</v>
      </c>
      <c r="I11" s="54">
        <f t="shared" si="6"/>
        <v>9</v>
      </c>
      <c r="J11" s="47" t="str">
        <f t="shared" si="19"/>
        <v>epg264</v>
      </c>
      <c r="K11" s="48" t="str">
        <f t="shared" si="8"/>
        <v>0009000207F3</v>
      </c>
      <c r="L11" s="48" t="str">
        <f t="shared" si="9"/>
        <v>http://otr-online.ru/</v>
      </c>
      <c r="M11" s="48" t="str">
        <f t="shared" si="10"/>
        <v>Русский</v>
      </c>
      <c r="N11" s="48" t="str">
        <f t="shared" si="11"/>
        <v>Круглосуточно</v>
      </c>
      <c r="O11" s="49" t="str">
        <f t="shared" si="12"/>
        <v/>
      </c>
      <c r="P11" s="48" t="str">
        <f t="shared" si="13"/>
        <v>Федеральный</v>
      </c>
      <c r="Q11" s="48" t="str">
        <f t="shared" si="14"/>
        <v/>
      </c>
      <c r="R11" s="48"/>
      <c r="S11" s="44" t="str">
        <f t="shared" si="15"/>
        <v>Да</v>
      </c>
      <c r="T11" s="44" t="str">
        <f t="shared" si="16"/>
        <v>Да</v>
      </c>
      <c r="U11" s="44" t="str">
        <f t="shared" si="17"/>
        <v/>
      </c>
      <c r="V11" s="27" t="str">
        <f t="shared" si="18"/>
        <v/>
      </c>
    </row>
    <row r="12" spans="1:22" x14ac:dyDescent="0.2">
      <c r="A12" s="48">
        <f t="shared" si="0"/>
        <v>10</v>
      </c>
      <c r="B12" s="53" t="s">
        <v>28</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4006</v>
      </c>
      <c r="H12" s="55">
        <v>15</v>
      </c>
      <c r="I12" s="54">
        <f t="shared" si="6"/>
        <v>10</v>
      </c>
      <c r="J12" s="47" t="str">
        <f t="shared" si="19"/>
        <v>epg14</v>
      </c>
      <c r="K12" s="48" t="str">
        <f t="shared" si="8"/>
        <v>0009000207F3</v>
      </c>
      <c r="L12" s="48" t="str">
        <f t="shared" si="9"/>
        <v>http://www.tvc.ru/</v>
      </c>
      <c r="M12" s="48" t="str">
        <f t="shared" si="10"/>
        <v>Русский</v>
      </c>
      <c r="N12" s="48" t="str">
        <f t="shared" si="11"/>
        <v>Круглосуточно</v>
      </c>
      <c r="O12" s="49" t="str">
        <f t="shared" si="12"/>
        <v/>
      </c>
      <c r="P12" s="48" t="str">
        <f t="shared" si="13"/>
        <v>Федеральный</v>
      </c>
      <c r="Q12" s="48" t="str">
        <f t="shared" si="14"/>
        <v/>
      </c>
      <c r="R12" s="48"/>
      <c r="S12" s="44" t="str">
        <f t="shared" si="15"/>
        <v>Да</v>
      </c>
      <c r="T12" s="44" t="str">
        <f t="shared" si="16"/>
        <v>Да</v>
      </c>
      <c r="U12" s="44" t="str">
        <f t="shared" si="17"/>
        <v/>
      </c>
      <c r="V12" s="27" t="str">
        <f t="shared" si="18"/>
        <v/>
      </c>
    </row>
    <row r="13" spans="1:22" x14ac:dyDescent="0.2">
      <c r="A13" s="48">
        <f t="shared" si="0"/>
        <v>11</v>
      </c>
      <c r="B13" s="53" t="s">
        <v>29</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4006</v>
      </c>
      <c r="H13" s="55">
        <v>11</v>
      </c>
      <c r="I13" s="54">
        <f t="shared" si="6"/>
        <v>19</v>
      </c>
      <c r="J13" s="47" t="str">
        <f t="shared" si="19"/>
        <v>epg10</v>
      </c>
      <c r="K13" s="48" t="str">
        <f t="shared" si="8"/>
        <v>0009000207F3</v>
      </c>
      <c r="L13" s="48" t="str">
        <f t="shared" si="9"/>
        <v>http://tnt-online.ru/</v>
      </c>
      <c r="M13" s="48" t="str">
        <f t="shared" si="10"/>
        <v>Русский</v>
      </c>
      <c r="N13" s="48" t="str">
        <f t="shared" si="11"/>
        <v>Круглосуточно</v>
      </c>
      <c r="O13" s="49" t="str">
        <f t="shared" si="12"/>
        <v/>
      </c>
      <c r="P13" s="48" t="str">
        <f t="shared" si="13"/>
        <v>Федеральный</v>
      </c>
      <c r="Q13" s="48" t="str">
        <f t="shared" si="14"/>
        <v>Да</v>
      </c>
      <c r="R13" s="48"/>
      <c r="S13" s="44" t="str">
        <f t="shared" si="15"/>
        <v>Да</v>
      </c>
      <c r="T13" s="44" t="str">
        <f t="shared" si="16"/>
        <v>Да</v>
      </c>
      <c r="U13" s="44" t="str">
        <f t="shared" si="17"/>
        <v/>
      </c>
      <c r="V13" s="27" t="str">
        <f t="shared" si="18"/>
        <v/>
      </c>
    </row>
    <row r="14" spans="1:22" x14ac:dyDescent="0.2">
      <c r="A14" s="48">
        <f t="shared" si="0"/>
        <v>12</v>
      </c>
      <c r="B14" s="53" t="s">
        <v>30</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4006</v>
      </c>
      <c r="H14" s="55">
        <v>10</v>
      </c>
      <c r="I14" s="54">
        <f t="shared" si="6"/>
        <v>13</v>
      </c>
      <c r="J14" s="47" t="str">
        <f t="shared" si="19"/>
        <v>epg9</v>
      </c>
      <c r="K14" s="48" t="str">
        <f t="shared" si="8"/>
        <v>0009000207F3</v>
      </c>
      <c r="L14" s="48" t="str">
        <f t="shared" si="9"/>
        <v>http://ctc.ru/</v>
      </c>
      <c r="M14" s="48" t="str">
        <f t="shared" si="10"/>
        <v>Русский</v>
      </c>
      <c r="N14" s="48" t="str">
        <f t="shared" si="11"/>
        <v>Круглосуточно</v>
      </c>
      <c r="O14" s="49" t="str">
        <f t="shared" si="12"/>
        <v/>
      </c>
      <c r="P14" s="48" t="str">
        <f t="shared" si="13"/>
        <v>Федеральный</v>
      </c>
      <c r="Q14" s="48" t="str">
        <f t="shared" si="14"/>
        <v>Да</v>
      </c>
      <c r="R14" s="48"/>
      <c r="S14" s="44" t="str">
        <f t="shared" si="15"/>
        <v>Да</v>
      </c>
      <c r="T14" s="44" t="str">
        <f t="shared" si="16"/>
        <v>Да</v>
      </c>
      <c r="U14" s="44" t="str">
        <f t="shared" si="17"/>
        <v/>
      </c>
      <c r="V14" s="27" t="str">
        <f t="shared" si="18"/>
        <v/>
      </c>
    </row>
    <row r="15" spans="1:22" x14ac:dyDescent="0.2">
      <c r="A15" s="48">
        <f t="shared" si="0"/>
        <v>13</v>
      </c>
      <c r="B15" s="53" t="s">
        <v>31</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4006</v>
      </c>
      <c r="H15" s="55">
        <v>14</v>
      </c>
      <c r="I15" s="54">
        <f t="shared" si="6"/>
        <v>11</v>
      </c>
      <c r="J15" s="47" t="str">
        <f t="shared" si="19"/>
        <v>epg13</v>
      </c>
      <c r="K15" s="48" t="str">
        <f t="shared" si="8"/>
        <v>0009000207F3</v>
      </c>
      <c r="L15" s="48" t="str">
        <f t="shared" si="9"/>
        <v>http://www.ren-tv.com/</v>
      </c>
      <c r="M15" s="48" t="str">
        <f t="shared" si="10"/>
        <v>Русский</v>
      </c>
      <c r="N15" s="48" t="str">
        <f t="shared" si="11"/>
        <v>Круглосуточно</v>
      </c>
      <c r="O15" s="49" t="str">
        <f t="shared" si="12"/>
        <v/>
      </c>
      <c r="P15" s="48" t="str">
        <f t="shared" si="13"/>
        <v>Федеральный</v>
      </c>
      <c r="Q15" s="48" t="str">
        <f t="shared" si="14"/>
        <v>Да</v>
      </c>
      <c r="R15" s="48"/>
      <c r="S15" s="44" t="str">
        <f t="shared" si="15"/>
        <v>Да</v>
      </c>
      <c r="T15" s="44" t="str">
        <f t="shared" si="16"/>
        <v>Да</v>
      </c>
      <c r="U15" s="44" t="str">
        <f t="shared" si="17"/>
        <v/>
      </c>
      <c r="V15" s="27" t="str">
        <f t="shared" si="18"/>
        <v/>
      </c>
    </row>
    <row r="16" spans="1:22" x14ac:dyDescent="0.2">
      <c r="A16" s="48">
        <f t="shared" si="0"/>
        <v>14</v>
      </c>
      <c r="B16" s="53" t="str">
        <f>IFERROR(VLOOKUP($H16,TChannels,3,FALSE),"-")</f>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4006</v>
      </c>
      <c r="H16" s="55">
        <v>301</v>
      </c>
      <c r="I16" s="54">
        <f t="shared" si="6"/>
        <v>80</v>
      </c>
      <c r="J16" s="47" t="str">
        <f t="shared" si="19"/>
        <v>epg524</v>
      </c>
      <c r="K16" s="48" t="str">
        <f t="shared" si="8"/>
        <v>0009000207E3</v>
      </c>
      <c r="L16" s="48" t="str">
        <f t="shared" si="9"/>
        <v xml:space="preserve">http://multkanal.ru/ </v>
      </c>
      <c r="M16" s="48" t="str">
        <f t="shared" si="10"/>
        <v>Русский</v>
      </c>
      <c r="N16" s="48" t="str">
        <f t="shared" si="11"/>
        <v>Круглосуточно</v>
      </c>
      <c r="O16" s="49" t="str">
        <f t="shared" si="12"/>
        <v/>
      </c>
      <c r="P16" s="48" t="str">
        <f t="shared" si="13"/>
        <v>Базовый</v>
      </c>
      <c r="Q16" s="48" t="str">
        <f t="shared" si="14"/>
        <v>Да</v>
      </c>
      <c r="R16" s="48"/>
      <c r="S16" s="44" t="str">
        <f t="shared" si="15"/>
        <v>Да</v>
      </c>
      <c r="T16" s="44" t="str">
        <f t="shared" si="16"/>
        <v>Да</v>
      </c>
      <c r="U16" s="44" t="str">
        <f t="shared" si="17"/>
        <v/>
      </c>
      <c r="V16" s="27" t="str">
        <f t="shared" si="18"/>
        <v/>
      </c>
    </row>
    <row r="17" spans="1:22" x14ac:dyDescent="0.2">
      <c r="A17" s="48">
        <f t="shared" si="0"/>
        <v>15</v>
      </c>
      <c r="B17" s="53" t="str">
        <f>IFERROR(VLOOKUP($H17,TChannels,3,FALSE),"-")</f>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4006</v>
      </c>
      <c r="H17" s="55">
        <v>18</v>
      </c>
      <c r="I17" s="54">
        <f t="shared" si="6"/>
        <v>27</v>
      </c>
      <c r="J17" s="47" t="str">
        <f t="shared" si="19"/>
        <v>epg612</v>
      </c>
      <c r="K17" s="48" t="str">
        <f t="shared" si="8"/>
        <v>0009000207E3</v>
      </c>
      <c r="L17" s="48" t="str">
        <f t="shared" si="9"/>
        <v>http://chetv.ru</v>
      </c>
      <c r="M17" s="48" t="str">
        <f t="shared" si="10"/>
        <v>Русский</v>
      </c>
      <c r="N17" s="48" t="str">
        <f t="shared" si="11"/>
        <v>Круглосуточно</v>
      </c>
      <c r="O17" s="49" t="str">
        <f t="shared" si="12"/>
        <v/>
      </c>
      <c r="P17" s="48" t="str">
        <f t="shared" si="13"/>
        <v>Базовый</v>
      </c>
      <c r="Q17" s="48" t="str">
        <f t="shared" si="14"/>
        <v>Да</v>
      </c>
      <c r="R17" s="48"/>
      <c r="S17" s="44" t="str">
        <f t="shared" si="15"/>
        <v>Да</v>
      </c>
      <c r="T17" s="44" t="str">
        <f t="shared" si="16"/>
        <v>Да</v>
      </c>
      <c r="U17" s="44" t="str">
        <f t="shared" si="17"/>
        <v/>
      </c>
      <c r="V17" s="27" t="str">
        <f t="shared" si="18"/>
        <v/>
      </c>
    </row>
    <row r="18" spans="1:22" x14ac:dyDescent="0.2">
      <c r="A18" s="48">
        <f t="shared" si="0"/>
        <v>16</v>
      </c>
      <c r="B18" s="53" t="str">
        <f>IFERROR(VLOOKUP($H18,TChannels,3,FALSE),"-")</f>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4006</v>
      </c>
      <c r="H18" s="55">
        <v>16</v>
      </c>
      <c r="I18" s="54">
        <f t="shared" si="6"/>
        <v>15</v>
      </c>
      <c r="J18" s="47" t="str">
        <f t="shared" si="19"/>
        <v>epg15</v>
      </c>
      <c r="K18" s="48" t="str">
        <f t="shared" si="8"/>
        <v>0009000207F3</v>
      </c>
      <c r="L18" s="48" t="str">
        <f t="shared" si="9"/>
        <v>http://tv3.ru/</v>
      </c>
      <c r="M18" s="48" t="str">
        <f t="shared" si="10"/>
        <v>Русский</v>
      </c>
      <c r="N18" s="48" t="str">
        <f t="shared" si="11"/>
        <v>Круглосуточно</v>
      </c>
      <c r="O18" s="49" t="str">
        <f t="shared" si="12"/>
        <v/>
      </c>
      <c r="P18" s="48" t="str">
        <f t="shared" si="13"/>
        <v>Федеральный</v>
      </c>
      <c r="Q18" s="48" t="str">
        <f t="shared" si="14"/>
        <v>Да</v>
      </c>
      <c r="R18" s="48"/>
      <c r="S18" s="44" t="str">
        <f t="shared" si="15"/>
        <v>Да</v>
      </c>
      <c r="T18" s="44" t="str">
        <f t="shared" si="16"/>
        <v>Да</v>
      </c>
      <c r="U18" s="44" t="str">
        <f t="shared" si="17"/>
        <v/>
      </c>
      <c r="V18" s="27" t="str">
        <f t="shared" si="18"/>
        <v/>
      </c>
    </row>
    <row r="19" spans="1:22" x14ac:dyDescent="0.2">
      <c r="A19" s="48">
        <f t="shared" si="0"/>
        <v>17</v>
      </c>
      <c r="B19" s="53" t="str">
        <f>IFERROR(VLOOKUP($H19,TChannels,3,FALSE),"-")</f>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5"/>
        <v xml:space="preserve"> 4006</v>
      </c>
      <c r="H19" s="55">
        <v>19</v>
      </c>
      <c r="I19" s="54">
        <f t="shared" si="6"/>
        <v>16</v>
      </c>
      <c r="J19" s="47" t="str">
        <f t="shared" si="19"/>
        <v>epg266</v>
      </c>
      <c r="K19" s="48" t="str">
        <f t="shared" si="8"/>
        <v>0009000207F3</v>
      </c>
      <c r="L19" s="48" t="str">
        <f t="shared" si="9"/>
        <v>http://www.friday.ru/about</v>
      </c>
      <c r="M19" s="48" t="str">
        <f t="shared" si="10"/>
        <v>Русский</v>
      </c>
      <c r="N19" s="48" t="str">
        <f t="shared" si="11"/>
        <v>Круглосуточно</v>
      </c>
      <c r="O19" s="49" t="str">
        <f t="shared" si="12"/>
        <v/>
      </c>
      <c r="P19" s="48" t="str">
        <f t="shared" si="13"/>
        <v>Федеральный</v>
      </c>
      <c r="Q19" s="48" t="str">
        <f t="shared" si="14"/>
        <v>Да</v>
      </c>
      <c r="R19" s="48"/>
      <c r="S19" s="44" t="str">
        <f t="shared" si="15"/>
        <v>Да</v>
      </c>
      <c r="T19" s="44" t="str">
        <f t="shared" si="16"/>
        <v>Да</v>
      </c>
      <c r="U19" s="44" t="str">
        <f t="shared" si="17"/>
        <v/>
      </c>
      <c r="V19" s="27" t="str">
        <f t="shared" si="18"/>
        <v/>
      </c>
    </row>
    <row r="20" spans="1:22" x14ac:dyDescent="0.2">
      <c r="A20" s="48">
        <f t="shared" si="0"/>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5"/>
        <v xml:space="preserve"> 4006</v>
      </c>
      <c r="H20" s="55">
        <v>22</v>
      </c>
      <c r="I20" s="54">
        <f t="shared" si="6"/>
        <v>14</v>
      </c>
      <c r="J20" s="47" t="str">
        <f t="shared" si="19"/>
        <v>epg21</v>
      </c>
      <c r="K20" s="48" t="str">
        <f t="shared" si="8"/>
        <v>0009000207F3</v>
      </c>
      <c r="L20" s="48" t="str">
        <f t="shared" si="9"/>
        <v>http://tv.domashniy.ru/</v>
      </c>
      <c r="M20" s="48" t="str">
        <f t="shared" si="10"/>
        <v>Русский</v>
      </c>
      <c r="N20" s="48" t="str">
        <f t="shared" si="11"/>
        <v>Круглосуточно</v>
      </c>
      <c r="O20" s="49" t="str">
        <f t="shared" si="12"/>
        <v/>
      </c>
      <c r="P20" s="48" t="str">
        <f t="shared" si="13"/>
        <v>Федеральный</v>
      </c>
      <c r="Q20" s="48" t="str">
        <f t="shared" si="14"/>
        <v/>
      </c>
      <c r="R20" s="48"/>
      <c r="S20" s="44" t="str">
        <f t="shared" si="15"/>
        <v>Да</v>
      </c>
      <c r="T20" s="44" t="str">
        <f t="shared" si="16"/>
        <v>Да</v>
      </c>
      <c r="U20" s="44" t="str">
        <f t="shared" si="17"/>
        <v/>
      </c>
      <c r="V20" s="27" t="str">
        <f t="shared" si="18"/>
        <v/>
      </c>
    </row>
    <row r="21" spans="1:22" x14ac:dyDescent="0.2">
      <c r="A21" s="48">
        <f t="shared" si="0"/>
        <v>19</v>
      </c>
      <c r="B21" s="53" t="str">
        <f t="shared" ref="B21:B54" si="20">IFERROR(VLOOKUP($H21,TChannels,3,FALSE),"-")</f>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4"/>
        <v>DVB-29</v>
      </c>
      <c r="G21" s="45" t="str">
        <f t="shared" si="5"/>
        <v xml:space="preserve"> 4006</v>
      </c>
      <c r="H21" s="55">
        <v>31</v>
      </c>
      <c r="I21" s="54">
        <f t="shared" si="6"/>
        <v>83</v>
      </c>
      <c r="J21" s="47" t="str">
        <f t="shared" si="19"/>
        <v>epg30</v>
      </c>
      <c r="K21" s="48" t="str">
        <f t="shared" si="8"/>
        <v>0009000207D1</v>
      </c>
      <c r="L21" s="48" t="str">
        <f t="shared" si="9"/>
        <v>http://www.ntvplus.ru/channels/channel.xl?id=3380</v>
      </c>
      <c r="M21" s="48" t="str">
        <f t="shared" si="10"/>
        <v>Русский</v>
      </c>
      <c r="N21" s="48" t="str">
        <f t="shared" si="11"/>
        <v>Круглосуточно</v>
      </c>
      <c r="O21" s="49" t="str">
        <f t="shared" si="12"/>
        <v/>
      </c>
      <c r="P21" s="48" t="str">
        <f t="shared" si="13"/>
        <v>Базовый</v>
      </c>
      <c r="Q21" s="48" t="str">
        <f t="shared" si="14"/>
        <v>Да</v>
      </c>
      <c r="R21" s="48"/>
      <c r="S21" s="44" t="str">
        <f t="shared" si="15"/>
        <v>Да</v>
      </c>
      <c r="T21" s="44" t="str">
        <f t="shared" si="16"/>
        <v>Да</v>
      </c>
      <c r="U21" s="44" t="str">
        <f t="shared" si="17"/>
        <v/>
      </c>
      <c r="V21" s="27" t="str">
        <f t="shared" si="18"/>
        <v/>
      </c>
    </row>
    <row r="22" spans="1:22" x14ac:dyDescent="0.2">
      <c r="A22" s="48">
        <f t="shared" si="0"/>
        <v>20</v>
      </c>
      <c r="B22" s="53" t="str">
        <f t="shared" si="20"/>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si="4"/>
        <v>DVB-5</v>
      </c>
      <c r="G22" s="45" t="str">
        <f t="shared" si="5"/>
        <v xml:space="preserve"> 4006</v>
      </c>
      <c r="H22" s="55">
        <v>21</v>
      </c>
      <c r="I22" s="54">
        <f t="shared" si="6"/>
        <v>28</v>
      </c>
      <c r="J22" s="47" t="str">
        <f t="shared" si="19"/>
        <v>epg20</v>
      </c>
      <c r="K22" s="48" t="str">
        <f t="shared" si="8"/>
        <v>0009000207E3</v>
      </c>
      <c r="L22" s="48" t="str">
        <f t="shared" si="9"/>
        <v>http://www.2x2tv.ru</v>
      </c>
      <c r="M22" s="48" t="str">
        <f t="shared" si="10"/>
        <v>Русский</v>
      </c>
      <c r="N22" s="48" t="str">
        <f t="shared" si="11"/>
        <v>Круглосуточно</v>
      </c>
      <c r="O22" s="49" t="str">
        <f t="shared" si="12"/>
        <v/>
      </c>
      <c r="P22" s="48" t="str">
        <f t="shared" si="13"/>
        <v>Базовый</v>
      </c>
      <c r="Q22" s="48" t="str">
        <f t="shared" si="14"/>
        <v/>
      </c>
      <c r="R22" s="48"/>
      <c r="S22" s="44" t="str">
        <f t="shared" si="15"/>
        <v>Да</v>
      </c>
      <c r="T22" s="44" t="str">
        <f t="shared" si="16"/>
        <v>Да</v>
      </c>
      <c r="U22" s="44" t="str">
        <f t="shared" si="17"/>
        <v/>
      </c>
      <c r="V22" s="27" t="str">
        <f t="shared" si="18"/>
        <v/>
      </c>
    </row>
    <row r="23" spans="1:22" x14ac:dyDescent="0.2">
      <c r="A23" s="48">
        <f t="shared" si="0"/>
        <v>21</v>
      </c>
      <c r="B23" s="53" t="str">
        <f t="shared" si="20"/>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4"/>
        <v>DVB-5</v>
      </c>
      <c r="G23" s="45" t="str">
        <f t="shared" si="5"/>
        <v xml:space="preserve"> 4006</v>
      </c>
      <c r="H23" s="55">
        <v>26</v>
      </c>
      <c r="I23" s="54">
        <f t="shared" si="6"/>
        <v>100</v>
      </c>
      <c r="J23" s="47" t="str">
        <f t="shared" si="19"/>
        <v>epg25</v>
      </c>
      <c r="K23" s="48" t="str">
        <f t="shared" si="8"/>
        <v>0009000207E3</v>
      </c>
      <c r="L23" s="48" t="str">
        <f t="shared" si="9"/>
        <v>http://www.discoverychannel.ru/</v>
      </c>
      <c r="M23" s="48" t="str">
        <f t="shared" si="10"/>
        <v>Русский, Английский</v>
      </c>
      <c r="N23" s="48" t="str">
        <f t="shared" si="11"/>
        <v>Круглосуточно</v>
      </c>
      <c r="O23" s="49" t="str">
        <f t="shared" si="12"/>
        <v/>
      </c>
      <c r="P23" s="48" t="str">
        <f t="shared" si="13"/>
        <v>Базовый</v>
      </c>
      <c r="Q23" s="48" t="str">
        <f t="shared" si="14"/>
        <v/>
      </c>
      <c r="R23" s="48"/>
      <c r="S23" s="44" t="str">
        <f t="shared" si="15"/>
        <v>Да</v>
      </c>
      <c r="T23" s="44" t="str">
        <f t="shared" si="16"/>
        <v>Да</v>
      </c>
      <c r="U23" s="44" t="str">
        <f t="shared" si="17"/>
        <v/>
      </c>
      <c r="V23" s="27" t="str">
        <f t="shared" si="18"/>
        <v/>
      </c>
    </row>
    <row r="24" spans="1:22" x14ac:dyDescent="0.2">
      <c r="A24" s="48">
        <f t="shared" si="0"/>
        <v>22</v>
      </c>
      <c r="B24" s="53" t="str">
        <f t="shared" si="20"/>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4"/>
        <v>DVB-5</v>
      </c>
      <c r="G24" s="45" t="str">
        <f t="shared" si="5"/>
        <v xml:space="preserve"> 4006</v>
      </c>
      <c r="H24" s="55">
        <v>27</v>
      </c>
      <c r="I24" s="54">
        <f t="shared" si="6"/>
        <v>120</v>
      </c>
      <c r="J24" s="47" t="str">
        <f t="shared" si="19"/>
        <v>epg26</v>
      </c>
      <c r="K24" s="48" t="str">
        <f t="shared" si="8"/>
        <v>0009000207E3</v>
      </c>
      <c r="L24" s="48" t="str">
        <f t="shared" si="9"/>
        <v>http://animal.discovery.com/</v>
      </c>
      <c r="M24" s="48" t="str">
        <f t="shared" si="10"/>
        <v>Русский, Английский</v>
      </c>
      <c r="N24" s="48" t="str">
        <f t="shared" si="11"/>
        <v>Круглосуточно</v>
      </c>
      <c r="O24" s="49" t="str">
        <f t="shared" si="12"/>
        <v/>
      </c>
      <c r="P24" s="48" t="str">
        <f t="shared" si="13"/>
        <v>Базовый</v>
      </c>
      <c r="Q24" s="48" t="str">
        <f t="shared" si="14"/>
        <v/>
      </c>
      <c r="R24" s="48"/>
      <c r="S24" s="44" t="str">
        <f t="shared" si="15"/>
        <v>Да</v>
      </c>
      <c r="T24" s="44" t="str">
        <f t="shared" si="16"/>
        <v>Да</v>
      </c>
      <c r="U24" s="44" t="str">
        <f t="shared" si="17"/>
        <v/>
      </c>
      <c r="V24" s="27" t="str">
        <f t="shared" si="18"/>
        <v/>
      </c>
    </row>
    <row r="25" spans="1:22" x14ac:dyDescent="0.2">
      <c r="A25" s="48">
        <f t="shared" si="0"/>
        <v>23</v>
      </c>
      <c r="B25" s="53" t="str">
        <f t="shared" si="20"/>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53" t="str">
        <f t="shared" si="2"/>
        <v>Вокруг света</v>
      </c>
      <c r="E25" s="54" t="str">
        <f t="shared" si="3"/>
        <v>SD</v>
      </c>
      <c r="F25" s="54" t="str">
        <f t="shared" si="4"/>
        <v>DVB-5</v>
      </c>
      <c r="G25" s="45" t="str">
        <f t="shared" si="5"/>
        <v xml:space="preserve"> 4006</v>
      </c>
      <c r="H25" s="55">
        <v>25</v>
      </c>
      <c r="I25" s="54">
        <f t="shared" si="6"/>
        <v>105</v>
      </c>
      <c r="J25" s="47" t="str">
        <f t="shared" si="19"/>
        <v>epg24</v>
      </c>
      <c r="K25" s="48" t="str">
        <f t="shared" si="8"/>
        <v>0009000207E5</v>
      </c>
      <c r="L25" s="48" t="str">
        <f t="shared" si="9"/>
        <v>http://www.nat-geo.ru/</v>
      </c>
      <c r="M25" s="48" t="str">
        <f t="shared" si="10"/>
        <v>Русский, Английский</v>
      </c>
      <c r="N25" s="48" t="str">
        <f t="shared" si="11"/>
        <v>Круглосуточно</v>
      </c>
      <c r="O25" s="49" t="str">
        <f t="shared" si="12"/>
        <v/>
      </c>
      <c r="P25" s="48" t="str">
        <f t="shared" si="13"/>
        <v>Базовый</v>
      </c>
      <c r="Q25" s="48" t="str">
        <f t="shared" si="14"/>
        <v/>
      </c>
      <c r="R25" s="48"/>
      <c r="S25" s="44" t="str">
        <f t="shared" si="15"/>
        <v>Да</v>
      </c>
      <c r="T25" s="44" t="str">
        <f t="shared" si="16"/>
        <v>Да</v>
      </c>
      <c r="U25" s="44" t="str">
        <f t="shared" si="17"/>
        <v/>
      </c>
      <c r="V25" s="27" t="str">
        <f t="shared" si="18"/>
        <v/>
      </c>
    </row>
    <row r="26" spans="1:22" x14ac:dyDescent="0.2">
      <c r="A26" s="48">
        <f t="shared" si="0"/>
        <v>24</v>
      </c>
      <c r="B26" s="53" t="str">
        <f t="shared" si="20"/>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53" t="str">
        <f t="shared" si="2"/>
        <v>Вокруг света</v>
      </c>
      <c r="E26" s="54" t="str">
        <f t="shared" si="3"/>
        <v>SD</v>
      </c>
      <c r="F26" s="54" t="str">
        <f t="shared" si="4"/>
        <v>DVB-5</v>
      </c>
      <c r="G26" s="45" t="str">
        <f t="shared" si="5"/>
        <v xml:space="preserve"> 4006</v>
      </c>
      <c r="H26" s="55">
        <v>28</v>
      </c>
      <c r="I26" s="54">
        <f t="shared" si="6"/>
        <v>101</v>
      </c>
      <c r="J26" s="47" t="str">
        <f t="shared" si="19"/>
        <v>epg27</v>
      </c>
      <c r="K26" s="48" t="str">
        <f t="shared" si="8"/>
        <v>0009000207E3</v>
      </c>
      <c r="L26" s="48" t="str">
        <f t="shared" si="9"/>
        <v>http://www.moya-planeta.ru/</v>
      </c>
      <c r="M26" s="48" t="str">
        <f t="shared" si="10"/>
        <v>Русский</v>
      </c>
      <c r="N26" s="48" t="str">
        <f t="shared" si="11"/>
        <v>Круглосуточно</v>
      </c>
      <c r="O26" s="49" t="str">
        <f t="shared" si="12"/>
        <v/>
      </c>
      <c r="P26" s="48" t="str">
        <f t="shared" si="13"/>
        <v>Базовый</v>
      </c>
      <c r="Q26" s="48" t="str">
        <f t="shared" si="14"/>
        <v>Да</v>
      </c>
      <c r="R26" s="48"/>
      <c r="S26" s="44" t="str">
        <f t="shared" si="15"/>
        <v>Да</v>
      </c>
      <c r="T26" s="44" t="str">
        <f t="shared" si="16"/>
        <v>Да</v>
      </c>
      <c r="U26" s="44" t="str">
        <f t="shared" si="17"/>
        <v/>
      </c>
      <c r="V26" s="27" t="str">
        <f t="shared" si="18"/>
        <v/>
      </c>
    </row>
    <row r="27" spans="1:22" x14ac:dyDescent="0.2">
      <c r="A27" s="44">
        <f t="shared" si="0"/>
        <v>25</v>
      </c>
      <c r="B27" s="27" t="str">
        <f t="shared" si="20"/>
        <v>Драйв</v>
      </c>
      <c r="C27" s="27" t="str">
        <f t="shared" si="1"/>
        <v>Единственный в России канал, целиком посвященный любимым игрушкам больших и маленьких мужчин — автомобилям и мотоциклам.</v>
      </c>
      <c r="D27" s="27" t="str">
        <f t="shared" si="2"/>
        <v>Спортивные</v>
      </c>
      <c r="E27" s="45" t="str">
        <f t="shared" si="3"/>
        <v>SD</v>
      </c>
      <c r="F27" s="45" t="str">
        <f t="shared" si="4"/>
        <v>DVB-5</v>
      </c>
      <c r="G27" s="45" t="str">
        <f t="shared" si="5"/>
        <v xml:space="preserve"> 4006</v>
      </c>
      <c r="H27" s="46">
        <v>29</v>
      </c>
      <c r="I27" s="45">
        <f t="shared" si="6"/>
        <v>303</v>
      </c>
      <c r="J27" s="47" t="str">
        <f t="shared" si="19"/>
        <v>epg28</v>
      </c>
      <c r="K27" s="48" t="str">
        <f t="shared" si="8"/>
        <v>0009000207D1</v>
      </c>
      <c r="L27" s="48" t="str">
        <f t="shared" si="9"/>
        <v>http://www.tv-stream.ru</v>
      </c>
      <c r="M27" s="48" t="str">
        <f t="shared" si="10"/>
        <v>Русский</v>
      </c>
      <c r="N27" s="48" t="str">
        <f t="shared" si="11"/>
        <v>Круглосуточно</v>
      </c>
      <c r="O27" s="49" t="str">
        <f t="shared" si="12"/>
        <v/>
      </c>
      <c r="P27" s="48" t="str">
        <f t="shared" si="13"/>
        <v>Базовый</v>
      </c>
      <c r="Q27" s="44" t="str">
        <f t="shared" si="14"/>
        <v>Да</v>
      </c>
      <c r="R27" s="44"/>
      <c r="S27" s="44" t="str">
        <f t="shared" si="15"/>
        <v>Да</v>
      </c>
      <c r="T27" s="44" t="str">
        <f t="shared" si="16"/>
        <v>Да</v>
      </c>
      <c r="U27" s="44" t="str">
        <f t="shared" si="17"/>
        <v/>
      </c>
      <c r="V27" s="27" t="str">
        <f t="shared" si="18"/>
        <v/>
      </c>
    </row>
    <row r="28" spans="1:22" x14ac:dyDescent="0.2">
      <c r="A28" s="44">
        <f t="shared" si="0"/>
        <v>26</v>
      </c>
      <c r="B28" s="27" t="str">
        <f t="shared" si="20"/>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2"/>
        <v>Познавательные</v>
      </c>
      <c r="E28" s="45" t="str">
        <f t="shared" si="3"/>
        <v>SD</v>
      </c>
      <c r="F28" s="45" t="str">
        <f t="shared" si="4"/>
        <v>DVB-5</v>
      </c>
      <c r="G28" s="45" t="str">
        <f t="shared" si="5"/>
        <v xml:space="preserve"> 4006</v>
      </c>
      <c r="H28" s="46">
        <v>30</v>
      </c>
      <c r="I28" s="45">
        <f t="shared" si="6"/>
        <v>114</v>
      </c>
      <c r="J28" s="47" t="str">
        <f t="shared" si="19"/>
        <v>epg29</v>
      </c>
      <c r="K28" s="48" t="str">
        <f t="shared" si="8"/>
        <v>0009000207D1</v>
      </c>
      <c r="L28" s="48" t="str">
        <f t="shared" si="9"/>
        <v>http://www.tv-stream.ru</v>
      </c>
      <c r="M28" s="48" t="str">
        <f t="shared" si="10"/>
        <v>Русский</v>
      </c>
      <c r="N28" s="48" t="str">
        <f t="shared" si="11"/>
        <v>Круглосуточно</v>
      </c>
      <c r="O28" s="49" t="str">
        <f t="shared" si="12"/>
        <v/>
      </c>
      <c r="P28" s="48" t="str">
        <f t="shared" si="13"/>
        <v>Базовый</v>
      </c>
      <c r="Q28" s="44" t="str">
        <f t="shared" si="14"/>
        <v>Да</v>
      </c>
      <c r="R28" s="44"/>
      <c r="S28" s="44" t="str">
        <f t="shared" si="15"/>
        <v>Да</v>
      </c>
      <c r="T28" s="44" t="str">
        <f t="shared" si="16"/>
        <v>Да</v>
      </c>
      <c r="U28" s="44" t="str">
        <f t="shared" si="17"/>
        <v/>
      </c>
      <c r="V28" s="27" t="str">
        <f t="shared" si="18"/>
        <v/>
      </c>
    </row>
    <row r="29" spans="1:22" x14ac:dyDescent="0.2">
      <c r="A29" s="44">
        <f t="shared" si="0"/>
        <v>27</v>
      </c>
      <c r="B29" s="27" t="str">
        <f t="shared" si="20"/>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4"/>
        <v>DVB-3</v>
      </c>
      <c r="G29" s="45" t="str">
        <f t="shared" si="5"/>
        <v xml:space="preserve"> 4006</v>
      </c>
      <c r="H29" s="46">
        <v>23</v>
      </c>
      <c r="I29" s="45">
        <f t="shared" si="6"/>
        <v>17</v>
      </c>
      <c r="J29" s="47" t="str">
        <f t="shared" si="19"/>
        <v>epg22</v>
      </c>
      <c r="K29" s="48" t="str">
        <f t="shared" si="8"/>
        <v>0009000207F3</v>
      </c>
      <c r="L29" s="48" t="str">
        <f t="shared" si="9"/>
        <v>http://tvzvezda.ru/</v>
      </c>
      <c r="M29" s="48" t="str">
        <f t="shared" si="10"/>
        <v>Русский</v>
      </c>
      <c r="N29" s="48" t="str">
        <f t="shared" si="11"/>
        <v>Круглосуточно</v>
      </c>
      <c r="O29" s="49" t="str">
        <f t="shared" si="12"/>
        <v/>
      </c>
      <c r="P29" s="48" t="str">
        <f t="shared" si="13"/>
        <v>Федеральный</v>
      </c>
      <c r="Q29" s="44" t="str">
        <f t="shared" si="14"/>
        <v>Да</v>
      </c>
      <c r="R29" s="44"/>
      <c r="S29" s="44" t="str">
        <f t="shared" si="15"/>
        <v>Да</v>
      </c>
      <c r="T29" s="44" t="str">
        <f t="shared" si="16"/>
        <v>Да</v>
      </c>
      <c r="U29" s="44" t="str">
        <f t="shared" si="17"/>
        <v/>
      </c>
      <c r="V29" s="27" t="str">
        <f t="shared" si="18"/>
        <v/>
      </c>
    </row>
    <row r="30" spans="1:22" x14ac:dyDescent="0.2">
      <c r="A30" s="44">
        <f t="shared" si="0"/>
        <v>28</v>
      </c>
      <c r="B30" s="27" t="str">
        <f t="shared" si="20"/>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4"/>
        <v>DVB-6</v>
      </c>
      <c r="G30" s="45" t="str">
        <f t="shared" si="5"/>
        <v xml:space="preserve"> 4006</v>
      </c>
      <c r="H30" s="46">
        <v>156</v>
      </c>
      <c r="I30" s="45">
        <f t="shared" si="6"/>
        <v>24</v>
      </c>
      <c r="J30" s="47" t="str">
        <f t="shared" si="19"/>
        <v>epg283</v>
      </c>
      <c r="K30" s="48" t="str">
        <f t="shared" si="8"/>
        <v>0009000207E3</v>
      </c>
      <c r="L30" s="48" t="str">
        <f t="shared" si="9"/>
        <v>http://www.tv-moda.ru</v>
      </c>
      <c r="M30" s="48" t="str">
        <f t="shared" si="10"/>
        <v>Русский</v>
      </c>
      <c r="N30" s="48" t="str">
        <f t="shared" si="11"/>
        <v>Круглосуточно</v>
      </c>
      <c r="O30" s="49" t="str">
        <f t="shared" si="12"/>
        <v/>
      </c>
      <c r="P30" s="48" t="str">
        <f t="shared" si="13"/>
        <v>Базовый</v>
      </c>
      <c r="Q30" s="44" t="str">
        <f t="shared" si="14"/>
        <v/>
      </c>
      <c r="R30" s="44"/>
      <c r="S30" s="44" t="str">
        <f t="shared" si="15"/>
        <v>Да</v>
      </c>
      <c r="T30" s="44" t="str">
        <f t="shared" si="16"/>
        <v>Да</v>
      </c>
      <c r="U30" s="44" t="str">
        <f t="shared" si="17"/>
        <v/>
      </c>
      <c r="V30" s="27" t="str">
        <f t="shared" si="18"/>
        <v/>
      </c>
    </row>
    <row r="31" spans="1:22" x14ac:dyDescent="0.2">
      <c r="A31" s="44">
        <f t="shared" si="0"/>
        <v>29</v>
      </c>
      <c r="B31" s="27" t="str">
        <f t="shared" si="20"/>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4"/>
        <v>DVB-6</v>
      </c>
      <c r="G31" s="45" t="str">
        <f t="shared" si="5"/>
        <v xml:space="preserve"> 4006</v>
      </c>
      <c r="H31" s="46">
        <v>38</v>
      </c>
      <c r="I31" s="45">
        <f t="shared" si="6"/>
        <v>60</v>
      </c>
      <c r="J31" s="47" t="str">
        <f t="shared" si="19"/>
        <v>epg37</v>
      </c>
      <c r="K31" s="48" t="str">
        <f t="shared" si="8"/>
        <v>0009000207E5</v>
      </c>
      <c r="L31" s="48" t="str">
        <f t="shared" si="9"/>
        <v>http://www.domkino.tv/</v>
      </c>
      <c r="M31" s="48" t="str">
        <f t="shared" si="10"/>
        <v>Русский</v>
      </c>
      <c r="N31" s="48" t="str">
        <f t="shared" si="11"/>
        <v>Круглосуточно</v>
      </c>
      <c r="O31" s="49" t="str">
        <f t="shared" si="12"/>
        <v/>
      </c>
      <c r="P31" s="48" t="str">
        <f t="shared" si="13"/>
        <v>Базовый</v>
      </c>
      <c r="Q31" s="44" t="str">
        <f t="shared" si="14"/>
        <v>Да</v>
      </c>
      <c r="R31" s="44"/>
      <c r="S31" s="44" t="str">
        <f t="shared" si="15"/>
        <v>Да</v>
      </c>
      <c r="T31" s="44" t="str">
        <f t="shared" si="16"/>
        <v>Да</v>
      </c>
      <c r="U31" s="44" t="str">
        <f t="shared" si="17"/>
        <v/>
      </c>
      <c r="V31" s="27" t="str">
        <f t="shared" si="18"/>
        <v/>
      </c>
    </row>
    <row r="32" spans="1:22" x14ac:dyDescent="0.2">
      <c r="A32" s="44">
        <f t="shared" si="0"/>
        <v>30</v>
      </c>
      <c r="B32" s="27" t="str">
        <f t="shared" si="20"/>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4"/>
        <v>DVB-6</v>
      </c>
      <c r="G32" s="45" t="str">
        <f t="shared" si="5"/>
        <v xml:space="preserve"> 4006</v>
      </c>
      <c r="H32" s="46">
        <v>36</v>
      </c>
      <c r="I32" s="45">
        <f t="shared" si="6"/>
        <v>63</v>
      </c>
      <c r="J32" s="47" t="str">
        <f t="shared" si="19"/>
        <v>epg35</v>
      </c>
      <c r="K32" s="48" t="str">
        <f t="shared" si="8"/>
        <v>0009000207D1</v>
      </c>
      <c r="L32" s="48" t="str">
        <f t="shared" si="9"/>
        <v>http://viasat.su/</v>
      </c>
      <c r="M32" s="48" t="str">
        <f t="shared" si="10"/>
        <v>Русский, Английский</v>
      </c>
      <c r="N32" s="48" t="str">
        <f t="shared" si="11"/>
        <v>Круглосуточно</v>
      </c>
      <c r="O32" s="49" t="str">
        <f t="shared" si="12"/>
        <v/>
      </c>
      <c r="P32" s="48" t="str">
        <f t="shared" si="13"/>
        <v>Базовый</v>
      </c>
      <c r="Q32" s="44" t="str">
        <f t="shared" si="14"/>
        <v>Да</v>
      </c>
      <c r="R32" s="44"/>
      <c r="S32" s="44" t="str">
        <f t="shared" si="15"/>
        <v>Да</v>
      </c>
      <c r="T32" s="44" t="str">
        <f t="shared" si="16"/>
        <v>Да</v>
      </c>
      <c r="U32" s="44" t="str">
        <f t="shared" si="17"/>
        <v/>
      </c>
      <c r="V32" s="27" t="str">
        <f t="shared" si="18"/>
        <v/>
      </c>
    </row>
    <row r="33" spans="1:22" x14ac:dyDescent="0.2">
      <c r="A33" s="44">
        <f t="shared" si="0"/>
        <v>31</v>
      </c>
      <c r="B33" s="27" t="str">
        <f t="shared" si="20"/>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4"/>
        <v>DVB-6</v>
      </c>
      <c r="G33" s="45" t="str">
        <f t="shared" si="5"/>
        <v xml:space="preserve"> 4006</v>
      </c>
      <c r="H33" s="46">
        <v>37</v>
      </c>
      <c r="I33" s="45">
        <f t="shared" si="6"/>
        <v>61</v>
      </c>
      <c r="J33" s="47" t="str">
        <f t="shared" si="19"/>
        <v>epg36</v>
      </c>
      <c r="K33" s="48" t="str">
        <f t="shared" si="8"/>
        <v>0009000207D1</v>
      </c>
      <c r="L33" s="48" t="str">
        <f t="shared" si="9"/>
        <v>http://viasat.su/</v>
      </c>
      <c r="M33" s="48" t="str">
        <f t="shared" si="10"/>
        <v>Русский</v>
      </c>
      <c r="N33" s="48" t="str">
        <f t="shared" si="11"/>
        <v>Круглосуточно</v>
      </c>
      <c r="O33" s="49" t="str">
        <f t="shared" si="12"/>
        <v/>
      </c>
      <c r="P33" s="48" t="str">
        <f t="shared" si="13"/>
        <v>Базовый</v>
      </c>
      <c r="Q33" s="44" t="str">
        <f t="shared" si="14"/>
        <v>Да</v>
      </c>
      <c r="R33" s="44"/>
      <c r="S33" s="44" t="str">
        <f t="shared" si="15"/>
        <v>Да</v>
      </c>
      <c r="T33" s="44" t="str">
        <f t="shared" si="16"/>
        <v>Да</v>
      </c>
      <c r="U33" s="44" t="str">
        <f t="shared" si="17"/>
        <v/>
      </c>
      <c r="V33" s="27" t="str">
        <f t="shared" si="18"/>
        <v/>
      </c>
    </row>
    <row r="34" spans="1:22" s="69" customFormat="1" x14ac:dyDescent="0.2">
      <c r="A34" s="67">
        <f t="shared" si="0"/>
        <v>32</v>
      </c>
      <c r="B34" s="51" t="str">
        <f t="shared" si="20"/>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1" t="str">
        <f t="shared" si="2"/>
        <v>Телемагазины</v>
      </c>
      <c r="E34" s="68" t="str">
        <f t="shared" si="3"/>
        <v>SD</v>
      </c>
      <c r="F34" s="68" t="str">
        <f t="shared" si="4"/>
        <v>DVB-6</v>
      </c>
      <c r="G34" s="45" t="str">
        <f t="shared" si="5"/>
        <v xml:space="preserve"> 4006</v>
      </c>
      <c r="H34" s="68">
        <v>314</v>
      </c>
      <c r="I34" s="68">
        <f t="shared" si="6"/>
        <v>26</v>
      </c>
      <c r="J34" s="47" t="str">
        <f t="shared" si="19"/>
        <v>epg623</v>
      </c>
      <c r="K34" s="48" t="str">
        <f t="shared" si="8"/>
        <v>0009000207E3</v>
      </c>
      <c r="L34" s="48" t="str">
        <f t="shared" si="9"/>
        <v xml:space="preserve">http://shopandshow.ru/ </v>
      </c>
      <c r="M34" s="48" t="str">
        <f t="shared" si="10"/>
        <v>Русский</v>
      </c>
      <c r="N34" s="48" t="str">
        <f t="shared" si="11"/>
        <v>Круглосуточно</v>
      </c>
      <c r="O34" s="49" t="str">
        <f t="shared" si="12"/>
        <v/>
      </c>
      <c r="P34" s="48" t="str">
        <f t="shared" si="13"/>
        <v>Базовый</v>
      </c>
      <c r="Q34" s="67" t="str">
        <f t="shared" si="14"/>
        <v/>
      </c>
      <c r="R34" s="67"/>
      <c r="S34" s="44" t="str">
        <f t="shared" si="15"/>
        <v>Да</v>
      </c>
      <c r="T34" s="44" t="str">
        <f t="shared" si="16"/>
        <v>Да</v>
      </c>
      <c r="U34" s="44" t="str">
        <f t="shared" si="17"/>
        <v/>
      </c>
      <c r="V34" s="27" t="str">
        <f t="shared" si="18"/>
        <v/>
      </c>
    </row>
    <row r="35" spans="1:22" x14ac:dyDescent="0.2">
      <c r="A35" s="44">
        <f t="shared" ref="A35:A66" si="21">ROW()-2</f>
        <v>33</v>
      </c>
      <c r="B35" s="27" t="str">
        <f t="shared" si="20"/>
        <v>Ю</v>
      </c>
      <c r="C35" s="27" t="str">
        <f t="shared" ref="C35:C58" si="22">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59" si="23">IFERROR(VLOOKUP($H35,TChannels,21,FALSE),"-")</f>
        <v>Развлекательные</v>
      </c>
      <c r="E35" s="45" t="str">
        <f t="shared" ref="E35:E59" si="24">IFERROR(VLOOKUP($H35,TChannels,4,FALSE),"-")</f>
        <v>SD</v>
      </c>
      <c r="F35" s="45" t="str">
        <f t="shared" ref="F35:F59" si="25">IFERROR(VLOOKUP($H35,TChannels,2,FALSE),"-")</f>
        <v>DVB-6</v>
      </c>
      <c r="G35" s="45" t="str">
        <f t="shared" ref="G35:G59" si="26">IFERROR(MID($A$1,SEARCH("=",$A$1,9)+1,SEARCH(")",$A$1)-SEARCH("=",$A$1,9)-1),"Н/Д")</f>
        <v xml:space="preserve"> 4006</v>
      </c>
      <c r="H35" s="46">
        <v>17</v>
      </c>
      <c r="I35" s="45">
        <f t="shared" ref="I35:I59" si="27">IFERROR(VLOOKUP($H35,TChannels,5,FALSE),"-")</f>
        <v>25</v>
      </c>
      <c r="J35" s="47" t="str">
        <f t="shared" si="19"/>
        <v>epg16</v>
      </c>
      <c r="K35" s="48" t="str">
        <f t="shared" ref="K35:K59" si="28">IFERROR(IF($U$1=1,VLOOKUP($H35,TChannels,13,FALSE),IF($U$1=2,VLOOKUP($H35,TChannels,20,FALSE),IF($U$1=3,VLOOKUP($H35,TChannels,10,FALSE),IF($U$1=4,VLOOKUP($H35,TChannels,17,FALSE),"Не определен")))),"-")</f>
        <v>0009000207E3</v>
      </c>
      <c r="L35" s="48" t="str">
        <f t="shared" ref="L35:L58" si="29">IFERROR(VLOOKUP($H35,TChannels,23,FALSE),"-")</f>
        <v>http://u-tv.ru/</v>
      </c>
      <c r="M35" s="48" t="str">
        <f t="shared" ref="M35:M58" si="30">IFERROR(VLOOKUP($H35,TChannels,24,FALSE),"-")</f>
        <v>Русский</v>
      </c>
      <c r="N35" s="48" t="str">
        <f t="shared" ref="N35:N58" si="31">IFERROR(VLOOKUP($H35,TChannels,25,FALSE),"-")</f>
        <v>Круглосуточно</v>
      </c>
      <c r="O35" s="49" t="str">
        <f t="shared" ref="O35:O58" si="32">IF(VLOOKUP($H35,TChannels,26,FALSE)=0,"",VLOOKUP($H35,TChannels,26,FALSE))</f>
        <v/>
      </c>
      <c r="P35" s="48" t="str">
        <f t="shared" ref="P35:P59" si="33">IFERROR(IF(OR($U$1=1,$U$1=3),VLOOKUP($H35,TChannels,7,FALSE),IF(OR($U$1=2,$U$1=4),VLOOKUP($H35,TChannels,14,FALSE),"Не определен")),"-")</f>
        <v>Базовый</v>
      </c>
      <c r="Q35" s="44" t="str">
        <f t="shared" ref="Q35:Q59" si="34">IF(VLOOKUP($H35,TChannels,6,FALSE)=0,"",VLOOKUP($H35,TChannels,6,FALSE))</f>
        <v/>
      </c>
      <c r="R35" s="44"/>
      <c r="S35" s="44" t="str">
        <f t="shared" ref="S35:S59" si="35">IFERROR(VLOOKUP($H35,TChannels,27,FALSE),"-")</f>
        <v>Да</v>
      </c>
      <c r="T35" s="44" t="str">
        <f t="shared" ref="T35:T59" si="36">IFERROR(VLOOKUP($H35,TChannels,28,FALSE),"-")</f>
        <v>Да</v>
      </c>
      <c r="U35" s="44" t="str">
        <f t="shared" ref="U35:U59" si="37">IF(VLOOKUP($H35,TChannels,29,FALSE)=0,"",VLOOKUP($H35,TChannels,29,FALSE))</f>
        <v/>
      </c>
      <c r="V35" s="27" t="str">
        <f t="shared" ref="V35:V59" si="38">IF(VLOOKUP($H35,TChannels,31,FALSE)=0,"",VLOOKUP($H35,TChannels,31,FALSE))</f>
        <v/>
      </c>
    </row>
    <row r="36" spans="1:22" x14ac:dyDescent="0.2">
      <c r="A36" s="44">
        <f t="shared" si="21"/>
        <v>34</v>
      </c>
      <c r="B36" s="27" t="str">
        <f t="shared" si="20"/>
        <v>Cartoon Network</v>
      </c>
      <c r="C36" s="27" t="str">
        <f t="shared" si="22"/>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3"/>
        <v>Детские</v>
      </c>
      <c r="E36" s="45" t="str">
        <f t="shared" si="24"/>
        <v>SD</v>
      </c>
      <c r="F36" s="45" t="str">
        <f t="shared" si="25"/>
        <v>DVB-6</v>
      </c>
      <c r="G36" s="45" t="str">
        <f t="shared" si="26"/>
        <v xml:space="preserve"> 4006</v>
      </c>
      <c r="H36" s="46">
        <v>32</v>
      </c>
      <c r="I36" s="45">
        <f t="shared" si="27"/>
        <v>82</v>
      </c>
      <c r="J36" s="47" t="str">
        <f t="shared" si="19"/>
        <v>epg31</v>
      </c>
      <c r="K36" s="48" t="str">
        <f t="shared" si="28"/>
        <v>0009000207D1</v>
      </c>
      <c r="L36" s="48" t="str">
        <f t="shared" si="29"/>
        <v>http://www.cartoonnetwork.ru/</v>
      </c>
      <c r="M36" s="48" t="str">
        <f t="shared" si="30"/>
        <v>Русский, Английский</v>
      </c>
      <c r="N36" s="48" t="str">
        <f t="shared" si="31"/>
        <v>Круглосуточно</v>
      </c>
      <c r="O36" s="49" t="str">
        <f t="shared" si="32"/>
        <v/>
      </c>
      <c r="P36" s="48" t="str">
        <f t="shared" si="33"/>
        <v>Базовый</v>
      </c>
      <c r="Q36" s="44" t="str">
        <f t="shared" si="34"/>
        <v/>
      </c>
      <c r="R36" s="44"/>
      <c r="S36" s="44" t="str">
        <f t="shared" si="35"/>
        <v>Да</v>
      </c>
      <c r="T36" s="44" t="str">
        <f t="shared" si="36"/>
        <v>Да</v>
      </c>
      <c r="U36" s="44" t="str">
        <f t="shared" si="37"/>
        <v/>
      </c>
      <c r="V36" s="27" t="str">
        <f t="shared" si="38"/>
        <v/>
      </c>
    </row>
    <row r="37" spans="1:22" x14ac:dyDescent="0.2">
      <c r="A37" s="44">
        <f t="shared" si="21"/>
        <v>35</v>
      </c>
      <c r="B37" s="27" t="str">
        <f t="shared" si="20"/>
        <v>Мультимания</v>
      </c>
      <c r="C37" s="27" t="str">
        <f t="shared" si="22"/>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3"/>
        <v>Детские</v>
      </c>
      <c r="E37" s="45" t="str">
        <f t="shared" si="24"/>
        <v>SD</v>
      </c>
      <c r="F37" s="45" t="str">
        <f t="shared" si="25"/>
        <v>DVB-6</v>
      </c>
      <c r="G37" s="45" t="str">
        <f t="shared" si="26"/>
        <v xml:space="preserve"> 4006</v>
      </c>
      <c r="H37" s="46">
        <v>34</v>
      </c>
      <c r="I37" s="45">
        <f t="shared" si="27"/>
        <v>84</v>
      </c>
      <c r="J37" s="47" t="str">
        <f t="shared" si="19"/>
        <v>epg33</v>
      </c>
      <c r="K37" s="48" t="str">
        <f t="shared" si="28"/>
        <v>0009000207D1</v>
      </c>
      <c r="L37" s="48" t="str">
        <f t="shared" si="29"/>
        <v>http://www.multimania.tv</v>
      </c>
      <c r="M37" s="48" t="str">
        <f t="shared" si="30"/>
        <v>Русский</v>
      </c>
      <c r="N37" s="48" t="str">
        <f t="shared" si="31"/>
        <v>Круглосуточно</v>
      </c>
      <c r="O37" s="49" t="str">
        <f t="shared" si="32"/>
        <v/>
      </c>
      <c r="P37" s="48" t="str">
        <f t="shared" si="33"/>
        <v>Базовый</v>
      </c>
      <c r="Q37" s="44" t="str">
        <f t="shared" si="34"/>
        <v>Да</v>
      </c>
      <c r="R37" s="44"/>
      <c r="S37" s="44" t="str">
        <f t="shared" si="35"/>
        <v>Да</v>
      </c>
      <c r="T37" s="44" t="str">
        <f t="shared" si="36"/>
        <v>Да</v>
      </c>
      <c r="U37" s="44" t="str">
        <f t="shared" si="37"/>
        <v/>
      </c>
      <c r="V37" s="27" t="str">
        <f t="shared" si="38"/>
        <v/>
      </c>
    </row>
    <row r="38" spans="1:22" x14ac:dyDescent="0.2">
      <c r="A38" s="44">
        <f t="shared" si="21"/>
        <v>36</v>
      </c>
      <c r="B38" s="27" t="str">
        <f t="shared" si="20"/>
        <v>Усадьба</v>
      </c>
      <c r="C38" s="27" t="str">
        <f t="shared" si="22"/>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3"/>
        <v>Семья и здоровье</v>
      </c>
      <c r="E38" s="45" t="str">
        <f t="shared" si="24"/>
        <v>SD</v>
      </c>
      <c r="F38" s="45" t="str">
        <f t="shared" si="25"/>
        <v>DVB-7</v>
      </c>
      <c r="G38" s="45" t="str">
        <f t="shared" si="26"/>
        <v xml:space="preserve"> 4006</v>
      </c>
      <c r="H38" s="46">
        <v>56</v>
      </c>
      <c r="I38" s="45">
        <f t="shared" si="27"/>
        <v>135</v>
      </c>
      <c r="J38" s="47" t="str">
        <f t="shared" si="19"/>
        <v>epg55</v>
      </c>
      <c r="K38" s="48" t="str">
        <f t="shared" si="28"/>
        <v>0009000207D1</v>
      </c>
      <c r="L38" s="48" t="str">
        <f t="shared" si="29"/>
        <v>http://www.tv-stream.ru</v>
      </c>
      <c r="M38" s="48" t="str">
        <f t="shared" si="30"/>
        <v>Русский</v>
      </c>
      <c r="N38" s="48" t="str">
        <f t="shared" si="31"/>
        <v>Круглосуточно</v>
      </c>
      <c r="O38" s="49" t="str">
        <f t="shared" si="32"/>
        <v/>
      </c>
      <c r="P38" s="48" t="str">
        <f t="shared" si="33"/>
        <v>Базовый</v>
      </c>
      <c r="Q38" s="44" t="str">
        <f t="shared" si="34"/>
        <v>Да</v>
      </c>
      <c r="R38" s="44"/>
      <c r="S38" s="44" t="str">
        <f t="shared" si="35"/>
        <v>Да</v>
      </c>
      <c r="T38" s="44" t="str">
        <f t="shared" si="36"/>
        <v>Да</v>
      </c>
      <c r="U38" s="44" t="str">
        <f t="shared" si="37"/>
        <v/>
      </c>
      <c r="V38" s="27" t="str">
        <f t="shared" si="38"/>
        <v/>
      </c>
    </row>
    <row r="39" spans="1:22" x14ac:dyDescent="0.2">
      <c r="A39" s="44">
        <f t="shared" si="21"/>
        <v>37</v>
      </c>
      <c r="B39" s="27" t="str">
        <f t="shared" si="20"/>
        <v>Здоровое ТВ</v>
      </c>
      <c r="C39" s="27" t="str">
        <f t="shared" si="22"/>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3"/>
        <v>Семья и здоровье</v>
      </c>
      <c r="E39" s="45" t="str">
        <f t="shared" si="24"/>
        <v>SD</v>
      </c>
      <c r="F39" s="45" t="str">
        <f t="shared" si="25"/>
        <v>DVB-7</v>
      </c>
      <c r="G39" s="45" t="str">
        <f t="shared" si="26"/>
        <v xml:space="preserve"> 4006</v>
      </c>
      <c r="H39" s="46">
        <v>55</v>
      </c>
      <c r="I39" s="45">
        <f t="shared" si="27"/>
        <v>130</v>
      </c>
      <c r="J39" s="47" t="str">
        <f t="shared" si="19"/>
        <v>epg54</v>
      </c>
      <c r="K39" s="48" t="str">
        <f t="shared" si="28"/>
        <v>0009000207D1</v>
      </c>
      <c r="L39" s="48" t="str">
        <f t="shared" si="29"/>
        <v>http://www.tv-stream.ru</v>
      </c>
      <c r="M39" s="48" t="str">
        <f t="shared" si="30"/>
        <v>Русский</v>
      </c>
      <c r="N39" s="48" t="str">
        <f t="shared" si="31"/>
        <v>Круглосуточно</v>
      </c>
      <c r="O39" s="49" t="str">
        <f t="shared" si="32"/>
        <v/>
      </c>
      <c r="P39" s="48" t="str">
        <f t="shared" si="33"/>
        <v>Базовый</v>
      </c>
      <c r="Q39" s="44" t="str">
        <f t="shared" si="34"/>
        <v>Да</v>
      </c>
      <c r="R39" s="44"/>
      <c r="S39" s="44" t="str">
        <f t="shared" si="35"/>
        <v>Да</v>
      </c>
      <c r="T39" s="44" t="str">
        <f t="shared" si="36"/>
        <v>Да</v>
      </c>
      <c r="U39" s="44" t="str">
        <f t="shared" si="37"/>
        <v/>
      </c>
      <c r="V39" s="27" t="str">
        <f t="shared" si="38"/>
        <v/>
      </c>
    </row>
    <row r="40" spans="1:22" x14ac:dyDescent="0.2">
      <c r="A40" s="44">
        <f t="shared" si="21"/>
        <v>38</v>
      </c>
      <c r="B40" s="27" t="str">
        <f t="shared" si="20"/>
        <v>Sony Sci Fi</v>
      </c>
      <c r="C40" s="27" t="str">
        <f t="shared" si="22"/>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3"/>
        <v>Кино и сериалы</v>
      </c>
      <c r="E40" s="45" t="str">
        <f t="shared" si="24"/>
        <v>SD</v>
      </c>
      <c r="F40" s="45" t="str">
        <f t="shared" si="25"/>
        <v>DVB-7</v>
      </c>
      <c r="G40" s="45" t="str">
        <f t="shared" si="26"/>
        <v xml:space="preserve"> 4006</v>
      </c>
      <c r="H40" s="46">
        <v>39</v>
      </c>
      <c r="I40" s="45">
        <f t="shared" si="27"/>
        <v>74</v>
      </c>
      <c r="J40" s="47" t="str">
        <f t="shared" si="19"/>
        <v>epg38</v>
      </c>
      <c r="K40" s="48" t="str">
        <f t="shared" si="28"/>
        <v>0009000207D1</v>
      </c>
      <c r="L40" s="48" t="str">
        <f t="shared" si="29"/>
        <v>http://www.axnscifi.ru/</v>
      </c>
      <c r="M40" s="48" t="str">
        <f t="shared" si="30"/>
        <v>Русский</v>
      </c>
      <c r="N40" s="48" t="str">
        <f t="shared" si="31"/>
        <v>Круглосуточно</v>
      </c>
      <c r="O40" s="49" t="str">
        <f t="shared" si="32"/>
        <v/>
      </c>
      <c r="P40" s="48" t="str">
        <f t="shared" si="33"/>
        <v>Базовый</v>
      </c>
      <c r="Q40" s="44" t="str">
        <f t="shared" si="34"/>
        <v>Да</v>
      </c>
      <c r="R40" s="44"/>
      <c r="S40" s="44" t="str">
        <f t="shared" si="35"/>
        <v>Да</v>
      </c>
      <c r="T40" s="44" t="str">
        <f t="shared" si="36"/>
        <v>Да</v>
      </c>
      <c r="U40" s="44" t="str">
        <f t="shared" si="37"/>
        <v/>
      </c>
      <c r="V40" s="27" t="str">
        <f t="shared" si="38"/>
        <v/>
      </c>
    </row>
    <row r="41" spans="1:22" x14ac:dyDescent="0.2">
      <c r="A41" s="44">
        <f t="shared" si="21"/>
        <v>39</v>
      </c>
      <c r="B41" s="27" t="str">
        <f t="shared" si="20"/>
        <v>SET</v>
      </c>
      <c r="C41" s="27" t="str">
        <f t="shared" si="22"/>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3"/>
        <v>Кино и сериалы</v>
      </c>
      <c r="E41" s="45" t="str">
        <f t="shared" si="24"/>
        <v>SD</v>
      </c>
      <c r="F41" s="45" t="str">
        <f t="shared" si="25"/>
        <v>DVB-7</v>
      </c>
      <c r="G41" s="45" t="str">
        <f t="shared" si="26"/>
        <v xml:space="preserve"> 4006</v>
      </c>
      <c r="H41" s="46">
        <v>45</v>
      </c>
      <c r="I41" s="45">
        <f t="shared" si="27"/>
        <v>71</v>
      </c>
      <c r="J41" s="47" t="str">
        <f t="shared" si="19"/>
        <v>epg44</v>
      </c>
      <c r="K41" s="48" t="str">
        <f t="shared" si="28"/>
        <v>0009000207D1</v>
      </c>
      <c r="L41" s="48" t="str">
        <f t="shared" si="29"/>
        <v>http://www.set-russia.com/</v>
      </c>
      <c r="M41" s="48" t="str">
        <f t="shared" si="30"/>
        <v>Русский, Английский</v>
      </c>
      <c r="N41" s="48" t="str">
        <f t="shared" si="31"/>
        <v>Круглосуточно</v>
      </c>
      <c r="O41" s="49" t="str">
        <f t="shared" si="32"/>
        <v/>
      </c>
      <c r="P41" s="48" t="str">
        <f t="shared" si="33"/>
        <v>Базовый</v>
      </c>
      <c r="Q41" s="44" t="str">
        <f t="shared" si="34"/>
        <v>Да</v>
      </c>
      <c r="R41" s="44"/>
      <c r="S41" s="44" t="str">
        <f t="shared" si="35"/>
        <v>Да</v>
      </c>
      <c r="T41" s="44" t="str">
        <f t="shared" si="36"/>
        <v>Да</v>
      </c>
      <c r="U41" s="44" t="str">
        <f t="shared" si="37"/>
        <v/>
      </c>
      <c r="V41" s="27" t="str">
        <f t="shared" si="38"/>
        <v/>
      </c>
    </row>
    <row r="42" spans="1:22" x14ac:dyDescent="0.2">
      <c r="A42" s="44">
        <f t="shared" si="21"/>
        <v>40</v>
      </c>
      <c r="B42" s="27" t="str">
        <f t="shared" si="20"/>
        <v>Eurosport 1</v>
      </c>
      <c r="C42" s="27" t="str">
        <f t="shared" si="22"/>
        <v>Канал предоставляет самую полную информацию о текущих событиях в мире спорта. Вещание в формате высокой четкости.</v>
      </c>
      <c r="D42" s="27" t="str">
        <f t="shared" si="23"/>
        <v>Спортивные</v>
      </c>
      <c r="E42" s="45" t="str">
        <f t="shared" si="24"/>
        <v>SD</v>
      </c>
      <c r="F42" s="45" t="str">
        <f t="shared" si="25"/>
        <v>DVB-7</v>
      </c>
      <c r="G42" s="45" t="str">
        <f t="shared" si="26"/>
        <v xml:space="preserve"> 4006</v>
      </c>
      <c r="H42" s="46">
        <v>51</v>
      </c>
      <c r="I42" s="45">
        <f t="shared" si="27"/>
        <v>300</v>
      </c>
      <c r="J42" s="47" t="str">
        <f t="shared" ref="J42:J58" si="39">IFERROR(VLOOKUP($H42,TChannels,22,FALSE),"-")</f>
        <v>epg50</v>
      </c>
      <c r="K42" s="48" t="str">
        <f t="shared" si="28"/>
        <v>0009000207D1</v>
      </c>
      <c r="L42" s="48" t="str">
        <f t="shared" si="29"/>
        <v>http://www.eurosport.com/</v>
      </c>
      <c r="M42" s="48" t="str">
        <f t="shared" si="30"/>
        <v>Русский, Английский</v>
      </c>
      <c r="N42" s="48" t="str">
        <f t="shared" si="31"/>
        <v>Круглосуточно</v>
      </c>
      <c r="O42" s="49" t="str">
        <f t="shared" si="32"/>
        <v/>
      </c>
      <c r="P42" s="48" t="str">
        <f t="shared" si="33"/>
        <v>Базовый</v>
      </c>
      <c r="Q42" s="44" t="str">
        <f t="shared" si="34"/>
        <v/>
      </c>
      <c r="R42" s="44"/>
      <c r="S42" s="44" t="str">
        <f t="shared" si="35"/>
        <v>Да</v>
      </c>
      <c r="T42" s="44" t="str">
        <f t="shared" si="36"/>
        <v>Да</v>
      </c>
      <c r="U42" s="44" t="str">
        <f t="shared" si="37"/>
        <v/>
      </c>
      <c r="V42" s="27" t="str">
        <f t="shared" si="38"/>
        <v/>
      </c>
    </row>
    <row r="43" spans="1:22" x14ac:dyDescent="0.2">
      <c r="A43" s="44">
        <f t="shared" si="21"/>
        <v>41</v>
      </c>
      <c r="B43" s="27" t="str">
        <f t="shared" si="20"/>
        <v>Russian Extreme TV</v>
      </c>
      <c r="C43" s="27" t="str">
        <f t="shared" si="22"/>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3"/>
        <v>Спортивные</v>
      </c>
      <c r="E43" s="45" t="str">
        <f t="shared" si="24"/>
        <v>SD</v>
      </c>
      <c r="F43" s="45" t="str">
        <f t="shared" si="25"/>
        <v>DVB-7</v>
      </c>
      <c r="G43" s="45" t="str">
        <f t="shared" si="26"/>
        <v xml:space="preserve"> 4006</v>
      </c>
      <c r="H43" s="46">
        <v>53</v>
      </c>
      <c r="I43" s="45">
        <f t="shared" si="27"/>
        <v>306</v>
      </c>
      <c r="J43" s="47" t="str">
        <f t="shared" si="39"/>
        <v>epg52</v>
      </c>
      <c r="K43" s="48" t="str">
        <f t="shared" si="28"/>
        <v>0009000207D1</v>
      </c>
      <c r="L43" s="48" t="str">
        <f t="shared" si="29"/>
        <v>http://www.extremtv.ru/</v>
      </c>
      <c r="M43" s="48" t="str">
        <f t="shared" si="30"/>
        <v>Русский</v>
      </c>
      <c r="N43" s="48" t="str">
        <f t="shared" si="31"/>
        <v>Круглосуточно</v>
      </c>
      <c r="O43" s="49" t="str">
        <f t="shared" si="32"/>
        <v/>
      </c>
      <c r="P43" s="48" t="str">
        <f t="shared" si="33"/>
        <v>Базовый</v>
      </c>
      <c r="Q43" s="44" t="str">
        <f t="shared" si="34"/>
        <v>Да</v>
      </c>
      <c r="R43" s="44"/>
      <c r="S43" s="44" t="str">
        <f t="shared" si="35"/>
        <v>Да</v>
      </c>
      <c r="T43" s="44" t="str">
        <f t="shared" si="36"/>
        <v>Да</v>
      </c>
      <c r="U43" s="44" t="str">
        <f t="shared" si="37"/>
        <v/>
      </c>
      <c r="V43" s="27" t="str">
        <f t="shared" si="38"/>
        <v/>
      </c>
    </row>
    <row r="44" spans="1:22" x14ac:dyDescent="0.2">
      <c r="A44" s="44">
        <f t="shared" si="21"/>
        <v>42</v>
      </c>
      <c r="B44" s="27" t="str">
        <f t="shared" si="20"/>
        <v>RU.TV</v>
      </c>
      <c r="C44" s="27" t="str">
        <f t="shared" si="22"/>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3"/>
        <v>Музыкальные</v>
      </c>
      <c r="E44" s="45" t="str">
        <f t="shared" si="24"/>
        <v>SD</v>
      </c>
      <c r="F44" s="45" t="str">
        <f t="shared" si="25"/>
        <v>DVB-7</v>
      </c>
      <c r="G44" s="45" t="str">
        <f t="shared" si="26"/>
        <v xml:space="preserve"> 4006</v>
      </c>
      <c r="H44" s="46">
        <v>49</v>
      </c>
      <c r="I44" s="45">
        <f t="shared" si="27"/>
        <v>500</v>
      </c>
      <c r="J44" s="47" t="str">
        <f t="shared" si="39"/>
        <v>epg48</v>
      </c>
      <c r="K44" s="48" t="str">
        <f t="shared" si="28"/>
        <v>0009000207E3</v>
      </c>
      <c r="L44" s="48" t="str">
        <f t="shared" si="29"/>
        <v>http://www.ru.tv/</v>
      </c>
      <c r="M44" s="48" t="str">
        <f t="shared" si="30"/>
        <v>Русский</v>
      </c>
      <c r="N44" s="48" t="str">
        <f t="shared" si="31"/>
        <v>Круглосуточно</v>
      </c>
      <c r="O44" s="49" t="str">
        <f t="shared" si="32"/>
        <v/>
      </c>
      <c r="P44" s="48" t="str">
        <f t="shared" si="33"/>
        <v>Базовый</v>
      </c>
      <c r="Q44" s="44" t="str">
        <f t="shared" si="34"/>
        <v>Да</v>
      </c>
      <c r="R44" s="44"/>
      <c r="S44" s="44" t="str">
        <f t="shared" si="35"/>
        <v>Да</v>
      </c>
      <c r="T44" s="44" t="str">
        <f t="shared" si="36"/>
        <v>Да</v>
      </c>
      <c r="U44" s="44" t="str">
        <f t="shared" si="37"/>
        <v/>
      </c>
      <c r="V44" s="27" t="str">
        <f t="shared" si="38"/>
        <v/>
      </c>
    </row>
    <row r="45" spans="1:22" x14ac:dyDescent="0.2">
      <c r="A45" s="44">
        <f t="shared" si="21"/>
        <v>43</v>
      </c>
      <c r="B45" s="27" t="str">
        <f t="shared" si="20"/>
        <v>Ля-Минор</v>
      </c>
      <c r="C45" s="27" t="str">
        <f t="shared" si="22"/>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3"/>
        <v>Музыкальные</v>
      </c>
      <c r="E45" s="45" t="str">
        <f t="shared" si="24"/>
        <v>SD</v>
      </c>
      <c r="F45" s="45" t="str">
        <f t="shared" si="25"/>
        <v>DVB-7</v>
      </c>
      <c r="G45" s="45" t="str">
        <f t="shared" si="26"/>
        <v xml:space="preserve"> 4006</v>
      </c>
      <c r="H45" s="45">
        <v>101</v>
      </c>
      <c r="I45" s="45">
        <f t="shared" si="27"/>
        <v>504</v>
      </c>
      <c r="J45" s="47" t="str">
        <f t="shared" si="39"/>
        <v>epg97</v>
      </c>
      <c r="K45" s="48" t="str">
        <f t="shared" si="28"/>
        <v>0009000207D1</v>
      </c>
      <c r="L45" s="48" t="str">
        <f t="shared" si="29"/>
        <v>http://laminortv.ru/</v>
      </c>
      <c r="M45" s="48" t="str">
        <f t="shared" si="30"/>
        <v>Русский</v>
      </c>
      <c r="N45" s="48" t="str">
        <f t="shared" si="31"/>
        <v>Круглосуточно</v>
      </c>
      <c r="O45" s="49" t="str">
        <f t="shared" si="32"/>
        <v/>
      </c>
      <c r="P45" s="48" t="str">
        <f t="shared" si="33"/>
        <v>Базовый</v>
      </c>
      <c r="Q45" s="44" t="str">
        <f t="shared" si="34"/>
        <v>Да</v>
      </c>
      <c r="R45" s="44"/>
      <c r="S45" s="44" t="str">
        <f t="shared" si="35"/>
        <v>Да</v>
      </c>
      <c r="T45" s="44" t="str">
        <f t="shared" si="36"/>
        <v>Да</v>
      </c>
      <c r="U45" s="44" t="str">
        <f t="shared" si="37"/>
        <v/>
      </c>
      <c r="V45" s="27" t="str">
        <f t="shared" si="38"/>
        <v/>
      </c>
    </row>
    <row r="46" spans="1:22" x14ac:dyDescent="0.2">
      <c r="A46" s="44">
        <f t="shared" si="21"/>
        <v>44</v>
      </c>
      <c r="B46" s="51" t="str">
        <f t="shared" si="20"/>
        <v>Шалун HD</v>
      </c>
      <c r="C46"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3"/>
        <v>Эротика</v>
      </c>
      <c r="E46" s="68" t="str">
        <f t="shared" si="24"/>
        <v>HD</v>
      </c>
      <c r="F46" s="68" t="str">
        <f t="shared" si="25"/>
        <v>DVB-8</v>
      </c>
      <c r="G46" s="68" t="str">
        <f t="shared" si="26"/>
        <v xml:space="preserve"> 4006</v>
      </c>
      <c r="H46" s="68">
        <v>197</v>
      </c>
      <c r="I46" s="68">
        <f t="shared" si="27"/>
        <v>916</v>
      </c>
      <c r="J46" s="153" t="str">
        <f t="shared" si="39"/>
        <v>epg655</v>
      </c>
      <c r="K46" s="67" t="str">
        <f t="shared" si="28"/>
        <v>0009000207E3</v>
      </c>
      <c r="L46" s="67" t="str">
        <f t="shared" si="29"/>
        <v>http://www.goodtime.media/</v>
      </c>
      <c r="M46" s="48" t="str">
        <f t="shared" si="30"/>
        <v>Русский</v>
      </c>
      <c r="N46" s="48" t="str">
        <f t="shared" si="31"/>
        <v>Круглосуточно</v>
      </c>
      <c r="O46" s="49" t="str">
        <f t="shared" si="32"/>
        <v/>
      </c>
      <c r="P46" s="48" t="str">
        <f t="shared" si="33"/>
        <v>Базовый</v>
      </c>
      <c r="Q46" s="44" t="str">
        <f t="shared" si="34"/>
        <v/>
      </c>
      <c r="R46" s="44"/>
      <c r="S46" s="44" t="str">
        <f t="shared" si="35"/>
        <v>Да</v>
      </c>
      <c r="T46" s="44" t="str">
        <f t="shared" si="36"/>
        <v>Да</v>
      </c>
      <c r="U46" s="44" t="str">
        <f t="shared" si="37"/>
        <v>Да</v>
      </c>
      <c r="V46" s="27" t="str">
        <f t="shared" si="38"/>
        <v/>
      </c>
    </row>
    <row r="47" spans="1:22" x14ac:dyDescent="0.2">
      <c r="A47" s="44">
        <f t="shared" si="21"/>
        <v>45</v>
      </c>
      <c r="B47" s="51" t="str">
        <f t="shared" si="20"/>
        <v>Cinéma</v>
      </c>
      <c r="C47" s="51" t="str">
        <f t="shared" si="22"/>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3"/>
        <v>Кино и сериалы</v>
      </c>
      <c r="E47" s="68" t="str">
        <f t="shared" si="24"/>
        <v>SD</v>
      </c>
      <c r="F47" s="68" t="str">
        <f t="shared" si="25"/>
        <v>DVB-8</v>
      </c>
      <c r="G47" s="68" t="str">
        <f t="shared" si="26"/>
        <v xml:space="preserve"> 4006</v>
      </c>
      <c r="H47" s="68">
        <v>333</v>
      </c>
      <c r="I47" s="68">
        <f t="shared" si="27"/>
        <v>68</v>
      </c>
      <c r="J47" s="153" t="str">
        <f t="shared" si="39"/>
        <v>epg664</v>
      </c>
      <c r="K47" s="67" t="str">
        <f t="shared" si="28"/>
        <v>0009000207D1</v>
      </c>
      <c r="L47" s="67" t="str">
        <f t="shared" si="29"/>
        <v>http://cinetv.ru/</v>
      </c>
      <c r="M47" s="48" t="str">
        <f t="shared" si="30"/>
        <v>Русский</v>
      </c>
      <c r="N47" s="48" t="str">
        <f t="shared" si="31"/>
        <v>Круглосуточно</v>
      </c>
      <c r="O47" s="49" t="str">
        <f t="shared" si="32"/>
        <v/>
      </c>
      <c r="P47" s="48" t="str">
        <f t="shared" si="33"/>
        <v>Базовый</v>
      </c>
      <c r="Q47" s="44" t="str">
        <f t="shared" si="34"/>
        <v>Да</v>
      </c>
      <c r="R47" s="44"/>
      <c r="S47" s="44" t="str">
        <f t="shared" si="35"/>
        <v>Да</v>
      </c>
      <c r="T47" s="44" t="str">
        <f t="shared" si="36"/>
        <v>Да</v>
      </c>
      <c r="U47" s="44" t="str">
        <f t="shared" si="37"/>
        <v/>
      </c>
      <c r="V47" s="27" t="str">
        <f t="shared" si="38"/>
        <v/>
      </c>
    </row>
    <row r="48" spans="1:22" x14ac:dyDescent="0.2">
      <c r="A48" s="44">
        <f t="shared" si="21"/>
        <v>46</v>
      </c>
      <c r="B48" s="27" t="str">
        <f t="shared" si="20"/>
        <v>Союз</v>
      </c>
      <c r="C48" s="27" t="str">
        <f t="shared" si="22"/>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3"/>
        <v>Религия</v>
      </c>
      <c r="E48" s="45" t="str">
        <f t="shared" si="24"/>
        <v>SD</v>
      </c>
      <c r="F48" s="45" t="str">
        <f t="shared" si="25"/>
        <v>DVB-8</v>
      </c>
      <c r="G48" s="45" t="str">
        <f t="shared" si="26"/>
        <v xml:space="preserve"> 4006</v>
      </c>
      <c r="H48" s="46">
        <v>70</v>
      </c>
      <c r="I48" s="45">
        <f t="shared" si="27"/>
        <v>29</v>
      </c>
      <c r="J48" s="47" t="str">
        <f t="shared" si="39"/>
        <v>epg69</v>
      </c>
      <c r="K48" s="48" t="str">
        <f t="shared" si="28"/>
        <v>0009000207E3</v>
      </c>
      <c r="L48" s="48" t="str">
        <f t="shared" si="29"/>
        <v>http://tv-soyuz.ru/</v>
      </c>
      <c r="M48" s="48" t="str">
        <f t="shared" si="30"/>
        <v>Русский</v>
      </c>
      <c r="N48" s="48" t="str">
        <f t="shared" si="31"/>
        <v>Круглосуточно</v>
      </c>
      <c r="O48" s="49" t="str">
        <f t="shared" si="32"/>
        <v/>
      </c>
      <c r="P48" s="48" t="str">
        <f t="shared" si="33"/>
        <v>Базовый</v>
      </c>
      <c r="Q48" s="44" t="str">
        <f t="shared" si="34"/>
        <v>Да</v>
      </c>
      <c r="R48" s="44"/>
      <c r="S48" s="44" t="str">
        <f t="shared" si="35"/>
        <v>Да</v>
      </c>
      <c r="T48" s="44" t="str">
        <f t="shared" si="36"/>
        <v>Да</v>
      </c>
      <c r="U48" s="44" t="str">
        <f t="shared" si="37"/>
        <v/>
      </c>
      <c r="V48" s="27" t="str">
        <f t="shared" si="38"/>
        <v/>
      </c>
    </row>
    <row r="49" spans="1:22" x14ac:dyDescent="0.2">
      <c r="A49" s="44">
        <f t="shared" si="21"/>
        <v>47</v>
      </c>
      <c r="B49" s="27" t="str">
        <f t="shared" si="20"/>
        <v>История</v>
      </c>
      <c r="C49" s="27" t="str">
        <f t="shared" si="22"/>
        <v>Российский научно-познавательный телевизионный канал о событиях Истории.</v>
      </c>
      <c r="D49" s="27" t="str">
        <f t="shared" si="23"/>
        <v>Познавательные</v>
      </c>
      <c r="E49" s="45" t="str">
        <f t="shared" si="24"/>
        <v>SD</v>
      </c>
      <c r="F49" s="45" t="str">
        <f t="shared" si="25"/>
        <v>DVB-8</v>
      </c>
      <c r="G49" s="45" t="str">
        <f t="shared" si="26"/>
        <v xml:space="preserve"> 4006</v>
      </c>
      <c r="H49" s="46">
        <v>212</v>
      </c>
      <c r="I49" s="45">
        <f t="shared" si="27"/>
        <v>115</v>
      </c>
      <c r="J49" s="47" t="str">
        <f t="shared" si="39"/>
        <v>epg303</v>
      </c>
      <c r="K49" s="48" t="str">
        <f t="shared" si="28"/>
        <v>0009000207D1</v>
      </c>
      <c r="L49" s="48" t="str">
        <f t="shared" si="29"/>
        <v>http://istoriya.tv/</v>
      </c>
      <c r="M49" s="48" t="str">
        <f t="shared" si="30"/>
        <v>Русский</v>
      </c>
      <c r="N49" s="48" t="str">
        <f t="shared" si="31"/>
        <v>Круглосуточно</v>
      </c>
      <c r="O49" s="49" t="str">
        <f t="shared" si="32"/>
        <v/>
      </c>
      <c r="P49" s="48" t="str">
        <f t="shared" si="33"/>
        <v>Базовый</v>
      </c>
      <c r="Q49" s="44" t="str">
        <f t="shared" si="34"/>
        <v>Да</v>
      </c>
      <c r="R49" s="44"/>
      <c r="S49" s="44" t="str">
        <f t="shared" si="35"/>
        <v>Да</v>
      </c>
      <c r="T49" s="44" t="str">
        <f t="shared" si="36"/>
        <v>Да</v>
      </c>
      <c r="U49" s="44" t="str">
        <f t="shared" si="37"/>
        <v/>
      </c>
      <c r="V49" s="27" t="str">
        <f t="shared" si="38"/>
        <v/>
      </c>
    </row>
    <row r="50" spans="1:22" x14ac:dyDescent="0.2">
      <c r="A50" s="44">
        <f t="shared" si="21"/>
        <v>48</v>
      </c>
      <c r="B50" s="27" t="str">
        <f t="shared" si="20"/>
        <v>Домашние животные</v>
      </c>
      <c r="C50" s="27" t="str">
        <f t="shared" si="22"/>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3"/>
        <v>В мире животных</v>
      </c>
      <c r="E50" s="45" t="str">
        <f t="shared" si="24"/>
        <v>SD</v>
      </c>
      <c r="F50" s="45" t="str">
        <f t="shared" si="25"/>
        <v>DVB-8</v>
      </c>
      <c r="G50" s="45" t="str">
        <f t="shared" si="26"/>
        <v xml:space="preserve"> 4006</v>
      </c>
      <c r="H50" s="46">
        <v>58</v>
      </c>
      <c r="I50" s="45">
        <f t="shared" si="27"/>
        <v>121</v>
      </c>
      <c r="J50" s="47" t="str">
        <f t="shared" si="39"/>
        <v>epg57</v>
      </c>
      <c r="K50" s="48" t="str">
        <f t="shared" si="28"/>
        <v>0009000207D1</v>
      </c>
      <c r="L50" s="48" t="str">
        <f t="shared" si="29"/>
        <v>http://www.tv-stream.ru</v>
      </c>
      <c r="M50" s="48" t="str">
        <f t="shared" si="30"/>
        <v>Русский</v>
      </c>
      <c r="N50" s="48" t="str">
        <f t="shared" si="31"/>
        <v>Круглосуточно</v>
      </c>
      <c r="O50" s="49" t="str">
        <f t="shared" si="32"/>
        <v/>
      </c>
      <c r="P50" s="48" t="str">
        <f t="shared" si="33"/>
        <v>Базовый</v>
      </c>
      <c r="Q50" s="44" t="str">
        <f t="shared" si="34"/>
        <v>Да</v>
      </c>
      <c r="R50" s="44"/>
      <c r="S50" s="44" t="str">
        <f t="shared" si="35"/>
        <v>Да</v>
      </c>
      <c r="T50" s="44" t="str">
        <f t="shared" si="36"/>
        <v>Да</v>
      </c>
      <c r="U50" s="44" t="str">
        <f t="shared" si="37"/>
        <v/>
      </c>
      <c r="V50" s="27" t="str">
        <f t="shared" si="38"/>
        <v/>
      </c>
    </row>
    <row r="51" spans="1:22" x14ac:dyDescent="0.2">
      <c r="A51" s="44">
        <f t="shared" si="21"/>
        <v>49</v>
      </c>
      <c r="B51" s="27" t="str">
        <f t="shared" si="20"/>
        <v>Вопросы и ответы</v>
      </c>
      <c r="C51" s="27" t="str">
        <f t="shared" si="22"/>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3"/>
        <v>Познавательные</v>
      </c>
      <c r="E51" s="45" t="str">
        <f t="shared" si="24"/>
        <v>SD</v>
      </c>
      <c r="F51" s="45" t="str">
        <f t="shared" si="25"/>
        <v>DVB-8</v>
      </c>
      <c r="G51" s="45" t="str">
        <f t="shared" si="26"/>
        <v xml:space="preserve"> 4006</v>
      </c>
      <c r="H51" s="46">
        <v>59</v>
      </c>
      <c r="I51" s="45">
        <f t="shared" si="27"/>
        <v>117</v>
      </c>
      <c r="J51" s="47" t="str">
        <f t="shared" si="39"/>
        <v>epg58</v>
      </c>
      <c r="K51" s="48" t="str">
        <f t="shared" si="28"/>
        <v>0009000207D1</v>
      </c>
      <c r="L51" s="48" t="str">
        <f t="shared" si="29"/>
        <v>http://www.tv-stream.ru</v>
      </c>
      <c r="M51" s="48" t="str">
        <f t="shared" si="30"/>
        <v>Русский</v>
      </c>
      <c r="N51" s="48" t="str">
        <f t="shared" si="31"/>
        <v>Круглосуточно</v>
      </c>
      <c r="O51" s="49" t="str">
        <f t="shared" si="32"/>
        <v/>
      </c>
      <c r="P51" s="48" t="str">
        <f t="shared" si="33"/>
        <v>Базовый</v>
      </c>
      <c r="Q51" s="44" t="str">
        <f t="shared" si="34"/>
        <v>Да</v>
      </c>
      <c r="R51" s="44"/>
      <c r="S51" s="44" t="str">
        <f t="shared" si="35"/>
        <v>Да</v>
      </c>
      <c r="T51" s="44" t="str">
        <f t="shared" si="36"/>
        <v>Да</v>
      </c>
      <c r="U51" s="44" t="str">
        <f t="shared" si="37"/>
        <v/>
      </c>
      <c r="V51" s="27" t="str">
        <f t="shared" si="38"/>
        <v/>
      </c>
    </row>
    <row r="52" spans="1:22" x14ac:dyDescent="0.2">
      <c r="A52" s="44">
        <f t="shared" si="21"/>
        <v>50</v>
      </c>
      <c r="B52" s="27" t="str">
        <f t="shared" si="20"/>
        <v>Психология 21</v>
      </c>
      <c r="C52" s="27" t="str">
        <f t="shared" si="22"/>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3"/>
        <v>Познавательные</v>
      </c>
      <c r="E52" s="45" t="str">
        <f t="shared" si="24"/>
        <v>SD</v>
      </c>
      <c r="F52" s="45" t="str">
        <f t="shared" si="25"/>
        <v>DVB-8</v>
      </c>
      <c r="G52" s="45" t="str">
        <f t="shared" si="26"/>
        <v xml:space="preserve"> 4006</v>
      </c>
      <c r="H52" s="46">
        <v>60</v>
      </c>
      <c r="I52" s="45">
        <f t="shared" si="27"/>
        <v>110</v>
      </c>
      <c r="J52" s="47" t="str">
        <f t="shared" si="39"/>
        <v>epg59</v>
      </c>
      <c r="K52" s="48" t="str">
        <f t="shared" si="28"/>
        <v>0009000207D1</v>
      </c>
      <c r="L52" s="48" t="str">
        <f t="shared" si="29"/>
        <v>http://www.tv-stream.ru</v>
      </c>
      <c r="M52" s="48" t="str">
        <f t="shared" si="30"/>
        <v>Русский</v>
      </c>
      <c r="N52" s="48" t="str">
        <f t="shared" si="31"/>
        <v>Круглосуточно</v>
      </c>
      <c r="O52" s="49" t="str">
        <f t="shared" si="32"/>
        <v/>
      </c>
      <c r="P52" s="48" t="str">
        <f t="shared" si="33"/>
        <v>Базовый</v>
      </c>
      <c r="Q52" s="44" t="str">
        <f t="shared" si="34"/>
        <v>Да</v>
      </c>
      <c r="R52" s="44"/>
      <c r="S52" s="44" t="str">
        <f t="shared" si="35"/>
        <v>Да</v>
      </c>
      <c r="T52" s="44" t="str">
        <f t="shared" si="36"/>
        <v>Да</v>
      </c>
      <c r="U52" s="44" t="str">
        <f t="shared" si="37"/>
        <v/>
      </c>
      <c r="V52" s="27" t="str">
        <f t="shared" si="38"/>
        <v/>
      </c>
    </row>
    <row r="53" spans="1:22" x14ac:dyDescent="0.2">
      <c r="A53" s="44">
        <f t="shared" si="21"/>
        <v>51</v>
      </c>
      <c r="B53" s="27" t="str">
        <f t="shared" si="20"/>
        <v>Нано ТВ</v>
      </c>
      <c r="C53" s="27" t="str">
        <f t="shared" si="22"/>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3"/>
        <v>Познавательные</v>
      </c>
      <c r="E53" s="45" t="str">
        <f t="shared" si="24"/>
        <v>SD</v>
      </c>
      <c r="F53" s="45" t="str">
        <f t="shared" si="25"/>
        <v>DVB-15</v>
      </c>
      <c r="G53" s="45" t="str">
        <f t="shared" si="26"/>
        <v xml:space="preserve"> 4006</v>
      </c>
      <c r="H53" s="46">
        <v>68</v>
      </c>
      <c r="I53" s="45">
        <f t="shared" si="27"/>
        <v>116</v>
      </c>
      <c r="J53" s="47" t="str">
        <f t="shared" si="39"/>
        <v>epg67</v>
      </c>
      <c r="K53" s="48" t="str">
        <f t="shared" si="28"/>
        <v>0009000207E3</v>
      </c>
      <c r="L53" s="48" t="str">
        <f t="shared" si="29"/>
        <v>http://www.tv-nano.ru/</v>
      </c>
      <c r="M53" s="48" t="str">
        <f t="shared" si="30"/>
        <v>Русский</v>
      </c>
      <c r="N53" s="48" t="str">
        <f t="shared" si="31"/>
        <v>Круглосуточно</v>
      </c>
      <c r="O53" s="49" t="str">
        <f t="shared" si="32"/>
        <v/>
      </c>
      <c r="P53" s="48" t="str">
        <f t="shared" si="33"/>
        <v>Базовый</v>
      </c>
      <c r="Q53" s="44" t="str">
        <f t="shared" si="34"/>
        <v>Да</v>
      </c>
      <c r="R53" s="44"/>
      <c r="S53" s="44" t="str">
        <f t="shared" si="35"/>
        <v>Да</v>
      </c>
      <c r="T53" s="44" t="str">
        <f t="shared" si="36"/>
        <v>Да</v>
      </c>
      <c r="U53" s="44" t="str">
        <f t="shared" si="37"/>
        <v/>
      </c>
      <c r="V53" s="27" t="str">
        <f t="shared" si="38"/>
        <v/>
      </c>
    </row>
    <row r="54" spans="1:22" x14ac:dyDescent="0.2">
      <c r="A54" s="44">
        <f t="shared" si="21"/>
        <v>52</v>
      </c>
      <c r="B54" s="27" t="str">
        <f t="shared" si="20"/>
        <v>Промо-МТС</v>
      </c>
      <c r="C54" s="27" t="str">
        <f t="shared" si="22"/>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3"/>
        <v>Новости и публицистика</v>
      </c>
      <c r="E54" s="45" t="str">
        <f t="shared" si="24"/>
        <v>SD</v>
      </c>
      <c r="F54" s="45" t="str">
        <f t="shared" si="25"/>
        <v>DVB-9</v>
      </c>
      <c r="G54" s="45" t="str">
        <f t="shared" si="26"/>
        <v xml:space="preserve"> 4006</v>
      </c>
      <c r="H54" s="46">
        <v>179</v>
      </c>
      <c r="I54" s="45">
        <f t="shared" si="27"/>
        <v>31</v>
      </c>
      <c r="J54" s="47" t="str">
        <f t="shared" si="39"/>
        <v>epg387</v>
      </c>
      <c r="K54" s="48" t="str">
        <f t="shared" si="28"/>
        <v>0009000207D1</v>
      </c>
      <c r="L54" s="48" t="str">
        <f t="shared" si="29"/>
        <v>-</v>
      </c>
      <c r="M54" s="48" t="str">
        <f t="shared" si="30"/>
        <v>Русский</v>
      </c>
      <c r="N54" s="48" t="str">
        <f t="shared" si="31"/>
        <v>Круглосуточно</v>
      </c>
      <c r="O54" s="49" t="str">
        <f t="shared" si="32"/>
        <v/>
      </c>
      <c r="P54" s="48" t="str">
        <f t="shared" si="33"/>
        <v>Базовый</v>
      </c>
      <c r="Q54" s="44" t="str">
        <f t="shared" si="34"/>
        <v/>
      </c>
      <c r="R54" s="44"/>
      <c r="S54" s="44" t="str">
        <f t="shared" si="35"/>
        <v>Да</v>
      </c>
      <c r="T54" s="44" t="str">
        <f t="shared" si="36"/>
        <v>Да</v>
      </c>
      <c r="U54" s="44" t="str">
        <f t="shared" si="37"/>
        <v/>
      </c>
      <c r="V54" s="27" t="str">
        <f t="shared" si="38"/>
        <v/>
      </c>
    </row>
    <row r="55" spans="1:22" x14ac:dyDescent="0.2">
      <c r="A55" s="44">
        <f t="shared" si="21"/>
        <v>53</v>
      </c>
      <c r="B55" s="27" t="s">
        <v>64</v>
      </c>
      <c r="C55" s="27" t="str">
        <f t="shared" si="22"/>
        <v>Первый в России бизнес-канал. Ход торгов на российских и зарубежных площадках. Тенденции в разных отраслях экономики и бизнеса.</v>
      </c>
      <c r="D55" s="27" t="str">
        <f t="shared" si="23"/>
        <v>Новости и публицистика</v>
      </c>
      <c r="E55" s="45" t="str">
        <f t="shared" si="24"/>
        <v>SD</v>
      </c>
      <c r="F55" s="45" t="str">
        <f t="shared" si="25"/>
        <v>DVB-9</v>
      </c>
      <c r="G55" s="45" t="str">
        <f t="shared" si="26"/>
        <v xml:space="preserve"> 4006</v>
      </c>
      <c r="H55" s="46">
        <v>64</v>
      </c>
      <c r="I55" s="45">
        <f t="shared" si="27"/>
        <v>35</v>
      </c>
      <c r="J55" s="47" t="str">
        <f t="shared" si="39"/>
        <v>epg63</v>
      </c>
      <c r="K55" s="48" t="str">
        <f t="shared" si="28"/>
        <v>0009000207F4</v>
      </c>
      <c r="L55" s="48" t="str">
        <f t="shared" si="29"/>
        <v>http://rbctv.rbc.ru/</v>
      </c>
      <c r="M55" s="48" t="str">
        <f t="shared" si="30"/>
        <v>Русский</v>
      </c>
      <c r="N55" s="48" t="str">
        <f t="shared" si="31"/>
        <v>Круглосуточно</v>
      </c>
      <c r="O55" s="49" t="str">
        <f t="shared" si="32"/>
        <v/>
      </c>
      <c r="P55" s="48" t="str">
        <f t="shared" si="33"/>
        <v>Базовый</v>
      </c>
      <c r="Q55" s="44" t="str">
        <f t="shared" si="34"/>
        <v/>
      </c>
      <c r="R55" s="44"/>
      <c r="S55" s="44" t="str">
        <f t="shared" si="35"/>
        <v>Да</v>
      </c>
      <c r="T55" s="44" t="str">
        <f t="shared" si="36"/>
        <v>Да</v>
      </c>
      <c r="U55" s="44" t="str">
        <f t="shared" si="37"/>
        <v/>
      </c>
      <c r="V55" s="27" t="str">
        <f t="shared" si="38"/>
        <v/>
      </c>
    </row>
    <row r="56" spans="1:22" x14ac:dyDescent="0.2">
      <c r="A56" s="44">
        <f t="shared" si="21"/>
        <v>54</v>
      </c>
      <c r="B56" s="27" t="str">
        <f>IFERROR(VLOOKUP($H56,TChannels,3,FALSE),"-")</f>
        <v>Вместе-РФ</v>
      </c>
      <c r="C56" s="27" t="str">
        <f t="shared" si="22"/>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3"/>
        <v>Новости и публицистика</v>
      </c>
      <c r="E56" s="45" t="str">
        <f t="shared" si="24"/>
        <v>SD</v>
      </c>
      <c r="F56" s="45" t="str">
        <f t="shared" si="25"/>
        <v>DVB-9</v>
      </c>
      <c r="G56" s="45" t="str">
        <f t="shared" si="26"/>
        <v xml:space="preserve"> 4006</v>
      </c>
      <c r="H56" s="46">
        <v>157</v>
      </c>
      <c r="I56" s="45">
        <f t="shared" si="27"/>
        <v>37</v>
      </c>
      <c r="J56" s="47" t="str">
        <f t="shared" si="39"/>
        <v>epg507</v>
      </c>
      <c r="K56" s="48" t="str">
        <f t="shared" si="28"/>
        <v>0009000207E3</v>
      </c>
      <c r="L56" s="48" t="str">
        <f t="shared" si="29"/>
        <v>http://vmeste-rf.tv/</v>
      </c>
      <c r="M56" s="48" t="str">
        <f t="shared" si="30"/>
        <v>Русский</v>
      </c>
      <c r="N56" s="48" t="str">
        <f t="shared" si="31"/>
        <v>Круглосуточно</v>
      </c>
      <c r="O56" s="49" t="str">
        <f t="shared" si="32"/>
        <v/>
      </c>
      <c r="P56" s="48" t="str">
        <f t="shared" si="33"/>
        <v>Базовый</v>
      </c>
      <c r="Q56" s="44" t="str">
        <f t="shared" si="34"/>
        <v>Да</v>
      </c>
      <c r="R56" s="44"/>
      <c r="S56" s="44" t="str">
        <f t="shared" si="35"/>
        <v>Да</v>
      </c>
      <c r="T56" s="44" t="str">
        <f t="shared" si="36"/>
        <v>Да</v>
      </c>
      <c r="U56" s="44" t="str">
        <f t="shared" si="37"/>
        <v/>
      </c>
      <c r="V56" s="27" t="str">
        <f t="shared" si="38"/>
        <v/>
      </c>
    </row>
    <row r="57" spans="1:22" x14ac:dyDescent="0.2">
      <c r="A57" s="44">
        <f t="shared" si="21"/>
        <v>55</v>
      </c>
      <c r="B57" s="27" t="str">
        <f>IFERROR(VLOOKUP($H57,TChannels,3,FALSE),"-")</f>
        <v>Мир</v>
      </c>
      <c r="C57" s="27" t="str">
        <f t="shared" si="22"/>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3"/>
        <v>Новости и публицистика</v>
      </c>
      <c r="E57" s="45" t="str">
        <f t="shared" si="24"/>
        <v>SD</v>
      </c>
      <c r="F57" s="45" t="str">
        <f t="shared" si="25"/>
        <v>DVB-3</v>
      </c>
      <c r="G57" s="45" t="str">
        <f t="shared" si="26"/>
        <v xml:space="preserve"> 4006</v>
      </c>
      <c r="H57" s="46">
        <v>72</v>
      </c>
      <c r="I57" s="45">
        <f t="shared" si="27"/>
        <v>18</v>
      </c>
      <c r="J57" s="47" t="str">
        <f t="shared" si="39"/>
        <v>epg71</v>
      </c>
      <c r="K57" s="48" t="str">
        <f t="shared" si="28"/>
        <v>0009000207F3</v>
      </c>
      <c r="L57" s="48" t="str">
        <f t="shared" si="29"/>
        <v>http://mirtv.ru/</v>
      </c>
      <c r="M57" s="48" t="str">
        <f t="shared" si="30"/>
        <v>Русский</v>
      </c>
      <c r="N57" s="48" t="str">
        <f t="shared" si="31"/>
        <v>Круглосуточно</v>
      </c>
      <c r="O57" s="49" t="str">
        <f t="shared" si="32"/>
        <v/>
      </c>
      <c r="P57" s="48" t="str">
        <f t="shared" si="33"/>
        <v>Федеральный</v>
      </c>
      <c r="Q57" s="44" t="str">
        <f t="shared" si="34"/>
        <v/>
      </c>
      <c r="R57" s="44"/>
      <c r="S57" s="44" t="str">
        <f t="shared" si="35"/>
        <v>Да</v>
      </c>
      <c r="T57" s="44" t="str">
        <f t="shared" si="36"/>
        <v>Да</v>
      </c>
      <c r="U57" s="44" t="str">
        <f t="shared" si="37"/>
        <v/>
      </c>
      <c r="V57" s="27" t="str">
        <f t="shared" si="38"/>
        <v/>
      </c>
    </row>
    <row r="58" spans="1:22" x14ac:dyDescent="0.2">
      <c r="A58" s="44">
        <f t="shared" si="21"/>
        <v>56</v>
      </c>
      <c r="B58" s="27" t="str">
        <f>IFERROR(VLOOKUP($H58,TChannels,3,FALSE),"-")</f>
        <v>Мир 24</v>
      </c>
      <c r="C58" s="27" t="str">
        <f t="shared" si="22"/>
        <v>Межгосударственная телерадиокомпания «Мир» глав государств-участников СНГ.</v>
      </c>
      <c r="D58" s="27" t="str">
        <f t="shared" si="23"/>
        <v>Новости и публицистика</v>
      </c>
      <c r="E58" s="45" t="str">
        <f t="shared" si="24"/>
        <v>SD</v>
      </c>
      <c r="F58" s="45" t="str">
        <f t="shared" si="25"/>
        <v>DVB-9</v>
      </c>
      <c r="G58" s="45" t="str">
        <f t="shared" si="26"/>
        <v xml:space="preserve"> 4006</v>
      </c>
      <c r="H58" s="46">
        <v>177</v>
      </c>
      <c r="I58" s="45">
        <f t="shared" si="27"/>
        <v>36</v>
      </c>
      <c r="J58" s="47" t="str">
        <f t="shared" si="39"/>
        <v>epg389</v>
      </c>
      <c r="K58" s="48" t="str">
        <f t="shared" si="28"/>
        <v>0009000207F4</v>
      </c>
      <c r="L58" s="48" t="str">
        <f t="shared" si="29"/>
        <v>http://mirtv.ru/</v>
      </c>
      <c r="M58" s="48" t="str">
        <f t="shared" si="30"/>
        <v>Русский</v>
      </c>
      <c r="N58" s="48" t="str">
        <f t="shared" si="31"/>
        <v>Круглосуточно</v>
      </c>
      <c r="O58" s="49" t="str">
        <f t="shared" si="32"/>
        <v/>
      </c>
      <c r="P58" s="48" t="str">
        <f t="shared" si="33"/>
        <v>Базовый</v>
      </c>
      <c r="Q58" s="44" t="str">
        <f t="shared" si="34"/>
        <v>Да</v>
      </c>
      <c r="R58" s="44"/>
      <c r="S58" s="44" t="str">
        <f t="shared" si="35"/>
        <v>Да</v>
      </c>
      <c r="T58" s="44" t="str">
        <f t="shared" si="36"/>
        <v>Да</v>
      </c>
      <c r="U58" s="44" t="str">
        <f t="shared" si="37"/>
        <v/>
      </c>
      <c r="V58" s="27" t="str">
        <f t="shared" si="38"/>
        <v/>
      </c>
    </row>
    <row r="59" spans="1:22" x14ac:dyDescent="0.2">
      <c r="A59" s="83">
        <f t="shared" si="21"/>
        <v>57</v>
      </c>
      <c r="B59" s="84" t="s">
        <v>929</v>
      </c>
      <c r="C59" s="84" t="s">
        <v>928</v>
      </c>
      <c r="D59" s="84" t="str">
        <f t="shared" si="23"/>
        <v>Региональные</v>
      </c>
      <c r="E59" s="85" t="str">
        <f t="shared" si="24"/>
        <v>SD</v>
      </c>
      <c r="F59" s="85" t="str">
        <f t="shared" si="25"/>
        <v>DVB-4</v>
      </c>
      <c r="G59" s="85" t="str">
        <f t="shared" si="26"/>
        <v xml:space="preserve"> 4006</v>
      </c>
      <c r="H59" s="86">
        <v>73</v>
      </c>
      <c r="I59" s="85">
        <f t="shared" si="27"/>
        <v>32</v>
      </c>
      <c r="J59" s="87" t="s">
        <v>927</v>
      </c>
      <c r="K59" s="83" t="str">
        <f t="shared" si="28"/>
        <v>0009000207E3</v>
      </c>
      <c r="L59" s="83" t="s">
        <v>926</v>
      </c>
      <c r="M59" s="83" t="s">
        <v>23</v>
      </c>
      <c r="N59" s="83" t="s">
        <v>449</v>
      </c>
      <c r="O59" s="88" t="s">
        <v>623</v>
      </c>
      <c r="P59" s="83" t="str">
        <f t="shared" si="33"/>
        <v>Базовый</v>
      </c>
      <c r="Q59" s="83" t="str">
        <f t="shared" si="34"/>
        <v/>
      </c>
      <c r="R59" s="83"/>
      <c r="S59" s="83" t="str">
        <f t="shared" si="35"/>
        <v>Да</v>
      </c>
      <c r="T59" s="83" t="str">
        <f t="shared" si="36"/>
        <v>Да</v>
      </c>
      <c r="U59" s="83" t="str">
        <f t="shared" si="37"/>
        <v/>
      </c>
      <c r="V59" s="84" t="str">
        <f t="shared" si="38"/>
        <v/>
      </c>
    </row>
    <row r="60" spans="1:22" x14ac:dyDescent="0.2">
      <c r="A60" s="83">
        <f t="shared" si="21"/>
        <v>58</v>
      </c>
      <c r="B60" s="84" t="s">
        <v>399</v>
      </c>
      <c r="C60" s="84" t="s">
        <v>925</v>
      </c>
      <c r="D60" s="84" t="s">
        <v>590</v>
      </c>
      <c r="E60" s="85" t="s">
        <v>1</v>
      </c>
      <c r="F60" s="85" t="s">
        <v>472</v>
      </c>
      <c r="G60" s="85">
        <v>4006</v>
      </c>
      <c r="H60" s="85">
        <v>323</v>
      </c>
      <c r="I60" s="85">
        <v>33</v>
      </c>
      <c r="J60" s="87" t="s">
        <v>400</v>
      </c>
      <c r="K60" s="83" t="s">
        <v>796</v>
      </c>
      <c r="L60" s="83" t="s">
        <v>401</v>
      </c>
      <c r="M60" s="83" t="s">
        <v>622</v>
      </c>
      <c r="N60" s="83" t="s">
        <v>25</v>
      </c>
      <c r="O60" s="88" t="s">
        <v>623</v>
      </c>
      <c r="P60" s="83" t="s">
        <v>461</v>
      </c>
      <c r="Q60" s="83" t="s">
        <v>623</v>
      </c>
      <c r="R60" s="83"/>
      <c r="S60" s="83" t="s">
        <v>14</v>
      </c>
      <c r="T60" s="83" t="s">
        <v>14</v>
      </c>
      <c r="U60" s="83" t="s">
        <v>623</v>
      </c>
      <c r="V60" s="84" t="s">
        <v>623</v>
      </c>
    </row>
    <row r="61" spans="1:22" s="69" customFormat="1" x14ac:dyDescent="0.2">
      <c r="A61" s="67">
        <f t="shared" si="21"/>
        <v>59</v>
      </c>
      <c r="B61" s="51" t="str">
        <f t="shared" ref="B61:B92" si="40">IFERROR(VLOOKUP($H61,TChannels,3,FALSE),"-")</f>
        <v>Еда</v>
      </c>
      <c r="C61" s="51" t="str">
        <f t="shared" ref="C61:C92" si="41">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ref="D61:D92" si="42">IFERROR(VLOOKUP($H61,TChannels,21,FALSE),"-")</f>
        <v>Семья и здоровье</v>
      </c>
      <c r="E61" s="68" t="str">
        <f t="shared" ref="E61:E92" si="43">IFERROR(VLOOKUP($H61,TChannels,4,FALSE),"-")</f>
        <v>SD</v>
      </c>
      <c r="F61" s="68" t="str">
        <f t="shared" ref="F61:F92" si="44">IFERROR(VLOOKUP($H61,TChannels,2,FALSE),"-")</f>
        <v>DVB-24</v>
      </c>
      <c r="G61" s="68" t="str">
        <f t="shared" ref="G61:G92" si="45">IFERROR(MID($A$1,SEARCH("=",$A$1,9)+1,SEARCH(")",$A$1)-SEARCH("=",$A$1,9)-1),"Н/Д")</f>
        <v xml:space="preserve"> 4006</v>
      </c>
      <c r="H61" s="68">
        <v>183</v>
      </c>
      <c r="I61" s="68">
        <f t="shared" ref="I61:I92" si="46">IFERROR(VLOOKUP($H61,TChannels,5,FALSE),"-")</f>
        <v>131</v>
      </c>
      <c r="J61" s="153" t="str">
        <f t="shared" ref="J61:J92" si="47">IFERROR(VLOOKUP($H61,TChannels,22,FALSE),"-")</f>
        <v>epg253</v>
      </c>
      <c r="K61" s="67" t="str">
        <f t="shared" ref="K61:K92" si="48">IFERROR(IF($U$1=1,VLOOKUP($H61,TChannels,13,FALSE),IF($U$1=2,VLOOKUP($H61,TChannels,20,FALSE),IF($U$1=3,VLOOKUP($H61,TChannels,10,FALSE),IF($U$1=4,VLOOKUP($H61,TChannels,17,FALSE),"Не определен")))),"-")</f>
        <v>0009000207D1</v>
      </c>
      <c r="L61" s="67" t="str">
        <f t="shared" ref="L61:L92" si="49">IFERROR(VLOOKUP($H61,TChannels,23,FALSE),"-")</f>
        <v>http://www.tveda.ru/</v>
      </c>
      <c r="M61" s="67" t="str">
        <f t="shared" ref="M61:M92" si="50">IFERROR(VLOOKUP($H61,TChannels,24,FALSE),"-")</f>
        <v>Русский</v>
      </c>
      <c r="N61" s="67" t="str">
        <f t="shared" ref="N61:N92" si="51">IFERROR(VLOOKUP($H61,TChannels,25,FALSE),"-")</f>
        <v>Круглосуточно</v>
      </c>
      <c r="O61" s="154" t="str">
        <f t="shared" ref="O61:O92" si="52">IF(VLOOKUP($H61,TChannels,26,FALSE)=0,"",VLOOKUP($H61,TChannels,26,FALSE))</f>
        <v/>
      </c>
      <c r="P61" s="67" t="str">
        <f t="shared" ref="P61:P92" si="53">IFERROR(IF(OR($U$1=1,$U$1=3),VLOOKUP($H61,TChannels,7,FALSE),IF(OR($U$1=2,$U$1=4),VLOOKUP($H61,TChannels,14,FALSE),"Не определен")),"-")</f>
        <v>Базовый</v>
      </c>
      <c r="Q61" s="67" t="str">
        <f t="shared" ref="Q61:Q92" si="54">IF(VLOOKUP($H61,TChannels,6,FALSE)=0,"",VLOOKUP($H61,TChannels,6,FALSE))</f>
        <v>Да</v>
      </c>
      <c r="R61" s="67"/>
      <c r="S61" s="67" t="str">
        <f t="shared" ref="S61:S92" si="55">IFERROR(VLOOKUP($H61,TChannels,27,FALSE),"-")</f>
        <v>Да</v>
      </c>
      <c r="T61" s="67" t="str">
        <f t="shared" ref="T61:T92" si="56">IFERROR(VLOOKUP($H61,TChannels,28,FALSE),"-")</f>
        <v>Да</v>
      </c>
      <c r="U61" s="67" t="str">
        <f t="shared" ref="U61:U92" si="57">IF(VLOOKUP($H61,TChannels,29,FALSE)=0,"",VLOOKUP($H61,TChannels,29,FALSE))</f>
        <v/>
      </c>
      <c r="V61" s="51" t="str">
        <f t="shared" ref="V61:V92" si="58">IF(VLOOKUP($H61,TChannels,31,FALSE)=0,"",VLOOKUP($H61,TChannels,31,FALSE))</f>
        <v/>
      </c>
    </row>
    <row r="62" spans="1:22" x14ac:dyDescent="0.2">
      <c r="A62" s="44">
        <f t="shared" si="21"/>
        <v>60</v>
      </c>
      <c r="B62" s="27" t="str">
        <f t="shared" si="40"/>
        <v>Телекафе</v>
      </c>
      <c r="C62" s="27" t="str">
        <f t="shared" si="41"/>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42"/>
        <v>Семья и здоровье</v>
      </c>
      <c r="E62" s="45" t="str">
        <f t="shared" si="43"/>
        <v>SD</v>
      </c>
      <c r="F62" s="45" t="str">
        <f t="shared" si="44"/>
        <v>DVB-4</v>
      </c>
      <c r="G62" s="45" t="str">
        <f t="shared" si="45"/>
        <v xml:space="preserve"> 4006</v>
      </c>
      <c r="H62" s="46">
        <v>57</v>
      </c>
      <c r="I62" s="45">
        <f t="shared" si="46"/>
        <v>133</v>
      </c>
      <c r="J62" s="47" t="str">
        <f t="shared" si="47"/>
        <v>epg56</v>
      </c>
      <c r="K62" s="48" t="str">
        <f t="shared" si="48"/>
        <v>0009000207E5</v>
      </c>
      <c r="L62" s="48" t="str">
        <f t="shared" si="49"/>
        <v>http://www.telecafe.ru/</v>
      </c>
      <c r="M62" s="48" t="str">
        <f t="shared" si="50"/>
        <v>Русский</v>
      </c>
      <c r="N62" s="48" t="str">
        <f t="shared" si="51"/>
        <v>Круглосуточно</v>
      </c>
      <c r="O62" s="49" t="str">
        <f t="shared" si="52"/>
        <v/>
      </c>
      <c r="P62" s="48" t="str">
        <f t="shared" si="53"/>
        <v>Базовый</v>
      </c>
      <c r="Q62" s="44" t="str">
        <f t="shared" si="54"/>
        <v>Да</v>
      </c>
      <c r="R62" s="44"/>
      <c r="S62" s="44" t="str">
        <f t="shared" si="55"/>
        <v>Да</v>
      </c>
      <c r="T62" s="44" t="str">
        <f t="shared" si="56"/>
        <v>Да</v>
      </c>
      <c r="U62" s="44" t="str">
        <f t="shared" si="57"/>
        <v/>
      </c>
      <c r="V62" s="27" t="str">
        <f t="shared" si="58"/>
        <v/>
      </c>
    </row>
    <row r="63" spans="1:22" x14ac:dyDescent="0.2">
      <c r="A63" s="44">
        <f t="shared" si="21"/>
        <v>61</v>
      </c>
      <c r="B63" s="27" t="str">
        <f t="shared" si="40"/>
        <v>АМС</v>
      </c>
      <c r="C63" s="27" t="str">
        <f t="shared" si="4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42"/>
        <v>Иностранное кино</v>
      </c>
      <c r="E63" s="45" t="str">
        <f t="shared" si="43"/>
        <v>SD</v>
      </c>
      <c r="F63" s="45" t="str">
        <f t="shared" si="44"/>
        <v>DVB-4</v>
      </c>
      <c r="G63" s="45" t="str">
        <f t="shared" si="45"/>
        <v xml:space="preserve"> 4006</v>
      </c>
      <c r="H63" s="46">
        <v>78</v>
      </c>
      <c r="I63" s="45">
        <f t="shared" si="46"/>
        <v>67</v>
      </c>
      <c r="J63" s="47" t="str">
        <f t="shared" si="47"/>
        <v>epg74</v>
      </c>
      <c r="K63" s="48" t="str">
        <f t="shared" si="48"/>
        <v>0009000207D1</v>
      </c>
      <c r="L63" s="48" t="str">
        <f t="shared" si="49"/>
        <v>http://www.mgm.com/</v>
      </c>
      <c r="M63" s="48" t="str">
        <f t="shared" si="50"/>
        <v>Русский</v>
      </c>
      <c r="N63" s="48" t="str">
        <f t="shared" si="51"/>
        <v>Круглосуточно</v>
      </c>
      <c r="O63" s="49" t="str">
        <f t="shared" si="52"/>
        <v/>
      </c>
      <c r="P63" s="48" t="str">
        <f t="shared" si="53"/>
        <v>Базовый</v>
      </c>
      <c r="Q63" s="44" t="str">
        <f t="shared" si="54"/>
        <v>Да</v>
      </c>
      <c r="R63" s="44"/>
      <c r="S63" s="44" t="str">
        <f t="shared" si="55"/>
        <v>Да</v>
      </c>
      <c r="T63" s="44" t="str">
        <f t="shared" si="56"/>
        <v>Да</v>
      </c>
      <c r="U63" s="44" t="str">
        <f t="shared" si="57"/>
        <v/>
      </c>
      <c r="V63" s="27" t="str">
        <f t="shared" si="58"/>
        <v/>
      </c>
    </row>
    <row r="64" spans="1:22" x14ac:dyDescent="0.2">
      <c r="A64" s="44">
        <f t="shared" si="21"/>
        <v>62</v>
      </c>
      <c r="B64" s="51" t="str">
        <f t="shared" si="40"/>
        <v>Discovery ID Xtra HD</v>
      </c>
      <c r="C64" s="27" t="str">
        <f t="shared" si="41"/>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42"/>
        <v>Познавательные</v>
      </c>
      <c r="E64" s="45" t="str">
        <f t="shared" si="43"/>
        <v>HD</v>
      </c>
      <c r="F64" s="45" t="str">
        <f t="shared" si="44"/>
        <v>DVB-4</v>
      </c>
      <c r="G64" s="45" t="str">
        <f t="shared" si="45"/>
        <v xml:space="preserve"> 4006</v>
      </c>
      <c r="H64" s="46">
        <v>227</v>
      </c>
      <c r="I64" s="45">
        <f t="shared" si="46"/>
        <v>614</v>
      </c>
      <c r="J64" s="47" t="str">
        <f t="shared" si="47"/>
        <v>epg539</v>
      </c>
      <c r="K64" s="48" t="str">
        <f t="shared" si="48"/>
        <v>0009000207E3</v>
      </c>
      <c r="L64" s="48" t="str">
        <f t="shared" si="49"/>
        <v>http://www.idxtra.ru/</v>
      </c>
      <c r="M64" s="48" t="str">
        <f t="shared" si="50"/>
        <v>Русский, Английский</v>
      </c>
      <c r="N64" s="48" t="str">
        <f t="shared" si="51"/>
        <v>Круглосуточно</v>
      </c>
      <c r="O64" s="49" t="str">
        <f t="shared" si="52"/>
        <v/>
      </c>
      <c r="P64" s="48" t="str">
        <f t="shared" si="53"/>
        <v>Базовый</v>
      </c>
      <c r="Q64" s="44" t="str">
        <f t="shared" si="54"/>
        <v/>
      </c>
      <c r="R64" s="44"/>
      <c r="S64" s="44" t="str">
        <f t="shared" si="55"/>
        <v>Да</v>
      </c>
      <c r="T64" s="44" t="str">
        <f t="shared" si="56"/>
        <v>Да</v>
      </c>
      <c r="U64" s="44" t="str">
        <f t="shared" si="57"/>
        <v/>
      </c>
      <c r="V64" s="27" t="str">
        <f t="shared" si="58"/>
        <v/>
      </c>
    </row>
    <row r="65" spans="1:22" x14ac:dyDescent="0.2">
      <c r="A65" s="44">
        <f t="shared" si="21"/>
        <v>63</v>
      </c>
      <c r="B65" s="27" t="str">
        <f t="shared" si="40"/>
        <v>Первый HD</v>
      </c>
      <c r="C65" s="27" t="str">
        <f t="shared" si="41"/>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42"/>
        <v>Федеральные каналы</v>
      </c>
      <c r="E65" s="45" t="str">
        <f t="shared" si="43"/>
        <v>HD</v>
      </c>
      <c r="F65" s="45" t="str">
        <f t="shared" si="44"/>
        <v>DVB-10</v>
      </c>
      <c r="G65" s="45" t="str">
        <f t="shared" si="45"/>
        <v xml:space="preserve"> 4006</v>
      </c>
      <c r="H65" s="46">
        <v>139</v>
      </c>
      <c r="I65" s="45">
        <f t="shared" si="46"/>
        <v>600</v>
      </c>
      <c r="J65" s="47" t="str">
        <f t="shared" si="47"/>
        <v>epg268</v>
      </c>
      <c r="K65" s="48" t="str">
        <f t="shared" si="48"/>
        <v>0009000207F4</v>
      </c>
      <c r="L65" s="48" t="str">
        <f t="shared" si="49"/>
        <v>http://1tv.ru</v>
      </c>
      <c r="M65" s="48" t="str">
        <f t="shared" si="50"/>
        <v>Русский</v>
      </c>
      <c r="N65" s="48" t="str">
        <f t="shared" si="51"/>
        <v>Круглосуточно</v>
      </c>
      <c r="O65" s="49" t="str">
        <f t="shared" si="52"/>
        <v/>
      </c>
      <c r="P65" s="48" t="str">
        <f t="shared" si="53"/>
        <v>Базовый</v>
      </c>
      <c r="Q65" s="44" t="str">
        <f t="shared" si="54"/>
        <v/>
      </c>
      <c r="R65" s="44"/>
      <c r="S65" s="44" t="str">
        <f t="shared" si="55"/>
        <v>Да</v>
      </c>
      <c r="T65" s="44" t="str">
        <f t="shared" si="56"/>
        <v>Да</v>
      </c>
      <c r="U65" s="44" t="str">
        <f t="shared" si="57"/>
        <v/>
      </c>
      <c r="V65" s="27" t="str">
        <f t="shared" si="58"/>
        <v/>
      </c>
    </row>
    <row r="66" spans="1:22" x14ac:dyDescent="0.2">
      <c r="A66" s="44">
        <f t="shared" si="21"/>
        <v>64</v>
      </c>
      <c r="B66" s="27" t="str">
        <f t="shared" si="40"/>
        <v>Кино ТВ</v>
      </c>
      <c r="C66" s="27" t="str">
        <f t="shared" si="41"/>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42"/>
        <v>Иностранное кино</v>
      </c>
      <c r="E66" s="45" t="str">
        <f t="shared" si="43"/>
        <v>SD</v>
      </c>
      <c r="F66" s="45" t="str">
        <f t="shared" si="44"/>
        <v>DVB-10</v>
      </c>
      <c r="G66" s="45" t="str">
        <f t="shared" si="45"/>
        <v xml:space="preserve"> 4006</v>
      </c>
      <c r="H66" s="46">
        <v>308</v>
      </c>
      <c r="I66" s="45">
        <f t="shared" si="46"/>
        <v>66</v>
      </c>
      <c r="J66" s="47" t="str">
        <f t="shared" si="47"/>
        <v>epg504</v>
      </c>
      <c r="K66" s="48" t="str">
        <f t="shared" si="48"/>
        <v>0009000207D1</v>
      </c>
      <c r="L66" s="48" t="str">
        <f t="shared" si="49"/>
        <v>http://kinochannel.ru/</v>
      </c>
      <c r="M66" s="48" t="str">
        <f t="shared" si="50"/>
        <v>Русский</v>
      </c>
      <c r="N66" s="48" t="str">
        <f t="shared" si="51"/>
        <v>Круглосуточно</v>
      </c>
      <c r="O66" s="49" t="str">
        <f t="shared" si="52"/>
        <v/>
      </c>
      <c r="P66" s="48" t="str">
        <f t="shared" si="53"/>
        <v>Базовый</v>
      </c>
      <c r="Q66" s="44" t="str">
        <f t="shared" si="54"/>
        <v/>
      </c>
      <c r="R66" s="44"/>
      <c r="S66" s="44" t="str">
        <f t="shared" si="55"/>
        <v>Да</v>
      </c>
      <c r="T66" s="44" t="str">
        <f t="shared" si="56"/>
        <v>Да</v>
      </c>
      <c r="U66" s="44" t="str">
        <f t="shared" si="57"/>
        <v/>
      </c>
      <c r="V66" s="27" t="str">
        <f t="shared" si="58"/>
        <v/>
      </c>
    </row>
    <row r="67" spans="1:22" x14ac:dyDescent="0.2">
      <c r="A67" s="44">
        <f t="shared" ref="A67:A98" si="59">ROW()-2</f>
        <v>65</v>
      </c>
      <c r="B67" s="27" t="str">
        <f t="shared" si="40"/>
        <v>TV 1000 Action</v>
      </c>
      <c r="C67" s="27" t="str">
        <f t="shared" si="41"/>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42"/>
        <v>Иностранное кино</v>
      </c>
      <c r="E67" s="45" t="str">
        <f t="shared" si="43"/>
        <v>SD</v>
      </c>
      <c r="F67" s="45" t="str">
        <f t="shared" si="44"/>
        <v>DVB-10</v>
      </c>
      <c r="G67" s="45" t="str">
        <f t="shared" si="45"/>
        <v xml:space="preserve"> 4006</v>
      </c>
      <c r="H67" s="46">
        <v>98</v>
      </c>
      <c r="I67" s="45">
        <f t="shared" si="46"/>
        <v>65</v>
      </c>
      <c r="J67" s="47" t="str">
        <f t="shared" si="47"/>
        <v>epg94</v>
      </c>
      <c r="K67" s="48" t="str">
        <f t="shared" si="48"/>
        <v>0009000207D1</v>
      </c>
      <c r="L67" s="48" t="str">
        <f t="shared" si="49"/>
        <v>http://www.viasat-channels.tv/</v>
      </c>
      <c r="M67" s="48" t="str">
        <f t="shared" si="50"/>
        <v>Русский, Английский</v>
      </c>
      <c r="N67" s="48" t="str">
        <f t="shared" si="51"/>
        <v>Круглосуточно</v>
      </c>
      <c r="O67" s="49" t="str">
        <f t="shared" si="52"/>
        <v/>
      </c>
      <c r="P67" s="48" t="str">
        <f t="shared" si="53"/>
        <v>Базовый</v>
      </c>
      <c r="Q67" s="44" t="str">
        <f t="shared" si="54"/>
        <v>Да</v>
      </c>
      <c r="R67" s="44"/>
      <c r="S67" s="44" t="str">
        <f t="shared" si="55"/>
        <v>Да</v>
      </c>
      <c r="T67" s="44" t="str">
        <f t="shared" si="56"/>
        <v>Да</v>
      </c>
      <c r="U67" s="44" t="str">
        <f t="shared" si="57"/>
        <v/>
      </c>
      <c r="V67" s="27" t="str">
        <f t="shared" si="58"/>
        <v/>
      </c>
    </row>
    <row r="68" spans="1:22" s="63" customFormat="1" x14ac:dyDescent="0.2">
      <c r="A68" s="44">
        <f t="shared" si="59"/>
        <v>66</v>
      </c>
      <c r="B68" s="27" t="str">
        <f t="shared" si="40"/>
        <v>TLC</v>
      </c>
      <c r="C68" s="27" t="str">
        <f t="shared" si="4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2"/>
        <v>Вокруг света</v>
      </c>
      <c r="E68" s="45" t="str">
        <f t="shared" si="43"/>
        <v>SD</v>
      </c>
      <c r="F68" s="45" t="str">
        <f t="shared" si="44"/>
        <v>DVB-10</v>
      </c>
      <c r="G68" s="45" t="str">
        <f t="shared" si="45"/>
        <v xml:space="preserve"> 4006</v>
      </c>
      <c r="H68" s="46">
        <v>62</v>
      </c>
      <c r="I68" s="45">
        <f t="shared" si="46"/>
        <v>106</v>
      </c>
      <c r="J68" s="47" t="str">
        <f t="shared" si="47"/>
        <v>epg61</v>
      </c>
      <c r="K68" s="48" t="str">
        <f t="shared" si="48"/>
        <v>0009000207E3</v>
      </c>
      <c r="L68" s="48" t="str">
        <f t="shared" si="49"/>
        <v>http://www.tlc-tv.ru/</v>
      </c>
      <c r="M68" s="48" t="str">
        <f t="shared" si="50"/>
        <v>Русский, Английский</v>
      </c>
      <c r="N68" s="48" t="str">
        <f t="shared" si="51"/>
        <v>Круглосуточно</v>
      </c>
      <c r="O68" s="49" t="str">
        <f t="shared" si="52"/>
        <v/>
      </c>
      <c r="P68" s="48" t="str">
        <f t="shared" si="53"/>
        <v>Базовый</v>
      </c>
      <c r="Q68" s="44" t="str">
        <f t="shared" si="54"/>
        <v/>
      </c>
      <c r="R68" s="44"/>
      <c r="S68" s="44" t="str">
        <f t="shared" si="55"/>
        <v>Да</v>
      </c>
      <c r="T68" s="44" t="str">
        <f t="shared" si="56"/>
        <v>Да</v>
      </c>
      <c r="U68" s="44" t="str">
        <f t="shared" si="57"/>
        <v/>
      </c>
      <c r="V68" s="27" t="str">
        <f t="shared" si="58"/>
        <v/>
      </c>
    </row>
    <row r="69" spans="1:22" x14ac:dyDescent="0.2">
      <c r="A69" s="48">
        <f t="shared" si="59"/>
        <v>67</v>
      </c>
      <c r="B69" s="53" t="str">
        <f t="shared" si="40"/>
        <v>Спас</v>
      </c>
      <c r="C69" s="27" t="str">
        <f t="shared" si="41"/>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2"/>
        <v>Федеральные каналы</v>
      </c>
      <c r="E69" s="54" t="str">
        <f t="shared" si="43"/>
        <v>SD</v>
      </c>
      <c r="F69" s="54" t="str">
        <f t="shared" si="44"/>
        <v>DVB-2</v>
      </c>
      <c r="G69" s="45" t="str">
        <f t="shared" si="45"/>
        <v xml:space="preserve"> 4006</v>
      </c>
      <c r="H69" s="54">
        <v>313</v>
      </c>
      <c r="I69" s="54">
        <f t="shared" si="46"/>
        <v>12</v>
      </c>
      <c r="J69" s="47" t="str">
        <f t="shared" si="47"/>
        <v>epg391</v>
      </c>
      <c r="K69" s="48" t="str">
        <f t="shared" si="48"/>
        <v>0009000207F3</v>
      </c>
      <c r="L69" s="48" t="str">
        <f t="shared" si="49"/>
        <v>http://spastv.ru</v>
      </c>
      <c r="M69" s="48" t="str">
        <f t="shared" si="50"/>
        <v>Русский</v>
      </c>
      <c r="N69" s="48" t="str">
        <f t="shared" si="51"/>
        <v>Круглосуточно</v>
      </c>
      <c r="O69" s="49" t="str">
        <f t="shared" si="52"/>
        <v/>
      </c>
      <c r="P69" s="48" t="str">
        <f t="shared" si="53"/>
        <v>Федеральный</v>
      </c>
      <c r="Q69" s="48" t="str">
        <f t="shared" si="54"/>
        <v/>
      </c>
      <c r="R69" s="48"/>
      <c r="S69" s="44" t="str">
        <f t="shared" si="55"/>
        <v>Да</v>
      </c>
      <c r="T69" s="44" t="str">
        <f t="shared" si="56"/>
        <v>Да</v>
      </c>
      <c r="U69" s="44" t="str">
        <f t="shared" si="57"/>
        <v/>
      </c>
      <c r="V69" s="27" t="str">
        <f t="shared" si="58"/>
        <v/>
      </c>
    </row>
    <row r="70" spans="1:22" x14ac:dyDescent="0.2">
      <c r="A70" s="44">
        <f t="shared" si="59"/>
        <v>68</v>
      </c>
      <c r="B70" s="27" t="str">
        <f t="shared" si="40"/>
        <v>Shopping live</v>
      </c>
      <c r="C70" s="27" t="str">
        <f t="shared" si="41"/>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2"/>
        <v>Телемагазины</v>
      </c>
      <c r="E70" s="45" t="str">
        <f t="shared" si="43"/>
        <v>SD</v>
      </c>
      <c r="F70" s="45" t="str">
        <f t="shared" si="44"/>
        <v>DVB-11</v>
      </c>
      <c r="G70" s="45" t="str">
        <f t="shared" si="45"/>
        <v xml:space="preserve"> 4006</v>
      </c>
      <c r="H70" s="46">
        <v>24</v>
      </c>
      <c r="I70" s="45">
        <f t="shared" si="46"/>
        <v>22</v>
      </c>
      <c r="J70" s="47" t="str">
        <f t="shared" si="47"/>
        <v>epg23</v>
      </c>
      <c r="K70" s="48" t="str">
        <f t="shared" si="48"/>
        <v>0009000207E3</v>
      </c>
      <c r="L70" s="48" t="str">
        <f t="shared" si="49"/>
        <v>http://www.shoppinglive.ru/</v>
      </c>
      <c r="M70" s="48" t="str">
        <f t="shared" si="50"/>
        <v>Русский</v>
      </c>
      <c r="N70" s="48" t="str">
        <f t="shared" si="51"/>
        <v>Круглосуточно</v>
      </c>
      <c r="O70" s="49" t="str">
        <f t="shared" si="52"/>
        <v/>
      </c>
      <c r="P70" s="48" t="str">
        <f t="shared" si="53"/>
        <v>Базовый</v>
      </c>
      <c r="Q70" s="44" t="str">
        <f t="shared" si="54"/>
        <v/>
      </c>
      <c r="R70" s="44"/>
      <c r="S70" s="44" t="str">
        <f t="shared" si="55"/>
        <v>Да</v>
      </c>
      <c r="T70" s="44" t="str">
        <f t="shared" si="56"/>
        <v>Да</v>
      </c>
      <c r="U70" s="44" t="str">
        <f t="shared" si="57"/>
        <v/>
      </c>
      <c r="V70" s="27" t="str">
        <f t="shared" si="58"/>
        <v/>
      </c>
    </row>
    <row r="71" spans="1:22" s="69" customFormat="1" x14ac:dyDescent="0.2">
      <c r="A71" s="44">
        <f t="shared" si="59"/>
        <v>69</v>
      </c>
      <c r="B71" s="27" t="str">
        <f t="shared" si="40"/>
        <v>Россия 1 HD</v>
      </c>
      <c r="C71" s="27" t="str">
        <f t="shared" si="41"/>
        <v>Это динамично развивающаяся телекомпания, занимающая ведущие позиции в российском вещании.</v>
      </c>
      <c r="D71" s="27" t="str">
        <f t="shared" si="42"/>
        <v>Федеральные каналы</v>
      </c>
      <c r="E71" s="45" t="str">
        <f t="shared" si="43"/>
        <v>HD</v>
      </c>
      <c r="F71" s="45" t="str">
        <f t="shared" si="44"/>
        <v>DVB-11</v>
      </c>
      <c r="G71" s="45" t="str">
        <f t="shared" si="45"/>
        <v xml:space="preserve"> 4006</v>
      </c>
      <c r="H71" s="46">
        <v>138</v>
      </c>
      <c r="I71" s="45">
        <f t="shared" si="46"/>
        <v>601</v>
      </c>
      <c r="J71" s="47" t="str">
        <f t="shared" si="47"/>
        <v>epg388</v>
      </c>
      <c r="K71" s="48" t="str">
        <f t="shared" si="48"/>
        <v>0009000207F4</v>
      </c>
      <c r="L71" s="48" t="str">
        <f t="shared" si="49"/>
        <v>http://russia.tv</v>
      </c>
      <c r="M71" s="48" t="str">
        <f t="shared" si="50"/>
        <v>Русский</v>
      </c>
      <c r="N71" s="48" t="str">
        <f t="shared" si="51"/>
        <v>Круглосуточно</v>
      </c>
      <c r="O71" s="49" t="str">
        <f t="shared" si="52"/>
        <v/>
      </c>
      <c r="P71" s="48" t="str">
        <f t="shared" si="53"/>
        <v>Базовый</v>
      </c>
      <c r="Q71" s="44" t="str">
        <f t="shared" si="54"/>
        <v/>
      </c>
      <c r="R71" s="44"/>
      <c r="S71" s="44" t="str">
        <f t="shared" si="55"/>
        <v>Да</v>
      </c>
      <c r="T71" s="44" t="str">
        <f t="shared" si="56"/>
        <v>Да</v>
      </c>
      <c r="U71" s="44" t="str">
        <f t="shared" si="57"/>
        <v/>
      </c>
      <c r="V71" s="27" t="str">
        <f t="shared" si="58"/>
        <v/>
      </c>
    </row>
    <row r="72" spans="1:22" x14ac:dyDescent="0.2">
      <c r="A72" s="67">
        <f t="shared" si="59"/>
        <v>70</v>
      </c>
      <c r="B72" s="51" t="str">
        <f t="shared" si="40"/>
        <v>ТНТ4</v>
      </c>
      <c r="C72" s="27" t="str">
        <f t="shared" si="41"/>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1" t="str">
        <f t="shared" si="42"/>
        <v>Развлекательные</v>
      </c>
      <c r="E72" s="68" t="str">
        <f t="shared" si="43"/>
        <v>SD</v>
      </c>
      <c r="F72" s="68" t="str">
        <f t="shared" si="44"/>
        <v>DVB-11</v>
      </c>
      <c r="G72" s="45" t="str">
        <f t="shared" si="45"/>
        <v xml:space="preserve"> 4006</v>
      </c>
      <c r="H72" s="68">
        <v>315</v>
      </c>
      <c r="I72" s="68">
        <f t="shared" si="46"/>
        <v>206</v>
      </c>
      <c r="J72" s="47" t="str">
        <f t="shared" si="47"/>
        <v>epg622</v>
      </c>
      <c r="K72" s="48" t="str">
        <f t="shared" si="48"/>
        <v>0009000207E3</v>
      </c>
      <c r="L72" s="48" t="str">
        <f t="shared" si="49"/>
        <v>http://tnt-online.ru/</v>
      </c>
      <c r="M72" s="48" t="str">
        <f t="shared" si="50"/>
        <v>Русский</v>
      </c>
      <c r="N72" s="48" t="str">
        <f t="shared" si="51"/>
        <v>Круглосуточно</v>
      </c>
      <c r="O72" s="49" t="str">
        <f t="shared" si="52"/>
        <v/>
      </c>
      <c r="P72" s="48" t="str">
        <f t="shared" si="53"/>
        <v>Базовый</v>
      </c>
      <c r="Q72" s="67" t="str">
        <f t="shared" si="54"/>
        <v>Да</v>
      </c>
      <c r="R72" s="67"/>
      <c r="S72" s="44" t="str">
        <f t="shared" si="55"/>
        <v>Да</v>
      </c>
      <c r="T72" s="44" t="str">
        <f t="shared" si="56"/>
        <v>Да</v>
      </c>
      <c r="U72" s="44" t="str">
        <f t="shared" si="57"/>
        <v/>
      </c>
      <c r="V72" s="27" t="str">
        <f t="shared" si="58"/>
        <v/>
      </c>
    </row>
    <row r="73" spans="1:22" x14ac:dyDescent="0.2">
      <c r="A73" s="44">
        <f t="shared" si="59"/>
        <v>71</v>
      </c>
      <c r="B73" s="27" t="str">
        <f t="shared" si="40"/>
        <v>Eurosport 1 HD</v>
      </c>
      <c r="C73" s="27" t="str">
        <f t="shared" si="41"/>
        <v>Канал предоставляет самую полную информацию о текущих событиях в мире спорта. Вещание в формате высокой четкости.</v>
      </c>
      <c r="D73" s="27" t="str">
        <f t="shared" si="42"/>
        <v>Спортивные</v>
      </c>
      <c r="E73" s="45" t="str">
        <f t="shared" si="43"/>
        <v>HD</v>
      </c>
      <c r="F73" s="45" t="str">
        <f t="shared" si="44"/>
        <v>DVB-11</v>
      </c>
      <c r="G73" s="45" t="str">
        <f t="shared" si="45"/>
        <v xml:space="preserve"> 4006</v>
      </c>
      <c r="H73" s="46">
        <v>122</v>
      </c>
      <c r="I73" s="45">
        <f t="shared" si="46"/>
        <v>619</v>
      </c>
      <c r="J73" s="47" t="str">
        <f t="shared" si="47"/>
        <v>epg308</v>
      </c>
      <c r="K73" s="48" t="str">
        <f t="shared" si="48"/>
        <v>0009000207D1</v>
      </c>
      <c r="L73" s="48" t="str">
        <f t="shared" si="49"/>
        <v>http://www.eurosport.ru/</v>
      </c>
      <c r="M73" s="48" t="str">
        <f t="shared" si="50"/>
        <v>Английский</v>
      </c>
      <c r="N73" s="48" t="str">
        <f t="shared" si="51"/>
        <v>Круглосуточно</v>
      </c>
      <c r="O73" s="49" t="str">
        <f t="shared" si="52"/>
        <v/>
      </c>
      <c r="P73" s="48" t="str">
        <f t="shared" si="53"/>
        <v>Базовый</v>
      </c>
      <c r="Q73" s="44" t="str">
        <f t="shared" si="54"/>
        <v/>
      </c>
      <c r="R73" s="44"/>
      <c r="S73" s="44" t="str">
        <f t="shared" si="55"/>
        <v>Да</v>
      </c>
      <c r="T73" s="44" t="str">
        <f t="shared" si="56"/>
        <v>Да</v>
      </c>
      <c r="U73" s="44" t="str">
        <f t="shared" si="57"/>
        <v/>
      </c>
      <c r="V73" s="27" t="str">
        <f t="shared" si="58"/>
        <v/>
      </c>
    </row>
    <row r="74" spans="1:22" x14ac:dyDescent="0.2">
      <c r="A74" s="44">
        <f t="shared" si="59"/>
        <v>72</v>
      </c>
      <c r="B74" s="27" t="str">
        <f t="shared" si="40"/>
        <v>Fox HD</v>
      </c>
      <c r="C74" s="27" t="str">
        <f t="shared" si="41"/>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2"/>
        <v>Кино и сериалы</v>
      </c>
      <c r="E74" s="45" t="str">
        <f t="shared" si="43"/>
        <v>HD</v>
      </c>
      <c r="F74" s="45" t="str">
        <f t="shared" si="44"/>
        <v>DVB-9</v>
      </c>
      <c r="G74" s="45" t="str">
        <f t="shared" si="45"/>
        <v xml:space="preserve"> 4006</v>
      </c>
      <c r="H74" s="46">
        <v>131</v>
      </c>
      <c r="I74" s="45">
        <f t="shared" si="46"/>
        <v>607</v>
      </c>
      <c r="J74" s="47" t="str">
        <f t="shared" si="47"/>
        <v>epg316</v>
      </c>
      <c r="K74" s="48" t="str">
        <f t="shared" si="48"/>
        <v>0009000207D1</v>
      </c>
      <c r="L74" s="48" t="str">
        <f t="shared" si="49"/>
        <v>http://www.fox.com/</v>
      </c>
      <c r="M74" s="48" t="str">
        <f t="shared" si="50"/>
        <v>Русский</v>
      </c>
      <c r="N74" s="48" t="str">
        <f t="shared" si="51"/>
        <v>Круглосуточно</v>
      </c>
      <c r="O74" s="49" t="str">
        <f t="shared" si="52"/>
        <v/>
      </c>
      <c r="P74" s="48" t="str">
        <f t="shared" si="53"/>
        <v>Базовый</v>
      </c>
      <c r="Q74" s="44" t="str">
        <f t="shared" si="54"/>
        <v/>
      </c>
      <c r="R74" s="44"/>
      <c r="S74" s="44" t="str">
        <f t="shared" si="55"/>
        <v>Да</v>
      </c>
      <c r="T74" s="44" t="str">
        <f t="shared" si="56"/>
        <v>Да</v>
      </c>
      <c r="U74" s="44" t="str">
        <f t="shared" si="57"/>
        <v/>
      </c>
      <c r="V74" s="27" t="str">
        <f t="shared" si="58"/>
        <v/>
      </c>
    </row>
    <row r="75" spans="1:22" x14ac:dyDescent="0.2">
      <c r="A75" s="44">
        <f t="shared" si="59"/>
        <v>73</v>
      </c>
      <c r="B75" s="53" t="str">
        <f t="shared" si="40"/>
        <v>Матч! Арена HD</v>
      </c>
      <c r="C75" s="27" t="str">
        <f t="shared" si="41"/>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2"/>
        <v>Спортивные</v>
      </c>
      <c r="E75" s="54" t="str">
        <f t="shared" si="43"/>
        <v>HD</v>
      </c>
      <c r="F75" s="54" t="str">
        <f t="shared" si="44"/>
        <v>DVB-14</v>
      </c>
      <c r="G75" s="45" t="str">
        <f t="shared" si="45"/>
        <v xml:space="preserve"> 4006</v>
      </c>
      <c r="H75" s="55">
        <v>123</v>
      </c>
      <c r="I75" s="54">
        <f t="shared" si="46"/>
        <v>621</v>
      </c>
      <c r="J75" s="47" t="str">
        <f t="shared" si="47"/>
        <v>epg628</v>
      </c>
      <c r="K75" s="48" t="str">
        <f t="shared" si="48"/>
        <v>0009000207F4</v>
      </c>
      <c r="L75" s="48" t="str">
        <f t="shared" si="49"/>
        <v>http://matchtv.ru/</v>
      </c>
      <c r="M75" s="48" t="str">
        <f t="shared" si="50"/>
        <v>Русский</v>
      </c>
      <c r="N75" s="48" t="str">
        <f t="shared" si="51"/>
        <v>Круглосуточно</v>
      </c>
      <c r="O75" s="49" t="str">
        <f t="shared" si="52"/>
        <v/>
      </c>
      <c r="P75" s="48" t="str">
        <f t="shared" si="53"/>
        <v>Базовый</v>
      </c>
      <c r="Q75" s="44" t="str">
        <f t="shared" si="54"/>
        <v/>
      </c>
      <c r="R75" s="44"/>
      <c r="S75" s="44" t="str">
        <f t="shared" si="55"/>
        <v>Да</v>
      </c>
      <c r="T75" s="44" t="str">
        <f t="shared" si="56"/>
        <v>Да</v>
      </c>
      <c r="U75" s="44" t="str">
        <f t="shared" si="57"/>
        <v/>
      </c>
      <c r="V75" s="27" t="str">
        <f t="shared" si="58"/>
        <v/>
      </c>
    </row>
    <row r="76" spans="1:22" x14ac:dyDescent="0.2">
      <c r="A76" s="44">
        <f t="shared" si="59"/>
        <v>74</v>
      </c>
      <c r="B76" s="53" t="str">
        <f t="shared" si="40"/>
        <v>Tiji</v>
      </c>
      <c r="C76" s="27" t="str">
        <f t="shared" si="41"/>
        <v>Детский телеканал для дошкольников. Анимационные сериалы, развивающие передачи, кукольные шоу, музыкальные клипы.</v>
      </c>
      <c r="D76" s="53" t="str">
        <f t="shared" si="42"/>
        <v>Детские</v>
      </c>
      <c r="E76" s="54" t="str">
        <f t="shared" si="43"/>
        <v>SD</v>
      </c>
      <c r="F76" s="54" t="str">
        <f t="shared" si="44"/>
        <v>DVB-13</v>
      </c>
      <c r="G76" s="45" t="str">
        <f t="shared" si="45"/>
        <v xml:space="preserve"> 4006</v>
      </c>
      <c r="H76" s="55">
        <v>113</v>
      </c>
      <c r="I76" s="54">
        <f t="shared" si="46"/>
        <v>85</v>
      </c>
      <c r="J76" s="47" t="str">
        <f t="shared" si="47"/>
        <v>epg109</v>
      </c>
      <c r="K76" s="48" t="str">
        <f t="shared" si="48"/>
        <v>0009000207D1</v>
      </c>
      <c r="L76" s="48" t="str">
        <f t="shared" si="49"/>
        <v>http://www.tiji.fr/</v>
      </c>
      <c r="M76" s="48" t="str">
        <f t="shared" si="50"/>
        <v>Русский</v>
      </c>
      <c r="N76" s="48" t="str">
        <f t="shared" si="51"/>
        <v>Круглосуточно</v>
      </c>
      <c r="O76" s="49" t="str">
        <f t="shared" si="52"/>
        <v/>
      </c>
      <c r="P76" s="48" t="str">
        <f t="shared" si="53"/>
        <v>Базовый</v>
      </c>
      <c r="Q76" s="44" t="str">
        <f t="shared" si="54"/>
        <v/>
      </c>
      <c r="R76" s="44"/>
      <c r="S76" s="44" t="str">
        <f t="shared" si="55"/>
        <v>Да</v>
      </c>
      <c r="T76" s="44" t="str">
        <f t="shared" si="56"/>
        <v>Да</v>
      </c>
      <c r="U76" s="44" t="str">
        <f t="shared" si="57"/>
        <v/>
      </c>
      <c r="V76" s="27" t="str">
        <f t="shared" si="58"/>
        <v/>
      </c>
    </row>
    <row r="77" spans="1:22" x14ac:dyDescent="0.2">
      <c r="A77" s="44">
        <f t="shared" si="59"/>
        <v>75</v>
      </c>
      <c r="B77" s="51" t="str">
        <f t="shared" si="40"/>
        <v>Шалун SD</v>
      </c>
      <c r="C77" s="51" t="str">
        <f t="shared" si="41"/>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42"/>
        <v>Эротика</v>
      </c>
      <c r="E77" s="68" t="str">
        <f t="shared" si="43"/>
        <v>SD</v>
      </c>
      <c r="F77" s="68" t="str">
        <f t="shared" si="44"/>
        <v>DVB-13</v>
      </c>
      <c r="G77" s="68" t="str">
        <f t="shared" si="45"/>
        <v xml:space="preserve"> 4006</v>
      </c>
      <c r="H77" s="68">
        <v>196</v>
      </c>
      <c r="I77" s="68">
        <f t="shared" si="46"/>
        <v>925</v>
      </c>
      <c r="J77" s="153" t="str">
        <f t="shared" si="47"/>
        <v>epg654</v>
      </c>
      <c r="K77" s="67" t="str">
        <f t="shared" si="48"/>
        <v>0009000207E3</v>
      </c>
      <c r="L77" s="67" t="str">
        <f t="shared" si="49"/>
        <v>http://www.goodtime.media/</v>
      </c>
      <c r="M77" s="48" t="str">
        <f t="shared" si="50"/>
        <v>Русский</v>
      </c>
      <c r="N77" s="48" t="str">
        <f t="shared" si="51"/>
        <v>Круглосуточно</v>
      </c>
      <c r="O77" s="49" t="str">
        <f t="shared" si="52"/>
        <v/>
      </c>
      <c r="P77" s="48" t="str">
        <f t="shared" si="53"/>
        <v>Базовый</v>
      </c>
      <c r="Q77" s="44" t="str">
        <f t="shared" si="54"/>
        <v/>
      </c>
      <c r="R77" s="44"/>
      <c r="S77" s="44" t="str">
        <f t="shared" si="55"/>
        <v>Да</v>
      </c>
      <c r="T77" s="44" t="str">
        <f t="shared" si="56"/>
        <v>Да</v>
      </c>
      <c r="U77" s="44" t="str">
        <f t="shared" si="57"/>
        <v>Да</v>
      </c>
      <c r="V77" s="27" t="str">
        <f t="shared" si="58"/>
        <v/>
      </c>
    </row>
    <row r="78" spans="1:22" x14ac:dyDescent="0.2">
      <c r="A78" s="44">
        <f t="shared" si="59"/>
        <v>76</v>
      </c>
      <c r="B78" s="53" t="str">
        <f t="shared" si="40"/>
        <v>Ретро</v>
      </c>
      <c r="C78" s="27" t="str">
        <f t="shared" si="41"/>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42"/>
        <v>Развлекательные</v>
      </c>
      <c r="E78" s="54" t="str">
        <f t="shared" si="43"/>
        <v>SD</v>
      </c>
      <c r="F78" s="54" t="str">
        <f t="shared" si="44"/>
        <v>DVB-13</v>
      </c>
      <c r="G78" s="45" t="str">
        <f t="shared" si="45"/>
        <v xml:space="preserve"> 4006</v>
      </c>
      <c r="H78" s="55">
        <v>40</v>
      </c>
      <c r="I78" s="54">
        <f t="shared" si="46"/>
        <v>204</v>
      </c>
      <c r="J78" s="47" t="str">
        <f t="shared" si="47"/>
        <v>epg39</v>
      </c>
      <c r="K78" s="48" t="str">
        <f t="shared" si="48"/>
        <v>0009000207D1</v>
      </c>
      <c r="L78" s="48" t="str">
        <f t="shared" si="49"/>
        <v>http://www.tv-stream.ru/</v>
      </c>
      <c r="M78" s="48" t="str">
        <f t="shared" si="50"/>
        <v>Русский</v>
      </c>
      <c r="N78" s="48" t="str">
        <f t="shared" si="51"/>
        <v>Круглосуточно</v>
      </c>
      <c r="O78" s="49" t="str">
        <f t="shared" si="52"/>
        <v/>
      </c>
      <c r="P78" s="48" t="str">
        <f t="shared" si="53"/>
        <v>Базовый</v>
      </c>
      <c r="Q78" s="44" t="str">
        <f t="shared" si="54"/>
        <v>Да</v>
      </c>
      <c r="R78" s="44"/>
      <c r="S78" s="44" t="str">
        <f t="shared" si="55"/>
        <v>Да</v>
      </c>
      <c r="T78" s="44" t="str">
        <f t="shared" si="56"/>
        <v>Да</v>
      </c>
      <c r="U78" s="44" t="str">
        <f t="shared" si="57"/>
        <v/>
      </c>
      <c r="V78" s="27" t="str">
        <f t="shared" si="58"/>
        <v/>
      </c>
    </row>
    <row r="79" spans="1:22" x14ac:dyDescent="0.2">
      <c r="A79" s="44">
        <f t="shared" si="59"/>
        <v>77</v>
      </c>
      <c r="B79" s="53" t="str">
        <f t="shared" si="40"/>
        <v>National Geographic HD</v>
      </c>
      <c r="C79" s="27"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42"/>
        <v>Вокруг света</v>
      </c>
      <c r="E79" s="54" t="str">
        <f t="shared" si="43"/>
        <v>HD</v>
      </c>
      <c r="F79" s="54" t="str">
        <f t="shared" si="44"/>
        <v>DVB-13</v>
      </c>
      <c r="G79" s="45" t="str">
        <f t="shared" si="45"/>
        <v xml:space="preserve"> 4006</v>
      </c>
      <c r="H79" s="55">
        <v>134</v>
      </c>
      <c r="I79" s="54">
        <f t="shared" si="46"/>
        <v>610</v>
      </c>
      <c r="J79" s="47" t="str">
        <f t="shared" si="47"/>
        <v>epg319</v>
      </c>
      <c r="K79" s="48" t="str">
        <f t="shared" si="48"/>
        <v>0009000207D1</v>
      </c>
      <c r="L79" s="48" t="str">
        <f t="shared" si="49"/>
        <v>http://natgeotv.com/ru</v>
      </c>
      <c r="M79" s="48" t="str">
        <f t="shared" si="50"/>
        <v>Русский, Английский</v>
      </c>
      <c r="N79" s="48" t="str">
        <f t="shared" si="51"/>
        <v>Круглосуточно</v>
      </c>
      <c r="O79" s="49" t="str">
        <f t="shared" si="52"/>
        <v/>
      </c>
      <c r="P79" s="48" t="str">
        <f t="shared" si="53"/>
        <v>Базовый</v>
      </c>
      <c r="Q79" s="44" t="str">
        <f t="shared" si="54"/>
        <v/>
      </c>
      <c r="R79" s="44"/>
      <c r="S79" s="44" t="str">
        <f t="shared" si="55"/>
        <v>Да</v>
      </c>
      <c r="T79" s="44" t="str">
        <f t="shared" si="56"/>
        <v>Да</v>
      </c>
      <c r="U79" s="44" t="str">
        <f t="shared" si="57"/>
        <v/>
      </c>
      <c r="V79" s="27" t="str">
        <f t="shared" si="58"/>
        <v/>
      </c>
    </row>
    <row r="80" spans="1:22" x14ac:dyDescent="0.2">
      <c r="A80" s="44">
        <f t="shared" si="59"/>
        <v>78</v>
      </c>
      <c r="B80" s="53" t="str">
        <f t="shared" si="40"/>
        <v>Food Network</v>
      </c>
      <c r="C80" s="27" t="str">
        <f t="shared" si="4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42"/>
        <v>Семья и здоровье</v>
      </c>
      <c r="E80" s="54" t="str">
        <f t="shared" si="43"/>
        <v>SD</v>
      </c>
      <c r="F80" s="54" t="str">
        <f t="shared" si="44"/>
        <v>DVB-13</v>
      </c>
      <c r="G80" s="45" t="str">
        <f t="shared" si="45"/>
        <v xml:space="preserve"> 4006</v>
      </c>
      <c r="H80" s="55">
        <v>304</v>
      </c>
      <c r="I80" s="54">
        <f t="shared" si="46"/>
        <v>134</v>
      </c>
      <c r="J80" s="47" t="str">
        <f t="shared" si="47"/>
        <v>epg589</v>
      </c>
      <c r="K80" s="48" t="str">
        <f t="shared" si="48"/>
        <v>0009000207D1</v>
      </c>
      <c r="L80" s="48" t="str">
        <f t="shared" si="49"/>
        <v>http://foodnetwork.com</v>
      </c>
      <c r="M80" s="48" t="str">
        <f t="shared" si="50"/>
        <v>Русский, Английский</v>
      </c>
      <c r="N80" s="48" t="str">
        <f t="shared" si="51"/>
        <v>Круглосуточно</v>
      </c>
      <c r="O80" s="49" t="str">
        <f t="shared" si="52"/>
        <v/>
      </c>
      <c r="P80" s="48" t="str">
        <f t="shared" si="53"/>
        <v>Базовый</v>
      </c>
      <c r="Q80" s="44" t="str">
        <f t="shared" si="54"/>
        <v>Да</v>
      </c>
      <c r="R80" s="44"/>
      <c r="S80" s="44" t="str">
        <f t="shared" si="55"/>
        <v>Да</v>
      </c>
      <c r="T80" s="44" t="str">
        <f t="shared" si="56"/>
        <v>Да</v>
      </c>
      <c r="U80" s="44" t="str">
        <f t="shared" si="57"/>
        <v/>
      </c>
      <c r="V80" s="27" t="str">
        <f t="shared" si="58"/>
        <v/>
      </c>
    </row>
    <row r="81" spans="1:22" x14ac:dyDescent="0.2">
      <c r="A81" s="44">
        <f t="shared" si="59"/>
        <v>79</v>
      </c>
      <c r="B81" s="53" t="str">
        <f t="shared" si="40"/>
        <v>Ностальгия</v>
      </c>
      <c r="C81" s="27" t="str">
        <f t="shared" si="41"/>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42"/>
        <v>Развлекательные</v>
      </c>
      <c r="E81" s="54" t="str">
        <f t="shared" si="43"/>
        <v>SD</v>
      </c>
      <c r="F81" s="54" t="str">
        <f t="shared" si="44"/>
        <v>DVB-13</v>
      </c>
      <c r="G81" s="45" t="str">
        <f t="shared" si="45"/>
        <v xml:space="preserve"> 4006</v>
      </c>
      <c r="H81" s="55">
        <v>140</v>
      </c>
      <c r="I81" s="54">
        <f t="shared" si="46"/>
        <v>203</v>
      </c>
      <c r="J81" s="47" t="str">
        <f t="shared" si="47"/>
        <v>epg325</v>
      </c>
      <c r="K81" s="48" t="str">
        <f t="shared" si="48"/>
        <v>0009000207D1</v>
      </c>
      <c r="L81" s="48" t="str">
        <f t="shared" si="49"/>
        <v>http://www.nostalgiatv.ru/</v>
      </c>
      <c r="M81" s="48" t="str">
        <f t="shared" si="50"/>
        <v>Русский</v>
      </c>
      <c r="N81" s="48" t="str">
        <f t="shared" si="51"/>
        <v>Круглосуточно</v>
      </c>
      <c r="O81" s="49" t="str">
        <f t="shared" si="52"/>
        <v/>
      </c>
      <c r="P81" s="48" t="str">
        <f t="shared" si="53"/>
        <v>Базовый</v>
      </c>
      <c r="Q81" s="44" t="str">
        <f t="shared" si="54"/>
        <v>Да</v>
      </c>
      <c r="R81" s="44"/>
      <c r="S81" s="44" t="str">
        <f t="shared" si="55"/>
        <v>Да</v>
      </c>
      <c r="T81" s="44" t="str">
        <f t="shared" si="56"/>
        <v>Да</v>
      </c>
      <c r="U81" s="44" t="str">
        <f t="shared" si="57"/>
        <v/>
      </c>
      <c r="V81" s="27" t="str">
        <f t="shared" si="58"/>
        <v/>
      </c>
    </row>
    <row r="82" spans="1:22" x14ac:dyDescent="0.2">
      <c r="A82" s="44">
        <f t="shared" si="59"/>
        <v>80</v>
      </c>
      <c r="B82" s="53" t="str">
        <f t="shared" si="40"/>
        <v>Eurosport 2</v>
      </c>
      <c r="C82" s="27" t="str">
        <f t="shared" si="41"/>
        <v>Канал предоставляет самую полную информацию о текущих событиях в мире спорта. Вещание в формате высокой четкости.</v>
      </c>
      <c r="D82" s="53" t="str">
        <f t="shared" si="42"/>
        <v>Спортивные</v>
      </c>
      <c r="E82" s="54" t="str">
        <f t="shared" si="43"/>
        <v>SD</v>
      </c>
      <c r="F82" s="54" t="str">
        <f t="shared" si="44"/>
        <v>DVB-13</v>
      </c>
      <c r="G82" s="45" t="str">
        <f t="shared" si="45"/>
        <v xml:space="preserve"> 4006</v>
      </c>
      <c r="H82" s="55">
        <v>111</v>
      </c>
      <c r="I82" s="54">
        <f t="shared" si="46"/>
        <v>301</v>
      </c>
      <c r="J82" s="47" t="str">
        <f t="shared" si="47"/>
        <v>epg107</v>
      </c>
      <c r="K82" s="48" t="str">
        <f t="shared" si="48"/>
        <v>0009000207D1</v>
      </c>
      <c r="L82" s="48" t="str">
        <f t="shared" si="49"/>
        <v>http://www.eurosport.ru/</v>
      </c>
      <c r="M82" s="48" t="str">
        <f t="shared" si="50"/>
        <v>Русский, Английский</v>
      </c>
      <c r="N82" s="48" t="str">
        <f t="shared" si="51"/>
        <v>Круглосуточно</v>
      </c>
      <c r="O82" s="49" t="str">
        <f t="shared" si="52"/>
        <v/>
      </c>
      <c r="P82" s="48" t="str">
        <f t="shared" si="53"/>
        <v>Базовый</v>
      </c>
      <c r="Q82" s="44" t="str">
        <f t="shared" si="54"/>
        <v/>
      </c>
      <c r="R82" s="44"/>
      <c r="S82" s="44" t="str">
        <f t="shared" si="55"/>
        <v>Да</v>
      </c>
      <c r="T82" s="44" t="str">
        <f t="shared" si="56"/>
        <v>Да</v>
      </c>
      <c r="U82" s="44" t="str">
        <f t="shared" si="57"/>
        <v/>
      </c>
      <c r="V82" s="27" t="str">
        <f t="shared" si="58"/>
        <v/>
      </c>
    </row>
    <row r="83" spans="1:22" x14ac:dyDescent="0.2">
      <c r="A83" s="44">
        <f t="shared" si="59"/>
        <v>81</v>
      </c>
      <c r="B83" s="53" t="str">
        <f t="shared" si="40"/>
        <v>National Geographic Wild HD</v>
      </c>
      <c r="C83" s="27"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42"/>
        <v>Вокруг света</v>
      </c>
      <c r="E83" s="54" t="str">
        <f t="shared" si="43"/>
        <v>HD</v>
      </c>
      <c r="F83" s="54" t="str">
        <f t="shared" si="44"/>
        <v>DVB-14</v>
      </c>
      <c r="G83" s="45" t="str">
        <f t="shared" si="45"/>
        <v xml:space="preserve"> 4006</v>
      </c>
      <c r="H83" s="55">
        <v>135</v>
      </c>
      <c r="I83" s="54">
        <f t="shared" si="46"/>
        <v>611</v>
      </c>
      <c r="J83" s="47" t="str">
        <f t="shared" si="47"/>
        <v>epg320</v>
      </c>
      <c r="K83" s="48" t="str">
        <f t="shared" si="48"/>
        <v>0009000207D1</v>
      </c>
      <c r="L83" s="48" t="str">
        <f t="shared" si="49"/>
        <v>http://natgeotv.com</v>
      </c>
      <c r="M83" s="48" t="str">
        <f t="shared" si="50"/>
        <v>Русский</v>
      </c>
      <c r="N83" s="48" t="str">
        <f t="shared" si="51"/>
        <v>Круглосуточно</v>
      </c>
      <c r="O83" s="49" t="str">
        <f t="shared" si="52"/>
        <v/>
      </c>
      <c r="P83" s="48" t="str">
        <f t="shared" si="53"/>
        <v>Базовый</v>
      </c>
      <c r="Q83" s="44" t="str">
        <f t="shared" si="54"/>
        <v/>
      </c>
      <c r="R83" s="44"/>
      <c r="S83" s="44" t="str">
        <f t="shared" si="55"/>
        <v>Да</v>
      </c>
      <c r="T83" s="44" t="str">
        <f t="shared" si="56"/>
        <v>Да</v>
      </c>
      <c r="U83" s="44" t="str">
        <f t="shared" si="57"/>
        <v/>
      </c>
      <c r="V83" s="27" t="str">
        <f t="shared" si="58"/>
        <v/>
      </c>
    </row>
    <row r="84" spans="1:22" x14ac:dyDescent="0.2">
      <c r="A84" s="44">
        <f t="shared" si="59"/>
        <v>82</v>
      </c>
      <c r="B84" s="53" t="str">
        <f t="shared" si="40"/>
        <v>СТС Love</v>
      </c>
      <c r="C84" s="27" t="str">
        <f t="shared" si="41"/>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42"/>
        <v>Кино и сериалы</v>
      </c>
      <c r="E84" s="54" t="str">
        <f t="shared" si="43"/>
        <v>SD</v>
      </c>
      <c r="F84" s="54" t="str">
        <f t="shared" si="44"/>
        <v>DVB-15</v>
      </c>
      <c r="G84" s="45" t="str">
        <f t="shared" si="45"/>
        <v xml:space="preserve"> 4006</v>
      </c>
      <c r="H84" s="55">
        <v>145</v>
      </c>
      <c r="I84" s="54">
        <f t="shared" si="46"/>
        <v>75</v>
      </c>
      <c r="J84" s="47" t="str">
        <f t="shared" si="47"/>
        <v>epg512</v>
      </c>
      <c r="K84" s="48" t="str">
        <f t="shared" si="48"/>
        <v>0009000207E3</v>
      </c>
      <c r="L84" s="48" t="str">
        <f t="shared" si="49"/>
        <v>http://love.ctc.ru/</v>
      </c>
      <c r="M84" s="48" t="str">
        <f t="shared" si="50"/>
        <v>Русский</v>
      </c>
      <c r="N84" s="48" t="str">
        <f t="shared" si="51"/>
        <v>Круглосуточно</v>
      </c>
      <c r="O84" s="49" t="str">
        <f t="shared" si="52"/>
        <v/>
      </c>
      <c r="P84" s="48" t="str">
        <f t="shared" si="53"/>
        <v>Базовый</v>
      </c>
      <c r="Q84" s="44" t="str">
        <f t="shared" si="54"/>
        <v>Да</v>
      </c>
      <c r="R84" s="44"/>
      <c r="S84" s="44" t="str">
        <f t="shared" si="55"/>
        <v>Да</v>
      </c>
      <c r="T84" s="44" t="str">
        <f t="shared" si="56"/>
        <v>Да</v>
      </c>
      <c r="U84" s="44" t="str">
        <f t="shared" si="57"/>
        <v/>
      </c>
      <c r="V84" s="27" t="str">
        <f t="shared" si="58"/>
        <v/>
      </c>
    </row>
    <row r="85" spans="1:22" x14ac:dyDescent="0.2">
      <c r="A85" s="44">
        <f t="shared" si="59"/>
        <v>83</v>
      </c>
      <c r="B85" s="53" t="str">
        <f t="shared" si="40"/>
        <v>МТС-ИНФО</v>
      </c>
      <c r="C85" s="27" t="str">
        <f t="shared" si="41"/>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42"/>
        <v>Новости и публицистика</v>
      </c>
      <c r="E85" s="54" t="str">
        <f t="shared" si="43"/>
        <v>SD</v>
      </c>
      <c r="F85" s="54" t="str">
        <f t="shared" si="44"/>
        <v>DVB-14</v>
      </c>
      <c r="G85" s="45" t="str">
        <f t="shared" si="45"/>
        <v xml:space="preserve"> 4006</v>
      </c>
      <c r="H85" s="55">
        <v>999</v>
      </c>
      <c r="I85" s="54">
        <f t="shared" si="46"/>
        <v>30</v>
      </c>
      <c r="J85" s="47" t="str">
        <f t="shared" si="47"/>
        <v>epg114</v>
      </c>
      <c r="K85" s="48" t="str">
        <f t="shared" si="48"/>
        <v>-</v>
      </c>
      <c r="L85" s="48" t="str">
        <f t="shared" si="49"/>
        <v>http://dom.mts.ru</v>
      </c>
      <c r="M85" s="48" t="str">
        <f t="shared" si="50"/>
        <v>Русский</v>
      </c>
      <c r="N85" s="48" t="str">
        <f t="shared" si="51"/>
        <v>Круглосуточно</v>
      </c>
      <c r="O85" s="49" t="str">
        <f t="shared" si="52"/>
        <v/>
      </c>
      <c r="P85" s="48" t="str">
        <f t="shared" si="53"/>
        <v>Базовый</v>
      </c>
      <c r="Q85" s="44" t="str">
        <f t="shared" si="54"/>
        <v/>
      </c>
      <c r="R85" s="44"/>
      <c r="S85" s="44" t="str">
        <f t="shared" si="55"/>
        <v>Да</v>
      </c>
      <c r="T85" s="44" t="str">
        <f t="shared" si="56"/>
        <v>Да</v>
      </c>
      <c r="U85" s="44" t="str">
        <f t="shared" si="57"/>
        <v/>
      </c>
      <c r="V85" s="27" t="str">
        <f t="shared" si="58"/>
        <v/>
      </c>
    </row>
    <row r="86" spans="1:22" x14ac:dyDescent="0.2">
      <c r="A86" s="44">
        <f t="shared" si="59"/>
        <v>84</v>
      </c>
      <c r="B86" s="51" t="str">
        <f t="shared" si="40"/>
        <v>Gulli Girl</v>
      </c>
      <c r="C86" s="51" t="str">
        <f t="shared" si="41"/>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42"/>
        <v>Детские</v>
      </c>
      <c r="E86" s="54" t="str">
        <f t="shared" si="43"/>
        <v>SD</v>
      </c>
      <c r="F86" s="54" t="str">
        <f t="shared" si="44"/>
        <v>DVB-14</v>
      </c>
      <c r="G86" s="45" t="str">
        <f t="shared" si="45"/>
        <v xml:space="preserve"> 4006</v>
      </c>
      <c r="H86" s="55">
        <v>80</v>
      </c>
      <c r="I86" s="54">
        <f t="shared" si="46"/>
        <v>87</v>
      </c>
      <c r="J86" s="47" t="str">
        <f t="shared" si="47"/>
        <v>epg76</v>
      </c>
      <c r="K86" s="48" t="str">
        <f t="shared" si="48"/>
        <v>0009000207D1</v>
      </c>
      <c r="L86" s="48" t="str">
        <f t="shared" si="49"/>
        <v>http://www.gulli.ru/</v>
      </c>
      <c r="M86" s="48" t="str">
        <f t="shared" si="50"/>
        <v>Русский</v>
      </c>
      <c r="N86" s="48" t="str">
        <f t="shared" si="51"/>
        <v>Круглосуточно</v>
      </c>
      <c r="O86" s="49" t="str">
        <f t="shared" si="52"/>
        <v/>
      </c>
      <c r="P86" s="48" t="str">
        <f t="shared" si="53"/>
        <v>Базовый</v>
      </c>
      <c r="Q86" s="44" t="str">
        <f t="shared" si="54"/>
        <v/>
      </c>
      <c r="R86" s="44"/>
      <c r="S86" s="44" t="str">
        <f t="shared" si="55"/>
        <v>Да</v>
      </c>
      <c r="T86" s="44" t="str">
        <f t="shared" si="56"/>
        <v>Да</v>
      </c>
      <c r="U86" s="44" t="str">
        <f t="shared" si="57"/>
        <v/>
      </c>
      <c r="V86" s="27" t="str">
        <f t="shared" si="58"/>
        <v/>
      </c>
    </row>
    <row r="87" spans="1:22" x14ac:dyDescent="0.2">
      <c r="A87" s="44">
        <f t="shared" si="59"/>
        <v>85</v>
      </c>
      <c r="B87" s="53" t="str">
        <f t="shared" si="40"/>
        <v>Детский</v>
      </c>
      <c r="C87" s="27" t="str">
        <f t="shared" si="41"/>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42"/>
        <v>Детские</v>
      </c>
      <c r="E87" s="54" t="str">
        <f t="shared" si="43"/>
        <v>SD</v>
      </c>
      <c r="F87" s="54" t="str">
        <f t="shared" si="44"/>
        <v>DVB-14</v>
      </c>
      <c r="G87" s="45" t="str">
        <f t="shared" si="45"/>
        <v xml:space="preserve"> 4006</v>
      </c>
      <c r="H87" s="55">
        <v>83</v>
      </c>
      <c r="I87" s="54">
        <f t="shared" si="46"/>
        <v>88</v>
      </c>
      <c r="J87" s="47" t="str">
        <f t="shared" si="47"/>
        <v>epg79</v>
      </c>
      <c r="K87" s="48" t="str">
        <f t="shared" si="48"/>
        <v>0009000207D1</v>
      </c>
      <c r="L87" s="48" t="str">
        <f t="shared" si="49"/>
        <v>http://telekanaldetskiy.ru/</v>
      </c>
      <c r="M87" s="48" t="str">
        <f t="shared" si="50"/>
        <v>Русский</v>
      </c>
      <c r="N87" s="48" t="str">
        <f t="shared" si="51"/>
        <v>Круглосуточно</v>
      </c>
      <c r="O87" s="49" t="str">
        <f t="shared" si="52"/>
        <v/>
      </c>
      <c r="P87" s="48" t="str">
        <f t="shared" si="53"/>
        <v>Базовый</v>
      </c>
      <c r="Q87" s="44" t="str">
        <f t="shared" si="54"/>
        <v>Да</v>
      </c>
      <c r="R87" s="44"/>
      <c r="S87" s="44" t="str">
        <f t="shared" si="55"/>
        <v>Да</v>
      </c>
      <c r="T87" s="44" t="str">
        <f t="shared" si="56"/>
        <v>Да</v>
      </c>
      <c r="U87" s="44" t="str">
        <f t="shared" si="57"/>
        <v/>
      </c>
      <c r="V87" s="27" t="str">
        <f t="shared" si="58"/>
        <v/>
      </c>
    </row>
    <row r="88" spans="1:22" x14ac:dyDescent="0.2">
      <c r="A88" s="44">
        <f t="shared" si="59"/>
        <v>86</v>
      </c>
      <c r="B88" s="53" t="str">
        <f t="shared" si="40"/>
        <v>Discovery Channel HD</v>
      </c>
      <c r="C88" s="27" t="str">
        <f t="shared" si="41"/>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42"/>
        <v>Вокруг света</v>
      </c>
      <c r="E88" s="54" t="str">
        <f t="shared" si="43"/>
        <v>HD</v>
      </c>
      <c r="F88" s="54" t="str">
        <f t="shared" si="44"/>
        <v>DVB-15</v>
      </c>
      <c r="G88" s="45" t="str">
        <f t="shared" si="45"/>
        <v xml:space="preserve"> 4006</v>
      </c>
      <c r="H88" s="55">
        <v>118</v>
      </c>
      <c r="I88" s="54">
        <f t="shared" si="46"/>
        <v>609</v>
      </c>
      <c r="J88" s="47" t="str">
        <f t="shared" si="47"/>
        <v>epg509</v>
      </c>
      <c r="K88" s="48" t="str">
        <f t="shared" si="48"/>
        <v>0009000207D1</v>
      </c>
      <c r="L88" s="48" t="str">
        <f t="shared" si="49"/>
        <v>http://www.discoverychannel.ru/</v>
      </c>
      <c r="M88" s="48" t="str">
        <f t="shared" si="50"/>
        <v>Русский, Английский</v>
      </c>
      <c r="N88" s="48" t="str">
        <f t="shared" si="51"/>
        <v>Круглосуточно</v>
      </c>
      <c r="O88" s="49" t="str">
        <f t="shared" si="52"/>
        <v/>
      </c>
      <c r="P88" s="48" t="str">
        <f t="shared" si="53"/>
        <v>Базовый</v>
      </c>
      <c r="Q88" s="44" t="str">
        <f t="shared" si="54"/>
        <v/>
      </c>
      <c r="R88" s="44"/>
      <c r="S88" s="44" t="str">
        <f t="shared" si="55"/>
        <v>Да</v>
      </c>
      <c r="T88" s="44" t="str">
        <f t="shared" si="56"/>
        <v>Да</v>
      </c>
      <c r="U88" s="44" t="str">
        <f t="shared" si="57"/>
        <v/>
      </c>
      <c r="V88" s="27" t="str">
        <f t="shared" si="58"/>
        <v/>
      </c>
    </row>
    <row r="89" spans="1:22" x14ac:dyDescent="0.2">
      <c r="A89" s="44">
        <f t="shared" si="59"/>
        <v>87</v>
      </c>
      <c r="B89" s="53" t="str">
        <f t="shared" si="40"/>
        <v>TV1000 Comedy HD</v>
      </c>
      <c r="C89" s="27" t="str">
        <f t="shared" si="41"/>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42"/>
        <v>Кино и сериалы</v>
      </c>
      <c r="E89" s="54" t="str">
        <f t="shared" si="43"/>
        <v>HD</v>
      </c>
      <c r="F89" s="54" t="str">
        <f t="shared" si="44"/>
        <v>DVB-15</v>
      </c>
      <c r="G89" s="45" t="str">
        <f t="shared" si="45"/>
        <v xml:space="preserve"> 4006</v>
      </c>
      <c r="H89" s="55">
        <v>162</v>
      </c>
      <c r="I89" s="54">
        <f t="shared" si="46"/>
        <v>805</v>
      </c>
      <c r="J89" s="47" t="str">
        <f t="shared" si="47"/>
        <v>epg377</v>
      </c>
      <c r="K89" s="48" t="str">
        <f t="shared" si="48"/>
        <v>0009000207E0</v>
      </c>
      <c r="L89" s="48" t="str">
        <f t="shared" si="49"/>
        <v>http://www.viasatpremium.ru/</v>
      </c>
      <c r="M89" s="48" t="str">
        <f t="shared" si="50"/>
        <v>Русский</v>
      </c>
      <c r="N89" s="48" t="str">
        <f t="shared" si="51"/>
        <v>Круглосуточно</v>
      </c>
      <c r="O89" s="49" t="str">
        <f t="shared" si="52"/>
        <v/>
      </c>
      <c r="P89" s="48" t="str">
        <f t="shared" si="53"/>
        <v>VIASAT премиум HD</v>
      </c>
      <c r="Q89" s="44" t="str">
        <f t="shared" si="54"/>
        <v/>
      </c>
      <c r="R89" s="44"/>
      <c r="S89" s="44" t="str">
        <f t="shared" si="55"/>
        <v>Да</v>
      </c>
      <c r="T89" s="44" t="str">
        <f t="shared" si="56"/>
        <v>Да</v>
      </c>
      <c r="U89" s="44" t="str">
        <f t="shared" si="57"/>
        <v/>
      </c>
      <c r="V89" s="27" t="str">
        <f t="shared" si="58"/>
        <v/>
      </c>
    </row>
    <row r="90" spans="1:22" x14ac:dyDescent="0.2">
      <c r="A90" s="44">
        <f t="shared" si="59"/>
        <v>88</v>
      </c>
      <c r="B90" s="53" t="str">
        <f t="shared" si="40"/>
        <v>Канал Disney</v>
      </c>
      <c r="C90" s="27" t="str">
        <f t="shared" si="41"/>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42"/>
        <v>Детские</v>
      </c>
      <c r="E90" s="54" t="str">
        <f t="shared" si="43"/>
        <v>SD</v>
      </c>
      <c r="F90" s="54" t="str">
        <f t="shared" si="44"/>
        <v>DVB-16</v>
      </c>
      <c r="G90" s="45" t="str">
        <f t="shared" si="45"/>
        <v xml:space="preserve"> 4006</v>
      </c>
      <c r="H90" s="55">
        <v>13</v>
      </c>
      <c r="I90" s="68">
        <f t="shared" si="46"/>
        <v>23</v>
      </c>
      <c r="J90" s="153" t="str">
        <f t="shared" si="47"/>
        <v>epg12</v>
      </c>
      <c r="K90" s="67" t="str">
        <f t="shared" si="48"/>
        <v>0009000207E3</v>
      </c>
      <c r="L90" s="67" t="str">
        <f t="shared" si="49"/>
        <v>http://www.disney.ru/</v>
      </c>
      <c r="M90" s="67" t="str">
        <f t="shared" si="50"/>
        <v>Русский</v>
      </c>
      <c r="N90" s="67" t="str">
        <f t="shared" si="51"/>
        <v>Круглосуточно</v>
      </c>
      <c r="O90" s="154" t="str">
        <f t="shared" si="52"/>
        <v/>
      </c>
      <c r="P90" s="67" t="str">
        <f t="shared" si="53"/>
        <v>Базовый</v>
      </c>
      <c r="Q90" s="44" t="str">
        <f t="shared" si="54"/>
        <v>Да</v>
      </c>
      <c r="R90" s="44"/>
      <c r="S90" s="44" t="str">
        <f t="shared" si="55"/>
        <v>Да</v>
      </c>
      <c r="T90" s="44" t="str">
        <f t="shared" si="56"/>
        <v>Да</v>
      </c>
      <c r="U90" s="44" t="str">
        <f t="shared" si="57"/>
        <v/>
      </c>
      <c r="V90" s="27" t="str">
        <f t="shared" si="58"/>
        <v/>
      </c>
    </row>
    <row r="91" spans="1:22" x14ac:dyDescent="0.2">
      <c r="A91" s="44">
        <f t="shared" si="59"/>
        <v>89</v>
      </c>
      <c r="B91" s="53" t="str">
        <f t="shared" si="40"/>
        <v>Boomerang</v>
      </c>
      <c r="C91" s="27" t="str">
        <f t="shared" si="41"/>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42"/>
        <v>Детские</v>
      </c>
      <c r="E91" s="54" t="str">
        <f t="shared" si="43"/>
        <v>SD</v>
      </c>
      <c r="F91" s="54" t="str">
        <f t="shared" si="44"/>
        <v>DVB-16</v>
      </c>
      <c r="G91" s="45" t="str">
        <f t="shared" si="45"/>
        <v xml:space="preserve"> 4006</v>
      </c>
      <c r="H91" s="55">
        <v>180</v>
      </c>
      <c r="I91" s="68">
        <f t="shared" si="46"/>
        <v>86</v>
      </c>
      <c r="J91" s="153" t="str">
        <f t="shared" si="47"/>
        <v>epg374</v>
      </c>
      <c r="K91" s="67" t="str">
        <f t="shared" si="48"/>
        <v>0009000207D1</v>
      </c>
      <c r="L91" s="67" t="str">
        <f t="shared" si="49"/>
        <v>http://www.boomerangtv.co.uk</v>
      </c>
      <c r="M91" s="67" t="str">
        <f t="shared" si="50"/>
        <v>Русский</v>
      </c>
      <c r="N91" s="67" t="str">
        <f t="shared" si="51"/>
        <v>Круглосуточно</v>
      </c>
      <c r="O91" s="154" t="str">
        <f t="shared" si="52"/>
        <v/>
      </c>
      <c r="P91" s="67" t="str">
        <f t="shared" si="53"/>
        <v>Базовый</v>
      </c>
      <c r="Q91" s="44" t="str">
        <f t="shared" si="54"/>
        <v/>
      </c>
      <c r="R91" s="44"/>
      <c r="S91" s="44" t="str">
        <f t="shared" si="55"/>
        <v>Да</v>
      </c>
      <c r="T91" s="44" t="str">
        <f t="shared" si="56"/>
        <v>Да</v>
      </c>
      <c r="U91" s="44" t="str">
        <f t="shared" si="57"/>
        <v/>
      </c>
      <c r="V91" s="27" t="str">
        <f t="shared" si="58"/>
        <v/>
      </c>
    </row>
    <row r="92" spans="1:22" x14ac:dyDescent="0.2">
      <c r="A92" s="44">
        <f t="shared" si="59"/>
        <v>90</v>
      </c>
      <c r="B92" s="53" t="str">
        <f t="shared" si="40"/>
        <v>Eurosport 2 HD</v>
      </c>
      <c r="C92" s="27" t="str">
        <f t="shared" si="41"/>
        <v>Канал предоставляет самую полную информацию о текущих событиях в мире спорта. Вещание в формате высокой четкости.</v>
      </c>
      <c r="D92" s="53" t="str">
        <f t="shared" si="42"/>
        <v>Спортивные</v>
      </c>
      <c r="E92" s="54" t="str">
        <f t="shared" si="43"/>
        <v>HD</v>
      </c>
      <c r="F92" s="54" t="str">
        <f t="shared" si="44"/>
        <v>DVB-16</v>
      </c>
      <c r="G92" s="45" t="str">
        <f t="shared" si="45"/>
        <v xml:space="preserve"> 4006</v>
      </c>
      <c r="H92" s="55">
        <v>171</v>
      </c>
      <c r="I92" s="68">
        <f t="shared" si="46"/>
        <v>620</v>
      </c>
      <c r="J92" s="153" t="str">
        <f t="shared" si="47"/>
        <v>epg383</v>
      </c>
      <c r="K92" s="67" t="str">
        <f t="shared" si="48"/>
        <v>0009000207D1</v>
      </c>
      <c r="L92" s="67" t="str">
        <f t="shared" si="49"/>
        <v>http://www.eurosport.ru/</v>
      </c>
      <c r="M92" s="67" t="str">
        <f t="shared" si="50"/>
        <v>Английский</v>
      </c>
      <c r="N92" s="67" t="str">
        <f t="shared" si="51"/>
        <v>Круглосуточно</v>
      </c>
      <c r="O92" s="154" t="str">
        <f t="shared" si="52"/>
        <v/>
      </c>
      <c r="P92" s="67" t="str">
        <f t="shared" si="53"/>
        <v>Базовый</v>
      </c>
      <c r="Q92" s="44" t="str">
        <f t="shared" si="54"/>
        <v/>
      </c>
      <c r="R92" s="44"/>
      <c r="S92" s="44" t="str">
        <f t="shared" si="55"/>
        <v>Да</v>
      </c>
      <c r="T92" s="44" t="str">
        <f t="shared" si="56"/>
        <v>Да</v>
      </c>
      <c r="U92" s="44" t="str">
        <f t="shared" si="57"/>
        <v/>
      </c>
      <c r="V92" s="27" t="str">
        <f t="shared" si="58"/>
        <v/>
      </c>
    </row>
    <row r="93" spans="1:22" x14ac:dyDescent="0.2">
      <c r="A93" s="44">
        <f t="shared" si="59"/>
        <v>91</v>
      </c>
      <c r="B93" s="53" t="str">
        <f t="shared" ref="B93:B123" si="60">IFERROR(VLOOKUP($H93,TChannels,3,FALSE),"-")</f>
        <v>Discovery Science</v>
      </c>
      <c r="C93" s="27" t="str">
        <f t="shared" ref="C93:C123" si="61">IFERROR(VLOOKUP($H93,TChannels,30,FALSE),"-")</f>
        <v>Discovery Science – научный круглосуточный канал. Discovery Science транслирует научные и технические исследования, открытия и изобретения.</v>
      </c>
      <c r="D93" s="53" t="str">
        <f t="shared" ref="D93:D124" si="62">IFERROR(VLOOKUP($H93,TChannels,21,FALSE),"-")</f>
        <v>Познавательные</v>
      </c>
      <c r="E93" s="54" t="str">
        <f t="shared" ref="E93:E123" si="63">IFERROR(VLOOKUP($H93,TChannels,4,FALSE),"-")</f>
        <v>SD</v>
      </c>
      <c r="F93" s="54" t="str">
        <f t="shared" ref="F93:F124" si="64">IFERROR(VLOOKUP($H93,TChannels,2,FALSE),"-")</f>
        <v>DVB-17</v>
      </c>
      <c r="G93" s="45" t="str">
        <f t="shared" ref="G93:G124" si="65">IFERROR(MID($A$1,SEARCH("=",$A$1,9)+1,SEARCH(")",$A$1)-SEARCH("=",$A$1,9)-1),"Н/Д")</f>
        <v xml:space="preserve"> 4006</v>
      </c>
      <c r="H93" s="55">
        <v>85</v>
      </c>
      <c r="I93" s="68">
        <f t="shared" ref="I93:I124" si="66">IFERROR(VLOOKUP($H93,TChannels,5,FALSE),"-")</f>
        <v>111</v>
      </c>
      <c r="J93" s="153" t="str">
        <f t="shared" ref="J93:J123" si="67">IFERROR(VLOOKUP($H93,TChannels,22,FALSE),"-")</f>
        <v>epg81</v>
      </c>
      <c r="K93" s="67" t="str">
        <f t="shared" ref="K93:K124" si="68">IFERROR(IF($U$1=1,VLOOKUP($H93,TChannels,13,FALSE),IF($U$1=2,VLOOKUP($H93,TChannels,20,FALSE),IF($U$1=3,VLOOKUP($H93,TChannels,10,FALSE),IF($U$1=4,VLOOKUP($H93,TChannels,17,FALSE),"Не определен")))),"-")</f>
        <v>0009000207E3</v>
      </c>
      <c r="L93" s="67" t="str">
        <f t="shared" ref="L93:L123" si="69">IFERROR(VLOOKUP($H93,TChannels,23,FALSE),"-")</f>
        <v>http://science.discovery.com/</v>
      </c>
      <c r="M93" s="67" t="str">
        <f t="shared" ref="M93:M123" si="70">IFERROR(VLOOKUP($H93,TChannels,24,FALSE),"-")</f>
        <v>Русский, Английский</v>
      </c>
      <c r="N93" s="67" t="str">
        <f t="shared" ref="N93:N123" si="71">IFERROR(VLOOKUP($H93,TChannels,25,FALSE),"-")</f>
        <v>Круглосуточно</v>
      </c>
      <c r="O93" s="154" t="str">
        <f t="shared" ref="O93:O123" si="72">IF(VLOOKUP($H93,TChannels,26,FALSE)=0,"",VLOOKUP($H93,TChannels,26,FALSE))</f>
        <v/>
      </c>
      <c r="P93" s="67" t="str">
        <f t="shared" ref="P93:P124" si="73">IFERROR(IF(OR($U$1=1,$U$1=3),VLOOKUP($H93,TChannels,7,FALSE),IF(OR($U$1=2,$U$1=4),VLOOKUP($H93,TChannels,14,FALSE),"Не определен")),"-")</f>
        <v>Базовый</v>
      </c>
      <c r="Q93" s="44" t="str">
        <f t="shared" ref="Q93:Q124" si="74">IF(VLOOKUP($H93,TChannels,6,FALSE)=0,"",VLOOKUP($H93,TChannels,6,FALSE))</f>
        <v/>
      </c>
      <c r="R93" s="44"/>
      <c r="S93" s="44" t="str">
        <f t="shared" ref="S93:S124" si="75">IFERROR(VLOOKUP($H93,TChannels,27,FALSE),"-")</f>
        <v>Да</v>
      </c>
      <c r="T93" s="44" t="str">
        <f t="shared" ref="T93:T124" si="76">IFERROR(VLOOKUP($H93,TChannels,28,FALSE),"-")</f>
        <v>Да</v>
      </c>
      <c r="U93" s="44" t="str">
        <f t="shared" ref="U93:U124" si="77">IF(VLOOKUP($H93,TChannels,29,FALSE)=0,"",VLOOKUP($H93,TChannels,29,FALSE))</f>
        <v/>
      </c>
      <c r="V93" s="27" t="str">
        <f t="shared" ref="V93:V124" si="78">IF(VLOOKUP($H93,TChannels,31,FALSE)=0,"",VLOOKUP($H93,TChannels,31,FALSE))</f>
        <v/>
      </c>
    </row>
    <row r="94" spans="1:22" x14ac:dyDescent="0.2">
      <c r="A94" s="44">
        <f t="shared" si="59"/>
        <v>92</v>
      </c>
      <c r="B94" s="53" t="str">
        <f t="shared" si="60"/>
        <v>КХЛ HD</v>
      </c>
      <c r="C94" s="27" t="str">
        <f t="shared" si="61"/>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62"/>
        <v>Спортивные</v>
      </c>
      <c r="E94" s="54" t="str">
        <f t="shared" si="63"/>
        <v>HD</v>
      </c>
      <c r="F94" s="54" t="str">
        <f t="shared" si="64"/>
        <v>DVB-17</v>
      </c>
      <c r="G94" s="45" t="str">
        <f t="shared" si="65"/>
        <v xml:space="preserve"> 4006</v>
      </c>
      <c r="H94" s="55">
        <v>170</v>
      </c>
      <c r="I94" s="68">
        <f t="shared" si="66"/>
        <v>830</v>
      </c>
      <c r="J94" s="153" t="str">
        <f t="shared" si="67"/>
        <v>epg382</v>
      </c>
      <c r="K94" s="67" t="str">
        <f t="shared" si="68"/>
        <v>0009000207F6</v>
      </c>
      <c r="L94" s="67" t="str">
        <f t="shared" si="69"/>
        <v>http://tv.khl.ru/</v>
      </c>
      <c r="M94" s="67" t="str">
        <f t="shared" si="70"/>
        <v>Русский</v>
      </c>
      <c r="N94" s="67" t="str">
        <f t="shared" si="71"/>
        <v>Круглосуточно</v>
      </c>
      <c r="O94" s="154" t="str">
        <f t="shared" si="72"/>
        <v/>
      </c>
      <c r="P94" s="67" t="str">
        <f t="shared" si="73"/>
        <v>КХЛ HD</v>
      </c>
      <c r="Q94" s="44" t="str">
        <f t="shared" si="74"/>
        <v/>
      </c>
      <c r="R94" s="44"/>
      <c r="S94" s="44" t="str">
        <f t="shared" si="75"/>
        <v>Да</v>
      </c>
      <c r="T94" s="44" t="str">
        <f t="shared" si="76"/>
        <v>Да</v>
      </c>
      <c r="U94" s="44" t="str">
        <f t="shared" si="77"/>
        <v/>
      </c>
      <c r="V94" s="27" t="str">
        <f t="shared" si="78"/>
        <v/>
      </c>
    </row>
    <row r="95" spans="1:22" x14ac:dyDescent="0.2">
      <c r="A95" s="44">
        <f t="shared" si="59"/>
        <v>93</v>
      </c>
      <c r="B95" s="53" t="str">
        <f t="shared" si="60"/>
        <v>History</v>
      </c>
      <c r="C95" s="27" t="str">
        <f t="shared" si="61"/>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62"/>
        <v>Развлекательные</v>
      </c>
      <c r="E95" s="54" t="str">
        <f t="shared" si="63"/>
        <v>SD</v>
      </c>
      <c r="F95" s="54" t="str">
        <f t="shared" si="64"/>
        <v>DVB-17</v>
      </c>
      <c r="G95" s="45" t="str">
        <f t="shared" si="65"/>
        <v xml:space="preserve"> 4006</v>
      </c>
      <c r="H95" s="55">
        <v>233</v>
      </c>
      <c r="I95" s="68">
        <f t="shared" si="66"/>
        <v>201</v>
      </c>
      <c r="J95" s="153" t="str">
        <f t="shared" si="67"/>
        <v>epg503</v>
      </c>
      <c r="K95" s="67" t="str">
        <f t="shared" si="68"/>
        <v>0009000207D1</v>
      </c>
      <c r="L95" s="67" t="str">
        <f t="shared" si="69"/>
        <v>http://www.history.com/</v>
      </c>
      <c r="M95" s="67" t="str">
        <f t="shared" si="70"/>
        <v>Русский, Английский</v>
      </c>
      <c r="N95" s="67" t="str">
        <f t="shared" si="71"/>
        <v>Круглосуточно</v>
      </c>
      <c r="O95" s="154" t="str">
        <f t="shared" si="72"/>
        <v/>
      </c>
      <c r="P95" s="67" t="str">
        <f t="shared" si="73"/>
        <v>Базовый</v>
      </c>
      <c r="Q95" s="44" t="str">
        <f t="shared" si="74"/>
        <v>Да</v>
      </c>
      <c r="R95" s="44"/>
      <c r="S95" s="44" t="str">
        <f t="shared" si="75"/>
        <v>Да</v>
      </c>
      <c r="T95" s="44" t="str">
        <f t="shared" si="76"/>
        <v>Да</v>
      </c>
      <c r="U95" s="44" t="str">
        <f t="shared" si="77"/>
        <v/>
      </c>
      <c r="V95" s="27" t="str">
        <f t="shared" si="78"/>
        <v/>
      </c>
    </row>
    <row r="96" spans="1:22" s="63" customFormat="1" x14ac:dyDescent="0.2">
      <c r="A96" s="44">
        <f t="shared" si="59"/>
        <v>94</v>
      </c>
      <c r="B96" s="53" t="str">
        <f t="shared" si="60"/>
        <v>Life</v>
      </c>
      <c r="C96" s="27" t="str">
        <f t="shared" si="61"/>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62"/>
        <v>Новости и публицистика</v>
      </c>
      <c r="E96" s="54" t="str">
        <f t="shared" si="63"/>
        <v>SD</v>
      </c>
      <c r="F96" s="54" t="str">
        <f t="shared" si="64"/>
        <v>DVB-18</v>
      </c>
      <c r="G96" s="45" t="str">
        <f t="shared" si="65"/>
        <v xml:space="preserve"> 4006</v>
      </c>
      <c r="H96" s="55">
        <v>69</v>
      </c>
      <c r="I96" s="68">
        <f t="shared" si="66"/>
        <v>34</v>
      </c>
      <c r="J96" s="153" t="str">
        <f t="shared" si="67"/>
        <v>epg273</v>
      </c>
      <c r="K96" s="67" t="str">
        <f t="shared" si="68"/>
        <v>0009000207F4</v>
      </c>
      <c r="L96" s="67" t="str">
        <f t="shared" si="69"/>
        <v>http://lifenews.ru/</v>
      </c>
      <c r="M96" s="67" t="str">
        <f t="shared" si="70"/>
        <v>Русский</v>
      </c>
      <c r="N96" s="67" t="str">
        <f t="shared" si="71"/>
        <v>Круглосуточно</v>
      </c>
      <c r="O96" s="154" t="str">
        <f t="shared" si="72"/>
        <v/>
      </c>
      <c r="P96" s="67" t="str">
        <f t="shared" si="73"/>
        <v>Базовый</v>
      </c>
      <c r="Q96" s="44" t="str">
        <f t="shared" si="74"/>
        <v>Да</v>
      </c>
      <c r="R96" s="44"/>
      <c r="S96" s="44" t="str">
        <f t="shared" si="75"/>
        <v>Да</v>
      </c>
      <c r="T96" s="44" t="str">
        <f t="shared" si="76"/>
        <v>Да</v>
      </c>
      <c r="U96" s="44" t="str">
        <f t="shared" si="77"/>
        <v/>
      </c>
      <c r="V96" s="27" t="str">
        <f t="shared" si="78"/>
        <v/>
      </c>
    </row>
    <row r="97" spans="1:22" x14ac:dyDescent="0.2">
      <c r="A97" s="48">
        <f t="shared" si="59"/>
        <v>95</v>
      </c>
      <c r="B97" s="53" t="str">
        <f t="shared" si="60"/>
        <v>Бобёр</v>
      </c>
      <c r="C97" s="27" t="str">
        <f t="shared" si="61"/>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62"/>
        <v>Познавательные</v>
      </c>
      <c r="E97" s="54" t="str">
        <f t="shared" si="63"/>
        <v>SD</v>
      </c>
      <c r="F97" s="54" t="str">
        <f t="shared" si="64"/>
        <v>DVB-18</v>
      </c>
      <c r="G97" s="45" t="str">
        <f t="shared" si="65"/>
        <v xml:space="preserve"> 4006</v>
      </c>
      <c r="H97" s="54">
        <v>312</v>
      </c>
      <c r="I97" s="68">
        <f t="shared" si="66"/>
        <v>112</v>
      </c>
      <c r="J97" s="153" t="str">
        <f t="shared" si="67"/>
        <v>epg603</v>
      </c>
      <c r="K97" s="67" t="str">
        <f t="shared" si="68"/>
        <v>0009000207E5</v>
      </c>
      <c r="L97" s="67" t="str">
        <f t="shared" si="69"/>
        <v>http://www.bober-tv.ru</v>
      </c>
      <c r="M97" s="67" t="str">
        <f t="shared" si="70"/>
        <v>Русский</v>
      </c>
      <c r="N97" s="67" t="str">
        <f t="shared" si="71"/>
        <v>Круглосуточно</v>
      </c>
      <c r="O97" s="154" t="str">
        <f t="shared" si="72"/>
        <v/>
      </c>
      <c r="P97" s="67" t="str">
        <f t="shared" si="73"/>
        <v>Базовый</v>
      </c>
      <c r="Q97" s="48" t="str">
        <f t="shared" si="74"/>
        <v/>
      </c>
      <c r="R97" s="48"/>
      <c r="S97" s="44" t="str">
        <f t="shared" si="75"/>
        <v>Да</v>
      </c>
      <c r="T97" s="44" t="str">
        <f t="shared" si="76"/>
        <v>Да</v>
      </c>
      <c r="U97" s="44" t="str">
        <f t="shared" si="77"/>
        <v/>
      </c>
      <c r="V97" s="27" t="str">
        <f t="shared" si="78"/>
        <v/>
      </c>
    </row>
    <row r="98" spans="1:22" x14ac:dyDescent="0.2">
      <c r="A98" s="44">
        <f t="shared" si="59"/>
        <v>96</v>
      </c>
      <c r="B98" s="53" t="str">
        <f t="shared" si="60"/>
        <v>Fox Life HD</v>
      </c>
      <c r="C98" s="27" t="str">
        <f t="shared" si="61"/>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62"/>
        <v>Кино и сериалы</v>
      </c>
      <c r="E98" s="54" t="str">
        <f t="shared" si="63"/>
        <v>HD</v>
      </c>
      <c r="F98" s="54" t="str">
        <f t="shared" si="64"/>
        <v>DVB-21</v>
      </c>
      <c r="G98" s="45" t="str">
        <f t="shared" si="65"/>
        <v xml:space="preserve"> 4006</v>
      </c>
      <c r="H98" s="55">
        <v>130</v>
      </c>
      <c r="I98" s="68">
        <f t="shared" si="66"/>
        <v>606</v>
      </c>
      <c r="J98" s="153" t="str">
        <f t="shared" si="67"/>
        <v>epg315</v>
      </c>
      <c r="K98" s="67" t="str">
        <f t="shared" si="68"/>
        <v>0009000207D1</v>
      </c>
      <c r="L98" s="67" t="str">
        <f t="shared" si="69"/>
        <v>http://www.foxlifetv.ru/</v>
      </c>
      <c r="M98" s="67" t="str">
        <f t="shared" si="70"/>
        <v>Русский</v>
      </c>
      <c r="N98" s="67" t="str">
        <f t="shared" si="71"/>
        <v>Круглосуточно</v>
      </c>
      <c r="O98" s="154" t="str">
        <f t="shared" si="72"/>
        <v/>
      </c>
      <c r="P98" s="67" t="str">
        <f t="shared" si="73"/>
        <v>Базовый</v>
      </c>
      <c r="Q98" s="44" t="str">
        <f t="shared" si="74"/>
        <v/>
      </c>
      <c r="R98" s="44"/>
      <c r="S98" s="44" t="str">
        <f t="shared" si="75"/>
        <v>Да</v>
      </c>
      <c r="T98" s="44" t="str">
        <f t="shared" si="76"/>
        <v>Да</v>
      </c>
      <c r="U98" s="44" t="str">
        <f t="shared" si="77"/>
        <v/>
      </c>
      <c r="V98" s="27" t="str">
        <f t="shared" si="78"/>
        <v/>
      </c>
    </row>
    <row r="99" spans="1:22" x14ac:dyDescent="0.2">
      <c r="A99" s="44">
        <f t="shared" ref="A99:A130" si="79">ROW()-2</f>
        <v>97</v>
      </c>
      <c r="B99" s="53" t="str">
        <f t="shared" si="60"/>
        <v>Mezzo Live HD</v>
      </c>
      <c r="C99" s="27" t="str">
        <f t="shared" si="61"/>
        <v>Самые прекрасные мгновения классической музыки, оперы, танца, джаза и всей музыки мира. В прямом эфире.</v>
      </c>
      <c r="D99" s="53" t="str">
        <f t="shared" si="62"/>
        <v>Музыкальные</v>
      </c>
      <c r="E99" s="54" t="str">
        <f t="shared" si="63"/>
        <v>HD</v>
      </c>
      <c r="F99" s="54" t="str">
        <f t="shared" si="64"/>
        <v>DVB-23</v>
      </c>
      <c r="G99" s="45" t="str">
        <f t="shared" si="65"/>
        <v xml:space="preserve"> 4006</v>
      </c>
      <c r="H99" s="55">
        <v>146</v>
      </c>
      <c r="I99" s="68">
        <f t="shared" si="66"/>
        <v>623</v>
      </c>
      <c r="J99" s="153" t="str">
        <f t="shared" si="67"/>
        <v>epg329</v>
      </c>
      <c r="K99" s="67" t="str">
        <f t="shared" si="68"/>
        <v>0009000207D1</v>
      </c>
      <c r="L99" s="67" t="str">
        <f t="shared" si="69"/>
        <v>http://www.mezzo.tv/</v>
      </c>
      <c r="M99" s="67" t="str">
        <f t="shared" si="70"/>
        <v>Французский</v>
      </c>
      <c r="N99" s="67" t="str">
        <f t="shared" si="71"/>
        <v>Круглосуточно</v>
      </c>
      <c r="O99" s="154" t="str">
        <f t="shared" si="72"/>
        <v/>
      </c>
      <c r="P99" s="67" t="str">
        <f t="shared" si="73"/>
        <v>Базовый</v>
      </c>
      <c r="Q99" s="44" t="str">
        <f t="shared" si="74"/>
        <v/>
      </c>
      <c r="R99" s="44"/>
      <c r="S99" s="44" t="str">
        <f t="shared" si="75"/>
        <v>Да</v>
      </c>
      <c r="T99" s="44" t="str">
        <f t="shared" si="76"/>
        <v>Да</v>
      </c>
      <c r="U99" s="44" t="str">
        <f t="shared" si="77"/>
        <v/>
      </c>
      <c r="V99" s="27" t="str">
        <f t="shared" si="78"/>
        <v/>
      </c>
    </row>
    <row r="100" spans="1:22" x14ac:dyDescent="0.2">
      <c r="A100" s="44">
        <f t="shared" si="79"/>
        <v>98</v>
      </c>
      <c r="B100" s="53" t="str">
        <f t="shared" si="60"/>
        <v>Viasat History</v>
      </c>
      <c r="C100" s="27" t="str">
        <f t="shared" si="61"/>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62"/>
        <v>Познавательные</v>
      </c>
      <c r="E100" s="54" t="str">
        <f t="shared" si="63"/>
        <v>SD</v>
      </c>
      <c r="F100" s="54" t="str">
        <f t="shared" si="64"/>
        <v>DVB-22</v>
      </c>
      <c r="G100" s="45" t="str">
        <f t="shared" si="65"/>
        <v xml:space="preserve"> 4006</v>
      </c>
      <c r="H100" s="55">
        <v>91</v>
      </c>
      <c r="I100" s="68">
        <f t="shared" si="66"/>
        <v>113</v>
      </c>
      <c r="J100" s="153" t="str">
        <f t="shared" si="67"/>
        <v>epg87</v>
      </c>
      <c r="K100" s="67" t="str">
        <f t="shared" si="68"/>
        <v>0009000207D1</v>
      </c>
      <c r="L100" s="67" t="str">
        <f t="shared" si="69"/>
        <v>http://www.viasat-channels.tv</v>
      </c>
      <c r="M100" s="67" t="str">
        <f t="shared" si="70"/>
        <v>Русский, Английский</v>
      </c>
      <c r="N100" s="67" t="str">
        <f t="shared" si="71"/>
        <v>Круглосуточно</v>
      </c>
      <c r="O100" s="154" t="str">
        <f t="shared" si="72"/>
        <v/>
      </c>
      <c r="P100" s="67" t="str">
        <f t="shared" si="73"/>
        <v>Базовый</v>
      </c>
      <c r="Q100" s="44" t="str">
        <f t="shared" si="74"/>
        <v>Да</v>
      </c>
      <c r="R100" s="44"/>
      <c r="S100" s="44" t="str">
        <f t="shared" si="75"/>
        <v>Да</v>
      </c>
      <c r="T100" s="44" t="str">
        <f t="shared" si="76"/>
        <v>Да</v>
      </c>
      <c r="U100" s="44" t="str">
        <f t="shared" si="77"/>
        <v/>
      </c>
      <c r="V100" s="27" t="str">
        <f t="shared" si="78"/>
        <v/>
      </c>
    </row>
    <row r="101" spans="1:22" x14ac:dyDescent="0.2">
      <c r="A101" s="44">
        <f t="shared" si="79"/>
        <v>99</v>
      </c>
      <c r="B101" s="53" t="str">
        <f t="shared" si="60"/>
        <v>Life HD</v>
      </c>
      <c r="C101" s="27" t="str">
        <f t="shared" si="61"/>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62"/>
        <v>Новости и публицистика</v>
      </c>
      <c r="E101" s="54" t="str">
        <f t="shared" si="63"/>
        <v>HD</v>
      </c>
      <c r="F101" s="54" t="str">
        <f t="shared" si="64"/>
        <v>DVB-19</v>
      </c>
      <c r="G101" s="45" t="str">
        <f t="shared" si="65"/>
        <v xml:space="preserve"> 4006</v>
      </c>
      <c r="H101" s="55">
        <v>182</v>
      </c>
      <c r="I101" s="68">
        <f t="shared" si="66"/>
        <v>624</v>
      </c>
      <c r="J101" s="153" t="str">
        <f t="shared" si="67"/>
        <v>epg480</v>
      </c>
      <c r="K101" s="67" t="str">
        <f t="shared" si="68"/>
        <v>0009000207D1</v>
      </c>
      <c r="L101" s="67" t="str">
        <f t="shared" si="69"/>
        <v>http://lifenews.ru/</v>
      </c>
      <c r="M101" s="67" t="str">
        <f t="shared" si="70"/>
        <v>Русский</v>
      </c>
      <c r="N101" s="67" t="str">
        <f t="shared" si="71"/>
        <v>Круглосуточно</v>
      </c>
      <c r="O101" s="154" t="str">
        <f t="shared" si="72"/>
        <v/>
      </c>
      <c r="P101" s="67" t="str">
        <f t="shared" si="73"/>
        <v>Базовый</v>
      </c>
      <c r="Q101" s="44" t="str">
        <f t="shared" si="74"/>
        <v/>
      </c>
      <c r="R101" s="44"/>
      <c r="S101" s="44" t="str">
        <f t="shared" si="75"/>
        <v>Да</v>
      </c>
      <c r="T101" s="44" t="str">
        <f t="shared" si="76"/>
        <v>Да</v>
      </c>
      <c r="U101" s="44" t="str">
        <f t="shared" si="77"/>
        <v/>
      </c>
      <c r="V101" s="27" t="str">
        <f t="shared" si="78"/>
        <v/>
      </c>
    </row>
    <row r="102" spans="1:22" x14ac:dyDescent="0.2">
      <c r="A102" s="44">
        <f t="shared" si="79"/>
        <v>100</v>
      </c>
      <c r="B102" s="53" t="str">
        <f t="shared" si="60"/>
        <v>Матч! Арена</v>
      </c>
      <c r="C102" s="27" t="str">
        <f t="shared" si="61"/>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62"/>
        <v>Спортивные</v>
      </c>
      <c r="E102" s="54" t="str">
        <f t="shared" si="63"/>
        <v>SD</v>
      </c>
      <c r="F102" s="54" t="str">
        <f t="shared" si="64"/>
        <v>DVB-19</v>
      </c>
      <c r="G102" s="45" t="str">
        <f t="shared" si="65"/>
        <v xml:space="preserve"> 4006</v>
      </c>
      <c r="H102" s="55">
        <v>50</v>
      </c>
      <c r="I102" s="68">
        <f t="shared" si="66"/>
        <v>302</v>
      </c>
      <c r="J102" s="153" t="str">
        <f t="shared" si="67"/>
        <v>epg627</v>
      </c>
      <c r="K102" s="67" t="str">
        <f t="shared" si="68"/>
        <v>0009000207F4</v>
      </c>
      <c r="L102" s="67" t="str">
        <f t="shared" si="69"/>
        <v>http://matchtv.ru/</v>
      </c>
      <c r="M102" s="67" t="str">
        <f t="shared" si="70"/>
        <v>Русский</v>
      </c>
      <c r="N102" s="67" t="str">
        <f t="shared" si="71"/>
        <v>Круглосуточно</v>
      </c>
      <c r="O102" s="154" t="str">
        <f t="shared" si="72"/>
        <v/>
      </c>
      <c r="P102" s="67" t="str">
        <f t="shared" si="73"/>
        <v>Базовый</v>
      </c>
      <c r="Q102" s="44" t="str">
        <f t="shared" si="74"/>
        <v>Да</v>
      </c>
      <c r="R102" s="44"/>
      <c r="S102" s="44" t="str">
        <f t="shared" si="75"/>
        <v>Да</v>
      </c>
      <c r="T102" s="44" t="str">
        <f t="shared" si="76"/>
        <v>Да</v>
      </c>
      <c r="U102" s="44" t="str">
        <f t="shared" si="77"/>
        <v/>
      </c>
      <c r="V102" s="27" t="str">
        <f t="shared" si="78"/>
        <v/>
      </c>
    </row>
    <row r="103" spans="1:22" x14ac:dyDescent="0.2">
      <c r="A103" s="44">
        <f t="shared" si="79"/>
        <v>101</v>
      </c>
      <c r="B103" s="27" t="str">
        <f t="shared" si="60"/>
        <v>Extreme Sports</v>
      </c>
      <c r="C103" s="27" t="str">
        <f t="shared" si="61"/>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2"/>
        <v>Спортивные</v>
      </c>
      <c r="E103" s="45" t="str">
        <f t="shared" si="63"/>
        <v>SD</v>
      </c>
      <c r="F103" s="45" t="str">
        <f t="shared" si="64"/>
        <v>DVB-31</v>
      </c>
      <c r="G103" s="45" t="str">
        <f t="shared" si="65"/>
        <v xml:space="preserve"> 4006</v>
      </c>
      <c r="H103" s="45">
        <v>110</v>
      </c>
      <c r="I103" s="68">
        <f t="shared" si="66"/>
        <v>838</v>
      </c>
      <c r="J103" s="153" t="str">
        <f t="shared" si="67"/>
        <v>epg106</v>
      </c>
      <c r="K103" s="67" t="str">
        <f t="shared" si="68"/>
        <v>000900020803</v>
      </c>
      <c r="L103" s="67" t="str">
        <f t="shared" si="69"/>
        <v>http://extreme.com/</v>
      </c>
      <c r="M103" s="67" t="str">
        <f t="shared" si="70"/>
        <v>Русский</v>
      </c>
      <c r="N103" s="67" t="str">
        <f t="shared" si="71"/>
        <v>Круглосуточно</v>
      </c>
      <c r="O103" s="154" t="str">
        <f t="shared" si="72"/>
        <v/>
      </c>
      <c r="P103" s="67" t="str">
        <f t="shared" si="73"/>
        <v>Активный</v>
      </c>
      <c r="Q103" s="44" t="str">
        <f t="shared" si="74"/>
        <v/>
      </c>
      <c r="R103" s="44"/>
      <c r="S103" s="44" t="str">
        <f t="shared" si="75"/>
        <v>Да</v>
      </c>
      <c r="T103" s="44" t="str">
        <f t="shared" si="76"/>
        <v>Да</v>
      </c>
      <c r="U103" s="44" t="str">
        <f t="shared" si="77"/>
        <v/>
      </c>
      <c r="V103" s="27" t="str">
        <f t="shared" si="78"/>
        <v/>
      </c>
    </row>
    <row r="104" spans="1:22" x14ac:dyDescent="0.2">
      <c r="A104" s="44">
        <f t="shared" si="79"/>
        <v>102</v>
      </c>
      <c r="B104" s="27" t="str">
        <f t="shared" si="60"/>
        <v>Discovery Science HD</v>
      </c>
      <c r="C104" s="27" t="str">
        <f t="shared" si="61"/>
        <v>Discovery Science HD – научный круглосуточный канал. Discovery Science транслирует научные и технические исследования, открытия и изобретения.</v>
      </c>
      <c r="D104" s="27" t="str">
        <f t="shared" si="62"/>
        <v>Познавательные</v>
      </c>
      <c r="E104" s="45" t="str">
        <f t="shared" si="63"/>
        <v>HD</v>
      </c>
      <c r="F104" s="45" t="str">
        <f t="shared" si="64"/>
        <v>DVB-19</v>
      </c>
      <c r="G104" s="45" t="str">
        <f t="shared" si="65"/>
        <v xml:space="preserve"> 4006</v>
      </c>
      <c r="H104" s="46">
        <v>155</v>
      </c>
      <c r="I104" s="68">
        <f t="shared" si="66"/>
        <v>613</v>
      </c>
      <c r="J104" s="153" t="str">
        <f t="shared" si="67"/>
        <v>epg523</v>
      </c>
      <c r="K104" s="67" t="str">
        <f t="shared" si="68"/>
        <v>0009000207D1</v>
      </c>
      <c r="L104" s="67" t="str">
        <f t="shared" si="69"/>
        <v>http://science.discovery.com/</v>
      </c>
      <c r="M104" s="67" t="str">
        <f t="shared" si="70"/>
        <v>Русский, Английский</v>
      </c>
      <c r="N104" s="67" t="str">
        <f t="shared" si="71"/>
        <v>Круглосуточно</v>
      </c>
      <c r="O104" s="154" t="str">
        <f t="shared" si="72"/>
        <v/>
      </c>
      <c r="P104" s="67" t="str">
        <f t="shared" si="73"/>
        <v>Базовый</v>
      </c>
      <c r="Q104" s="44" t="str">
        <f t="shared" si="74"/>
        <v/>
      </c>
      <c r="R104" s="44"/>
      <c r="S104" s="44" t="str">
        <f t="shared" si="75"/>
        <v>Да</v>
      </c>
      <c r="T104" s="44" t="str">
        <f t="shared" si="76"/>
        <v>Да</v>
      </c>
      <c r="U104" s="44" t="str">
        <f t="shared" si="77"/>
        <v/>
      </c>
      <c r="V104" s="27" t="str">
        <f t="shared" si="78"/>
        <v/>
      </c>
    </row>
    <row r="105" spans="1:22" x14ac:dyDescent="0.2">
      <c r="A105" s="44">
        <f t="shared" si="79"/>
        <v>103</v>
      </c>
      <c r="B105" s="27" t="str">
        <f t="shared" si="60"/>
        <v>AMEDIA HIT HD</v>
      </c>
      <c r="C105" s="27" t="str">
        <f t="shared" si="61"/>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2"/>
        <v>Кино и сериалы</v>
      </c>
      <c r="E105" s="45" t="str">
        <f t="shared" si="63"/>
        <v>HD</v>
      </c>
      <c r="F105" s="45" t="str">
        <f t="shared" si="64"/>
        <v>DVB-20</v>
      </c>
      <c r="G105" s="45" t="str">
        <f t="shared" si="65"/>
        <v xml:space="preserve"> 4006</v>
      </c>
      <c r="H105" s="46">
        <v>303</v>
      </c>
      <c r="I105" s="45">
        <f t="shared" si="66"/>
        <v>826</v>
      </c>
      <c r="J105" s="47" t="str">
        <f t="shared" si="67"/>
        <v>epg585</v>
      </c>
      <c r="K105" s="48" t="str">
        <f t="shared" si="68"/>
        <v>0009000207EF</v>
      </c>
      <c r="L105" s="48" t="str">
        <f t="shared" si="69"/>
        <v>http://amediahit.ru/</v>
      </c>
      <c r="M105" s="48" t="str">
        <f t="shared" si="70"/>
        <v>Русский, Английский</v>
      </c>
      <c r="N105" s="48" t="str">
        <f t="shared" si="71"/>
        <v>Круглосуточно</v>
      </c>
      <c r="O105" s="49" t="str">
        <f t="shared" si="72"/>
        <v/>
      </c>
      <c r="P105" s="48" t="str">
        <f t="shared" si="73"/>
        <v>AMEDIA Premium HD</v>
      </c>
      <c r="Q105" s="44" t="str">
        <f t="shared" si="74"/>
        <v/>
      </c>
      <c r="R105" s="44"/>
      <c r="S105" s="44" t="str">
        <f t="shared" si="75"/>
        <v>Да</v>
      </c>
      <c r="T105" s="44" t="str">
        <f t="shared" si="76"/>
        <v>Да</v>
      </c>
      <c r="U105" s="44" t="str">
        <f t="shared" si="77"/>
        <v/>
      </c>
      <c r="V105" s="27" t="str">
        <f t="shared" si="78"/>
        <v/>
      </c>
    </row>
    <row r="106" spans="1:22" x14ac:dyDescent="0.2">
      <c r="A106" s="44">
        <f t="shared" si="79"/>
        <v>104</v>
      </c>
      <c r="B106" s="51" t="str">
        <f t="shared" si="60"/>
        <v>A1</v>
      </c>
      <c r="C106" s="51" t="str">
        <f t="shared" si="61"/>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62"/>
        <v>Кино и сериалы</v>
      </c>
      <c r="E106" s="68" t="str">
        <f t="shared" si="63"/>
        <v>SD</v>
      </c>
      <c r="F106" s="68" t="str">
        <f t="shared" si="64"/>
        <v>DVB-20</v>
      </c>
      <c r="G106" s="68" t="str">
        <f t="shared" si="65"/>
        <v xml:space="preserve"> 4006</v>
      </c>
      <c r="H106" s="152">
        <v>79</v>
      </c>
      <c r="I106" s="68">
        <f t="shared" si="66"/>
        <v>829</v>
      </c>
      <c r="J106" s="153" t="str">
        <f t="shared" si="67"/>
        <v>epg265</v>
      </c>
      <c r="K106" s="67" t="str">
        <f t="shared" si="68"/>
        <v>0009000207EF</v>
      </c>
      <c r="L106" s="67" t="str">
        <f t="shared" si="69"/>
        <v>http://amedia1.ru/</v>
      </c>
      <c r="M106" s="48" t="str">
        <f t="shared" si="70"/>
        <v>Русский, Английский</v>
      </c>
      <c r="N106" s="48" t="str">
        <f t="shared" si="71"/>
        <v>Круглосуточно</v>
      </c>
      <c r="O106" s="49" t="str">
        <f t="shared" si="72"/>
        <v/>
      </c>
      <c r="P106" s="48" t="str">
        <f t="shared" si="73"/>
        <v>AMEDIA Premium HD</v>
      </c>
      <c r="Q106" s="44" t="str">
        <f t="shared" si="74"/>
        <v/>
      </c>
      <c r="R106" s="44"/>
      <c r="S106" s="44" t="str">
        <f t="shared" si="75"/>
        <v>Да</v>
      </c>
      <c r="T106" s="44" t="str">
        <f t="shared" si="76"/>
        <v>Да</v>
      </c>
      <c r="U106" s="44" t="str">
        <f t="shared" si="77"/>
        <v/>
      </c>
      <c r="V106" s="27" t="str">
        <f t="shared" si="78"/>
        <v/>
      </c>
    </row>
    <row r="107" spans="1:22" x14ac:dyDescent="0.2">
      <c r="A107" s="44">
        <f t="shared" si="79"/>
        <v>105</v>
      </c>
      <c r="B107" s="51" t="str">
        <f t="shared" si="60"/>
        <v>AMEDIA HIT SD</v>
      </c>
      <c r="C107" s="51" t="str">
        <f t="shared" si="61"/>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62"/>
        <v>Кино и сериалы</v>
      </c>
      <c r="E107" s="68" t="str">
        <f t="shared" si="63"/>
        <v>SD</v>
      </c>
      <c r="F107" s="68" t="str">
        <f t="shared" si="64"/>
        <v>DVB-20</v>
      </c>
      <c r="G107" s="68" t="str">
        <f t="shared" si="65"/>
        <v xml:space="preserve"> 4006</v>
      </c>
      <c r="H107" s="152">
        <v>302</v>
      </c>
      <c r="I107" s="68">
        <f t="shared" si="66"/>
        <v>827</v>
      </c>
      <c r="J107" s="153" t="str">
        <f t="shared" si="67"/>
        <v>epg575</v>
      </c>
      <c r="K107" s="67" t="str">
        <f t="shared" si="68"/>
        <v>0009000207EF</v>
      </c>
      <c r="L107" s="67" t="str">
        <f t="shared" si="69"/>
        <v>http://amediahit.ru/</v>
      </c>
      <c r="M107" s="48" t="str">
        <f t="shared" si="70"/>
        <v>Русский, Английский</v>
      </c>
      <c r="N107" s="48" t="str">
        <f t="shared" si="71"/>
        <v>Круглосуточно</v>
      </c>
      <c r="O107" s="49" t="str">
        <f t="shared" si="72"/>
        <v/>
      </c>
      <c r="P107" s="48" t="str">
        <f t="shared" si="73"/>
        <v>AMEDIA Premium HD</v>
      </c>
      <c r="Q107" s="44" t="str">
        <f t="shared" si="74"/>
        <v/>
      </c>
      <c r="R107" s="44"/>
      <c r="S107" s="44" t="str">
        <f t="shared" si="75"/>
        <v>Да</v>
      </c>
      <c r="T107" s="44" t="str">
        <f t="shared" si="76"/>
        <v>Да</v>
      </c>
      <c r="U107" s="44" t="str">
        <f t="shared" si="77"/>
        <v/>
      </c>
      <c r="V107" s="27" t="str">
        <f t="shared" si="78"/>
        <v/>
      </c>
    </row>
    <row r="108" spans="1:22" x14ac:dyDescent="0.2">
      <c r="A108" s="44">
        <f t="shared" si="79"/>
        <v>106</v>
      </c>
      <c r="B108" s="51" t="str">
        <f t="shared" si="60"/>
        <v>AMEDIA Premium HD</v>
      </c>
      <c r="C108" s="51" t="str">
        <f t="shared" si="61"/>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62"/>
        <v>Кино и сериалы</v>
      </c>
      <c r="E108" s="68" t="str">
        <f t="shared" si="63"/>
        <v>HD</v>
      </c>
      <c r="F108" s="68" t="str">
        <f t="shared" si="64"/>
        <v>DVB-20</v>
      </c>
      <c r="G108" s="68" t="str">
        <f t="shared" si="65"/>
        <v xml:space="preserve"> 4006</v>
      </c>
      <c r="H108" s="152">
        <v>220</v>
      </c>
      <c r="I108" s="68">
        <f t="shared" si="66"/>
        <v>823</v>
      </c>
      <c r="J108" s="153" t="str">
        <f t="shared" si="67"/>
        <v>epg267</v>
      </c>
      <c r="K108" s="67" t="str">
        <f t="shared" si="68"/>
        <v>0009000207EF</v>
      </c>
      <c r="L108" s="67" t="str">
        <f t="shared" si="69"/>
        <v>http://amediahd.ru/</v>
      </c>
      <c r="M108" s="48" t="str">
        <f t="shared" si="70"/>
        <v>Русский, Английский</v>
      </c>
      <c r="N108" s="48" t="str">
        <f t="shared" si="71"/>
        <v>Круглосуточно</v>
      </c>
      <c r="O108" s="49" t="str">
        <f t="shared" si="72"/>
        <v/>
      </c>
      <c r="P108" s="48" t="str">
        <f t="shared" si="73"/>
        <v>AMEDIA Premium HD</v>
      </c>
      <c r="Q108" s="44" t="str">
        <f t="shared" si="74"/>
        <v/>
      </c>
      <c r="R108" s="44"/>
      <c r="S108" s="44" t="str">
        <f t="shared" si="75"/>
        <v>Да</v>
      </c>
      <c r="T108" s="44" t="str">
        <f t="shared" si="76"/>
        <v>Да</v>
      </c>
      <c r="U108" s="44" t="str">
        <f t="shared" si="77"/>
        <v/>
      </c>
      <c r="V108" s="27" t="str">
        <f t="shared" si="78"/>
        <v/>
      </c>
    </row>
    <row r="109" spans="1:22" x14ac:dyDescent="0.2">
      <c r="A109" s="44">
        <f t="shared" si="79"/>
        <v>107</v>
      </c>
      <c r="B109" s="51" t="str">
        <f t="shared" si="60"/>
        <v>Fox Life</v>
      </c>
      <c r="C109" s="51" t="str">
        <f t="shared" si="61"/>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62"/>
        <v>Кино и сериалы</v>
      </c>
      <c r="E109" s="68" t="str">
        <f t="shared" si="63"/>
        <v>SD</v>
      </c>
      <c r="F109" s="68" t="str">
        <f t="shared" si="64"/>
        <v>DVB-21</v>
      </c>
      <c r="G109" s="68" t="str">
        <f t="shared" si="65"/>
        <v xml:space="preserve"> 4006</v>
      </c>
      <c r="H109" s="152">
        <v>90</v>
      </c>
      <c r="I109" s="68">
        <f t="shared" si="66"/>
        <v>69</v>
      </c>
      <c r="J109" s="153" t="str">
        <f t="shared" si="67"/>
        <v>epg86</v>
      </c>
      <c r="K109" s="67" t="str">
        <f t="shared" si="68"/>
        <v>0009000207D1</v>
      </c>
      <c r="L109" s="67" t="str">
        <f t="shared" si="69"/>
        <v>http://www.foxlifetv.ru/</v>
      </c>
      <c r="M109" s="48" t="str">
        <f t="shared" si="70"/>
        <v>Русский, Английский</v>
      </c>
      <c r="N109" s="48" t="str">
        <f t="shared" si="71"/>
        <v>Круглосуточно</v>
      </c>
      <c r="O109" s="49" t="str">
        <f t="shared" si="72"/>
        <v/>
      </c>
      <c r="P109" s="48" t="str">
        <f t="shared" si="73"/>
        <v>Базовый</v>
      </c>
      <c r="Q109" s="44" t="str">
        <f t="shared" si="74"/>
        <v/>
      </c>
      <c r="R109" s="44"/>
      <c r="S109" s="44" t="str">
        <f t="shared" si="75"/>
        <v>Да</v>
      </c>
      <c r="T109" s="44" t="str">
        <f t="shared" si="76"/>
        <v>Да</v>
      </c>
      <c r="U109" s="44" t="str">
        <f t="shared" si="77"/>
        <v/>
      </c>
      <c r="V109" s="27" t="str">
        <f t="shared" si="78"/>
        <v/>
      </c>
    </row>
    <row r="110" spans="1:22" x14ac:dyDescent="0.2">
      <c r="A110" s="44">
        <f t="shared" si="79"/>
        <v>108</v>
      </c>
      <c r="B110" s="51" t="str">
        <f t="shared" si="60"/>
        <v>Viasat History HD/Viasat Nature HD</v>
      </c>
      <c r="C110" s="51" t="str">
        <f t="shared" si="61"/>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62"/>
        <v>Познавательные</v>
      </c>
      <c r="E110" s="68" t="str">
        <f t="shared" si="63"/>
        <v>HD</v>
      </c>
      <c r="F110" s="68" t="str">
        <f t="shared" si="64"/>
        <v>DVB-21</v>
      </c>
      <c r="G110" s="68" t="str">
        <f t="shared" si="65"/>
        <v xml:space="preserve"> 4006</v>
      </c>
      <c r="H110" s="152">
        <v>163</v>
      </c>
      <c r="I110" s="68">
        <f t="shared" si="66"/>
        <v>807</v>
      </c>
      <c r="J110" s="153" t="str">
        <f t="shared" si="67"/>
        <v>epg378</v>
      </c>
      <c r="K110" s="67" t="str">
        <f t="shared" si="68"/>
        <v>0009000207E0</v>
      </c>
      <c r="L110" s="67" t="str">
        <f t="shared" si="69"/>
        <v>http://www.viasatpremium.ru/</v>
      </c>
      <c r="M110" s="48" t="str">
        <f t="shared" si="70"/>
        <v>Русский</v>
      </c>
      <c r="N110" s="48" t="str">
        <f t="shared" si="71"/>
        <v>Круглосуточно</v>
      </c>
      <c r="O110" s="49" t="str">
        <f t="shared" si="72"/>
        <v/>
      </c>
      <c r="P110" s="48" t="str">
        <f t="shared" si="73"/>
        <v>VIASAT премиум HD</v>
      </c>
      <c r="Q110" s="44" t="str">
        <f t="shared" si="74"/>
        <v/>
      </c>
      <c r="R110" s="44"/>
      <c r="S110" s="44" t="str">
        <f t="shared" si="75"/>
        <v>Да</v>
      </c>
      <c r="T110" s="44" t="str">
        <f t="shared" si="76"/>
        <v>Да</v>
      </c>
      <c r="U110" s="44" t="str">
        <f t="shared" si="77"/>
        <v/>
      </c>
      <c r="V110" s="27" t="str">
        <f t="shared" si="78"/>
        <v/>
      </c>
    </row>
    <row r="111" spans="1:22" x14ac:dyDescent="0.2">
      <c r="A111" s="44">
        <f t="shared" si="79"/>
        <v>109</v>
      </c>
      <c r="B111" s="51" t="str">
        <f t="shared" si="60"/>
        <v>TV1000 Megahit HD</v>
      </c>
      <c r="C111" s="51" t="str">
        <f t="shared" si="61"/>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62"/>
        <v>Кино и сериалы</v>
      </c>
      <c r="E111" s="68" t="str">
        <f t="shared" si="63"/>
        <v>HD</v>
      </c>
      <c r="F111" s="68" t="str">
        <f t="shared" si="64"/>
        <v>DVB-21</v>
      </c>
      <c r="G111" s="68" t="str">
        <f t="shared" si="65"/>
        <v xml:space="preserve"> 4006</v>
      </c>
      <c r="H111" s="152">
        <v>161</v>
      </c>
      <c r="I111" s="68">
        <f t="shared" si="66"/>
        <v>803</v>
      </c>
      <c r="J111" s="153" t="str">
        <f t="shared" si="67"/>
        <v>epg376</v>
      </c>
      <c r="K111" s="67" t="str">
        <f t="shared" si="68"/>
        <v>0009000207E0</v>
      </c>
      <c r="L111" s="67" t="str">
        <f t="shared" si="69"/>
        <v>http://www.viasatpremium.ru/</v>
      </c>
      <c r="M111" s="48" t="str">
        <f t="shared" si="70"/>
        <v>Русский</v>
      </c>
      <c r="N111" s="48" t="str">
        <f t="shared" si="71"/>
        <v>Круглосуточно</v>
      </c>
      <c r="O111" s="49" t="str">
        <f t="shared" si="72"/>
        <v/>
      </c>
      <c r="P111" s="48" t="str">
        <f t="shared" si="73"/>
        <v>VIASAT премиум HD</v>
      </c>
      <c r="Q111" s="44" t="str">
        <f t="shared" si="74"/>
        <v/>
      </c>
      <c r="R111" s="44"/>
      <c r="S111" s="44" t="str">
        <f t="shared" si="75"/>
        <v>Да</v>
      </c>
      <c r="T111" s="44" t="str">
        <f t="shared" si="76"/>
        <v>Да</v>
      </c>
      <c r="U111" s="44" t="str">
        <f t="shared" si="77"/>
        <v/>
      </c>
      <c r="V111" s="27" t="str">
        <f t="shared" si="78"/>
        <v/>
      </c>
    </row>
    <row r="112" spans="1:22" x14ac:dyDescent="0.2">
      <c r="A112" s="44">
        <f t="shared" si="79"/>
        <v>110</v>
      </c>
      <c r="B112" s="51" t="str">
        <f t="shared" si="60"/>
        <v>Travel+Adventure SD</v>
      </c>
      <c r="C112" s="51" t="str">
        <f t="shared" si="61"/>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62"/>
        <v>Вокруг света</v>
      </c>
      <c r="E112" s="68" t="str">
        <f t="shared" si="63"/>
        <v>SD</v>
      </c>
      <c r="F112" s="68" t="str">
        <f t="shared" si="64"/>
        <v>DVB-22</v>
      </c>
      <c r="G112" s="68" t="str">
        <f t="shared" si="65"/>
        <v xml:space="preserve"> 4006</v>
      </c>
      <c r="H112" s="152">
        <v>218</v>
      </c>
      <c r="I112" s="68">
        <f t="shared" si="66"/>
        <v>107</v>
      </c>
      <c r="J112" s="153" t="str">
        <f t="shared" si="67"/>
        <v>epg274</v>
      </c>
      <c r="K112" s="67" t="str">
        <f t="shared" si="68"/>
        <v>0009000207D1</v>
      </c>
      <c r="L112" s="67" t="str">
        <f t="shared" si="69"/>
        <v>http://travelplusadventure.ru/</v>
      </c>
      <c r="M112" s="48" t="str">
        <f t="shared" si="70"/>
        <v>Русский</v>
      </c>
      <c r="N112" s="48" t="str">
        <f t="shared" si="71"/>
        <v>Круглосуточно</v>
      </c>
      <c r="O112" s="49" t="str">
        <f t="shared" si="72"/>
        <v/>
      </c>
      <c r="P112" s="48" t="str">
        <f t="shared" si="73"/>
        <v>Базовый</v>
      </c>
      <c r="Q112" s="44" t="str">
        <f t="shared" si="74"/>
        <v>Да</v>
      </c>
      <c r="R112" s="44"/>
      <c r="S112" s="44" t="str">
        <f t="shared" si="75"/>
        <v>Да</v>
      </c>
      <c r="T112" s="44" t="str">
        <f t="shared" si="76"/>
        <v>Да</v>
      </c>
      <c r="U112" s="44" t="str">
        <f t="shared" si="77"/>
        <v/>
      </c>
      <c r="V112" s="27" t="str">
        <f t="shared" si="78"/>
        <v/>
      </c>
    </row>
    <row r="113" spans="1:22" x14ac:dyDescent="0.2">
      <c r="A113" s="44">
        <f t="shared" si="79"/>
        <v>111</v>
      </c>
      <c r="B113" s="51" t="str">
        <f t="shared" si="60"/>
        <v>Travel+Adventure HD</v>
      </c>
      <c r="C113" s="51" t="str">
        <f t="shared" si="61"/>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62"/>
        <v>Вокруг света</v>
      </c>
      <c r="E113" s="68" t="str">
        <f t="shared" si="63"/>
        <v>HD</v>
      </c>
      <c r="F113" s="68" t="str">
        <f t="shared" si="64"/>
        <v>DVB-22</v>
      </c>
      <c r="G113" s="68" t="str">
        <f t="shared" si="65"/>
        <v xml:space="preserve"> 4006</v>
      </c>
      <c r="H113" s="152">
        <v>219</v>
      </c>
      <c r="I113" s="68">
        <f t="shared" si="66"/>
        <v>612</v>
      </c>
      <c r="J113" s="153" t="str">
        <f t="shared" si="67"/>
        <v>epg275</v>
      </c>
      <c r="K113" s="67" t="str">
        <f t="shared" si="68"/>
        <v>0009000207D1</v>
      </c>
      <c r="L113" s="67" t="str">
        <f t="shared" si="69"/>
        <v>http://travelplusadventure.ru/</v>
      </c>
      <c r="M113" s="48" t="str">
        <f t="shared" si="70"/>
        <v>Русский</v>
      </c>
      <c r="N113" s="48" t="str">
        <f t="shared" si="71"/>
        <v>Круглосуточно</v>
      </c>
      <c r="O113" s="49" t="str">
        <f t="shared" si="72"/>
        <v/>
      </c>
      <c r="P113" s="48" t="str">
        <f t="shared" si="73"/>
        <v>Базовый</v>
      </c>
      <c r="Q113" s="44" t="str">
        <f t="shared" si="74"/>
        <v/>
      </c>
      <c r="R113" s="44"/>
      <c r="S113" s="44" t="str">
        <f t="shared" si="75"/>
        <v>Да</v>
      </c>
      <c r="T113" s="44" t="str">
        <f t="shared" si="76"/>
        <v>Да</v>
      </c>
      <c r="U113" s="44" t="str">
        <f t="shared" si="77"/>
        <v/>
      </c>
      <c r="V113" s="27" t="str">
        <f t="shared" si="78"/>
        <v/>
      </c>
    </row>
    <row r="114" spans="1:22" x14ac:dyDescent="0.2">
      <c r="A114" s="44">
        <f t="shared" si="79"/>
        <v>112</v>
      </c>
      <c r="B114" s="51" t="str">
        <f t="shared" si="60"/>
        <v>8 канал</v>
      </c>
      <c r="C114" s="51" t="str">
        <f t="shared" si="61"/>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62"/>
        <v>Развлекательные</v>
      </c>
      <c r="E114" s="68" t="str">
        <f t="shared" si="63"/>
        <v>SD</v>
      </c>
      <c r="F114" s="68" t="str">
        <f t="shared" si="64"/>
        <v>DVB-22</v>
      </c>
      <c r="G114" s="68" t="str">
        <f t="shared" si="65"/>
        <v xml:space="preserve"> 4006</v>
      </c>
      <c r="H114" s="152">
        <v>176</v>
      </c>
      <c r="I114" s="68">
        <f t="shared" si="66"/>
        <v>205</v>
      </c>
      <c r="J114" s="153" t="str">
        <f t="shared" si="67"/>
        <v>epg522</v>
      </c>
      <c r="K114" s="67" t="str">
        <f t="shared" si="68"/>
        <v>0009000207E3</v>
      </c>
      <c r="L114" s="67" t="str">
        <f t="shared" si="69"/>
        <v>http://www.8tv.ru/</v>
      </c>
      <c r="M114" s="48" t="str">
        <f t="shared" si="70"/>
        <v>Русский</v>
      </c>
      <c r="N114" s="48" t="str">
        <f t="shared" si="71"/>
        <v>Круглосуточно</v>
      </c>
      <c r="O114" s="49" t="str">
        <f t="shared" si="72"/>
        <v/>
      </c>
      <c r="P114" s="48" t="str">
        <f t="shared" si="73"/>
        <v>Базовый</v>
      </c>
      <c r="Q114" s="44" t="str">
        <f t="shared" si="74"/>
        <v/>
      </c>
      <c r="R114" s="44"/>
      <c r="S114" s="44" t="str">
        <f t="shared" si="75"/>
        <v>Да</v>
      </c>
      <c r="T114" s="44" t="str">
        <f t="shared" si="76"/>
        <v>Да</v>
      </c>
      <c r="U114" s="44" t="str">
        <f t="shared" si="77"/>
        <v/>
      </c>
      <c r="V114" s="27" t="str">
        <f t="shared" si="78"/>
        <v/>
      </c>
    </row>
    <row r="115" spans="1:22" x14ac:dyDescent="0.2">
      <c r="A115" s="44">
        <f t="shared" si="79"/>
        <v>113</v>
      </c>
      <c r="B115" s="51" t="str">
        <f t="shared" si="60"/>
        <v>AMEDIA Premium SD</v>
      </c>
      <c r="C115" s="51" t="str">
        <f t="shared" si="61"/>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62"/>
        <v>Кино и сериалы</v>
      </c>
      <c r="E115" s="68" t="str">
        <f t="shared" si="63"/>
        <v>SD</v>
      </c>
      <c r="F115" s="68" t="str">
        <f t="shared" si="64"/>
        <v>DVB-22</v>
      </c>
      <c r="G115" s="68" t="str">
        <f t="shared" si="65"/>
        <v xml:space="preserve"> 4006</v>
      </c>
      <c r="H115" s="152">
        <v>221</v>
      </c>
      <c r="I115" s="68">
        <f t="shared" si="66"/>
        <v>824</v>
      </c>
      <c r="J115" s="153" t="str">
        <f t="shared" si="67"/>
        <v>epg277</v>
      </c>
      <c r="K115" s="67" t="str">
        <f t="shared" si="68"/>
        <v>0009000207EF</v>
      </c>
      <c r="L115" s="67" t="str">
        <f t="shared" si="69"/>
        <v>http://amediahd.ru/</v>
      </c>
      <c r="M115" s="48" t="str">
        <f t="shared" si="70"/>
        <v>Русский, Английский</v>
      </c>
      <c r="N115" s="48" t="str">
        <f t="shared" si="71"/>
        <v>Круглосуточно</v>
      </c>
      <c r="O115" s="49" t="str">
        <f t="shared" si="72"/>
        <v/>
      </c>
      <c r="P115" s="48" t="str">
        <f t="shared" si="73"/>
        <v>AMEDIA Premium HD</v>
      </c>
      <c r="Q115" s="44" t="str">
        <f t="shared" si="74"/>
        <v/>
      </c>
      <c r="R115" s="44"/>
      <c r="S115" s="44" t="str">
        <f t="shared" si="75"/>
        <v>Да</v>
      </c>
      <c r="T115" s="44" t="str">
        <f t="shared" si="76"/>
        <v>Да</v>
      </c>
      <c r="U115" s="44" t="str">
        <f t="shared" si="77"/>
        <v/>
      </c>
      <c r="V115" s="27" t="str">
        <f t="shared" si="78"/>
        <v/>
      </c>
    </row>
    <row r="116" spans="1:22" x14ac:dyDescent="0.2">
      <c r="A116" s="44">
        <f t="shared" si="79"/>
        <v>114</v>
      </c>
      <c r="B116" s="51" t="str">
        <f t="shared" si="60"/>
        <v>A1 HD</v>
      </c>
      <c r="C116" s="51" t="str">
        <f t="shared" si="61"/>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62"/>
        <v>Кино и сериалы</v>
      </c>
      <c r="E116" s="68" t="str">
        <f t="shared" si="63"/>
        <v>HD</v>
      </c>
      <c r="F116" s="68" t="str">
        <f t="shared" si="64"/>
        <v>DVB-22</v>
      </c>
      <c r="G116" s="68" t="str">
        <f t="shared" si="65"/>
        <v xml:space="preserve"> 4006</v>
      </c>
      <c r="H116" s="152">
        <v>222</v>
      </c>
      <c r="I116" s="68">
        <f t="shared" si="66"/>
        <v>828</v>
      </c>
      <c r="J116" s="153" t="str">
        <f t="shared" si="67"/>
        <v>epg598</v>
      </c>
      <c r="K116" s="67" t="str">
        <f t="shared" si="68"/>
        <v>0009000207EF</v>
      </c>
      <c r="L116" s="67" t="str">
        <f t="shared" si="69"/>
        <v>http://amedia1.ru/</v>
      </c>
      <c r="M116" s="48" t="str">
        <f t="shared" si="70"/>
        <v>Русский</v>
      </c>
      <c r="N116" s="48" t="str">
        <f t="shared" si="71"/>
        <v>Круглосуточно</v>
      </c>
      <c r="O116" s="49" t="str">
        <f t="shared" si="72"/>
        <v/>
      </c>
      <c r="P116" s="48" t="str">
        <f t="shared" si="73"/>
        <v>AMEDIA Premium HD</v>
      </c>
      <c r="Q116" s="44" t="str">
        <f t="shared" si="74"/>
        <v/>
      </c>
      <c r="R116" s="44"/>
      <c r="S116" s="44" t="str">
        <f t="shared" si="75"/>
        <v>Да</v>
      </c>
      <c r="T116" s="44" t="str">
        <f t="shared" si="76"/>
        <v>Да</v>
      </c>
      <c r="U116" s="44" t="str">
        <f t="shared" si="77"/>
        <v/>
      </c>
      <c r="V116" s="27" t="str">
        <f t="shared" si="78"/>
        <v/>
      </c>
    </row>
    <row r="117" spans="1:22" x14ac:dyDescent="0.2">
      <c r="A117" s="44">
        <f t="shared" si="79"/>
        <v>115</v>
      </c>
      <c r="B117" s="27" t="str">
        <f t="shared" si="60"/>
        <v>History HD</v>
      </c>
      <c r="C117" s="27" t="str">
        <f t="shared" si="61"/>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62"/>
        <v>Развлекательные</v>
      </c>
      <c r="E117" s="45" t="str">
        <f t="shared" si="63"/>
        <v>HD</v>
      </c>
      <c r="F117" s="45" t="str">
        <f t="shared" si="64"/>
        <v>DVB-23</v>
      </c>
      <c r="G117" s="45" t="str">
        <f t="shared" si="65"/>
        <v xml:space="preserve"> 4006</v>
      </c>
      <c r="H117" s="46">
        <v>239</v>
      </c>
      <c r="I117" s="45">
        <f t="shared" si="66"/>
        <v>617</v>
      </c>
      <c r="J117" s="153" t="str">
        <f t="shared" si="67"/>
        <v>epg599</v>
      </c>
      <c r="K117" s="67" t="str">
        <f t="shared" si="68"/>
        <v>0009000207D1</v>
      </c>
      <c r="L117" s="67" t="str">
        <f t="shared" si="69"/>
        <v>http://www.history.com/</v>
      </c>
      <c r="M117" s="67" t="str">
        <f t="shared" si="70"/>
        <v>Русский</v>
      </c>
      <c r="N117" s="67" t="str">
        <f t="shared" si="71"/>
        <v>Круглосуточно</v>
      </c>
      <c r="O117" s="154" t="str">
        <f t="shared" si="72"/>
        <v/>
      </c>
      <c r="P117" s="67" t="str">
        <f t="shared" si="73"/>
        <v>Базовый</v>
      </c>
      <c r="Q117" s="44" t="str">
        <f t="shared" si="74"/>
        <v/>
      </c>
      <c r="R117" s="44"/>
      <c r="S117" s="44" t="str">
        <f t="shared" si="75"/>
        <v>Да</v>
      </c>
      <c r="T117" s="44" t="str">
        <f t="shared" si="76"/>
        <v>Да</v>
      </c>
      <c r="U117" s="44" t="str">
        <f t="shared" si="77"/>
        <v/>
      </c>
      <c r="V117" s="27" t="str">
        <f t="shared" si="78"/>
        <v/>
      </c>
    </row>
    <row r="118" spans="1:22" x14ac:dyDescent="0.2">
      <c r="A118" s="44">
        <f t="shared" si="79"/>
        <v>116</v>
      </c>
      <c r="B118" s="27" t="str">
        <f t="shared" si="60"/>
        <v>Музыка первого</v>
      </c>
      <c r="C118" s="27" t="str">
        <f t="shared" si="61"/>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62"/>
        <v>Музыкальные</v>
      </c>
      <c r="E118" s="45" t="str">
        <f t="shared" si="63"/>
        <v>SD</v>
      </c>
      <c r="F118" s="45" t="str">
        <f t="shared" si="64"/>
        <v>DVB-25</v>
      </c>
      <c r="G118" s="45" t="str">
        <f t="shared" si="65"/>
        <v xml:space="preserve"> 4006</v>
      </c>
      <c r="H118" s="46">
        <v>99</v>
      </c>
      <c r="I118" s="45">
        <f t="shared" si="66"/>
        <v>502</v>
      </c>
      <c r="J118" s="153" t="str">
        <f t="shared" si="67"/>
        <v>epg95</v>
      </c>
      <c r="K118" s="67" t="str">
        <f t="shared" si="68"/>
        <v>0009000207E3</v>
      </c>
      <c r="L118" s="67" t="str">
        <f t="shared" si="69"/>
        <v>http://www.muz1.tv/</v>
      </c>
      <c r="M118" s="67" t="str">
        <f t="shared" si="70"/>
        <v>Русский</v>
      </c>
      <c r="N118" s="67" t="str">
        <f t="shared" si="71"/>
        <v>Круглосуточно</v>
      </c>
      <c r="O118" s="154" t="str">
        <f t="shared" si="72"/>
        <v/>
      </c>
      <c r="P118" s="67" t="str">
        <f t="shared" si="73"/>
        <v>Базовый</v>
      </c>
      <c r="Q118" s="44" t="str">
        <f t="shared" si="74"/>
        <v>Да</v>
      </c>
      <c r="R118" s="44"/>
      <c r="S118" s="44" t="str">
        <f t="shared" si="75"/>
        <v>Да</v>
      </c>
      <c r="T118" s="44" t="str">
        <f t="shared" si="76"/>
        <v>Да</v>
      </c>
      <c r="U118" s="44" t="str">
        <f t="shared" si="77"/>
        <v/>
      </c>
      <c r="V118" s="27" t="str">
        <f t="shared" si="78"/>
        <v/>
      </c>
    </row>
    <row r="119" spans="1:22" x14ac:dyDescent="0.2">
      <c r="A119" s="44">
        <f t="shared" si="79"/>
        <v>117</v>
      </c>
      <c r="B119" s="27" t="str">
        <f t="shared" si="60"/>
        <v>Europa Plus TV</v>
      </c>
      <c r="C119" s="27" t="str">
        <f t="shared" si="61"/>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62"/>
        <v>Музыкальные</v>
      </c>
      <c r="E119" s="45" t="str">
        <f t="shared" si="63"/>
        <v>SD</v>
      </c>
      <c r="F119" s="45" t="str">
        <f t="shared" si="64"/>
        <v>DVB-31</v>
      </c>
      <c r="G119" s="45" t="str">
        <f t="shared" si="65"/>
        <v xml:space="preserve"> 4006</v>
      </c>
      <c r="H119" s="46">
        <v>100</v>
      </c>
      <c r="I119" s="45">
        <f t="shared" si="66"/>
        <v>840</v>
      </c>
      <c r="J119" s="153" t="str">
        <f t="shared" si="67"/>
        <v>epg96</v>
      </c>
      <c r="K119" s="67" t="str">
        <f t="shared" si="68"/>
        <v>000900020803</v>
      </c>
      <c r="L119" s="67" t="str">
        <f t="shared" si="69"/>
        <v>http://www.europaplustv.com/</v>
      </c>
      <c r="M119" s="67" t="str">
        <f t="shared" si="70"/>
        <v>Русский</v>
      </c>
      <c r="N119" s="67" t="str">
        <f t="shared" si="71"/>
        <v>Круглосуточно</v>
      </c>
      <c r="O119" s="154" t="str">
        <f t="shared" si="72"/>
        <v/>
      </c>
      <c r="P119" s="67" t="str">
        <f t="shared" si="73"/>
        <v>Активный</v>
      </c>
      <c r="Q119" s="44" t="str">
        <f t="shared" si="74"/>
        <v>Да</v>
      </c>
      <c r="R119" s="44"/>
      <c r="S119" s="44" t="str">
        <f t="shared" si="75"/>
        <v>Да</v>
      </c>
      <c r="T119" s="44" t="str">
        <f t="shared" si="76"/>
        <v>Да</v>
      </c>
      <c r="U119" s="44" t="str">
        <f t="shared" si="77"/>
        <v/>
      </c>
      <c r="V119" s="27" t="str">
        <f t="shared" si="78"/>
        <v/>
      </c>
    </row>
    <row r="120" spans="1:22" x14ac:dyDescent="0.2">
      <c r="A120" s="44">
        <f t="shared" si="79"/>
        <v>118</v>
      </c>
      <c r="B120" s="27" t="str">
        <f t="shared" si="60"/>
        <v>Food Network HD</v>
      </c>
      <c r="C120" s="27" t="str">
        <f t="shared" si="6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62"/>
        <v>Семья и здоровье</v>
      </c>
      <c r="E120" s="45" t="str">
        <f t="shared" si="63"/>
        <v>HD</v>
      </c>
      <c r="F120" s="45" t="str">
        <f t="shared" si="64"/>
        <v>DVB-23</v>
      </c>
      <c r="G120" s="45" t="str">
        <f t="shared" si="65"/>
        <v xml:space="preserve"> 4006</v>
      </c>
      <c r="H120" s="46">
        <v>306</v>
      </c>
      <c r="I120" s="45">
        <f t="shared" si="66"/>
        <v>603</v>
      </c>
      <c r="J120" s="47" t="str">
        <f t="shared" si="67"/>
        <v>epg541</v>
      </c>
      <c r="K120" s="48" t="str">
        <f t="shared" si="68"/>
        <v>0009000207D1</v>
      </c>
      <c r="L120" s="48" t="str">
        <f t="shared" si="69"/>
        <v>http://foodnetwork.com</v>
      </c>
      <c r="M120" s="48" t="str">
        <f t="shared" si="70"/>
        <v>Русский, Английский</v>
      </c>
      <c r="N120" s="48" t="str">
        <f t="shared" si="71"/>
        <v>Круглосуточно</v>
      </c>
      <c r="O120" s="49" t="str">
        <f t="shared" si="72"/>
        <v/>
      </c>
      <c r="P120" s="48" t="str">
        <f t="shared" si="73"/>
        <v>Базовый</v>
      </c>
      <c r="Q120" s="44" t="str">
        <f t="shared" si="74"/>
        <v/>
      </c>
      <c r="R120" s="44"/>
      <c r="S120" s="44" t="str">
        <f t="shared" si="75"/>
        <v>Да</v>
      </c>
      <c r="T120" s="44" t="str">
        <f t="shared" si="76"/>
        <v>Да</v>
      </c>
      <c r="U120" s="44" t="str">
        <f t="shared" si="77"/>
        <v/>
      </c>
      <c r="V120" s="27" t="str">
        <f t="shared" si="78"/>
        <v/>
      </c>
    </row>
    <row r="121" spans="1:22" x14ac:dyDescent="0.2">
      <c r="A121" s="44">
        <f t="shared" si="79"/>
        <v>119</v>
      </c>
      <c r="B121" s="27" t="str">
        <f t="shared" si="60"/>
        <v>Fox</v>
      </c>
      <c r="C121" s="27" t="str">
        <f t="shared" si="61"/>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2"/>
        <v>Кино и сериалы</v>
      </c>
      <c r="E121" s="45" t="str">
        <f t="shared" si="63"/>
        <v>SD</v>
      </c>
      <c r="F121" s="45" t="str">
        <f t="shared" si="64"/>
        <v>DVB-23</v>
      </c>
      <c r="G121" s="45" t="str">
        <f t="shared" si="65"/>
        <v xml:space="preserve"> 4006</v>
      </c>
      <c r="H121" s="46">
        <v>217</v>
      </c>
      <c r="I121" s="45">
        <f t="shared" si="66"/>
        <v>70</v>
      </c>
      <c r="J121" s="47" t="str">
        <f t="shared" si="67"/>
        <v>epg75</v>
      </c>
      <c r="K121" s="48" t="str">
        <f t="shared" si="68"/>
        <v>0009000207D1</v>
      </c>
      <c r="L121" s="48" t="str">
        <f t="shared" si="69"/>
        <v>http://www.foxtv.ru/</v>
      </c>
      <c r="M121" s="48" t="str">
        <f t="shared" si="70"/>
        <v>Русский</v>
      </c>
      <c r="N121" s="48" t="str">
        <f t="shared" si="71"/>
        <v>Круглосуточно</v>
      </c>
      <c r="O121" s="49" t="str">
        <f t="shared" si="72"/>
        <v/>
      </c>
      <c r="P121" s="48" t="str">
        <f t="shared" si="73"/>
        <v>Базовый</v>
      </c>
      <c r="Q121" s="44" t="str">
        <f t="shared" si="74"/>
        <v/>
      </c>
      <c r="R121" s="44"/>
      <c r="S121" s="44" t="str">
        <f t="shared" si="75"/>
        <v>Да</v>
      </c>
      <c r="T121" s="44" t="str">
        <f t="shared" si="76"/>
        <v>Да</v>
      </c>
      <c r="U121" s="44" t="str">
        <f t="shared" si="77"/>
        <v/>
      </c>
      <c r="V121" s="27" t="str">
        <f t="shared" si="78"/>
        <v/>
      </c>
    </row>
    <row r="122" spans="1:22" x14ac:dyDescent="0.2">
      <c r="A122" s="44">
        <f t="shared" si="79"/>
        <v>120</v>
      </c>
      <c r="B122" s="27" t="str">
        <f t="shared" si="60"/>
        <v>MGM HD</v>
      </c>
      <c r="C122" s="27" t="str">
        <f t="shared" si="6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2"/>
        <v>Кино и сериалы</v>
      </c>
      <c r="E122" s="45" t="str">
        <f t="shared" si="63"/>
        <v>HD</v>
      </c>
      <c r="F122" s="45" t="str">
        <f t="shared" si="64"/>
        <v>DVB-24</v>
      </c>
      <c r="G122" s="45" t="str">
        <f t="shared" si="65"/>
        <v xml:space="preserve"> 4006</v>
      </c>
      <c r="H122" s="46">
        <v>142</v>
      </c>
      <c r="I122" s="45">
        <f t="shared" si="66"/>
        <v>605</v>
      </c>
      <c r="J122" s="47" t="str">
        <f t="shared" si="67"/>
        <v>epg327</v>
      </c>
      <c r="K122" s="48" t="str">
        <f t="shared" si="68"/>
        <v>0009000207D1</v>
      </c>
      <c r="L122" s="48" t="str">
        <f t="shared" si="69"/>
        <v>http://www.mgmhd.com/</v>
      </c>
      <c r="M122" s="48" t="str">
        <f t="shared" si="70"/>
        <v>Русский, Английский</v>
      </c>
      <c r="N122" s="48" t="str">
        <f t="shared" si="71"/>
        <v>Круглосуточно</v>
      </c>
      <c r="O122" s="49" t="str">
        <f t="shared" si="72"/>
        <v/>
      </c>
      <c r="P122" s="48" t="str">
        <f t="shared" si="73"/>
        <v>Базовый</v>
      </c>
      <c r="Q122" s="44" t="str">
        <f t="shared" si="74"/>
        <v/>
      </c>
      <c r="R122" s="44"/>
      <c r="S122" s="44" t="str">
        <f t="shared" si="75"/>
        <v>Да</v>
      </c>
      <c r="T122" s="44" t="str">
        <f t="shared" si="76"/>
        <v>Да</v>
      </c>
      <c r="U122" s="44" t="str">
        <f t="shared" si="77"/>
        <v/>
      </c>
      <c r="V122" s="27" t="str">
        <f t="shared" si="78"/>
        <v/>
      </c>
    </row>
    <row r="123" spans="1:22" x14ac:dyDescent="0.2">
      <c r="A123" s="44">
        <f t="shared" si="79"/>
        <v>121</v>
      </c>
      <c r="B123" s="27" t="str">
        <f t="shared" si="60"/>
        <v>КХЛ</v>
      </c>
      <c r="C123" s="27" t="str">
        <f t="shared" si="61"/>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2"/>
        <v>Спортивные</v>
      </c>
      <c r="E123" s="45" t="str">
        <f t="shared" si="63"/>
        <v>SD</v>
      </c>
      <c r="F123" s="45" t="str">
        <f t="shared" si="64"/>
        <v>DVB-24</v>
      </c>
      <c r="G123" s="45" t="str">
        <f t="shared" si="65"/>
        <v xml:space="preserve"> 4006</v>
      </c>
      <c r="H123" s="46">
        <v>109</v>
      </c>
      <c r="I123" s="45">
        <f t="shared" si="66"/>
        <v>307</v>
      </c>
      <c r="J123" s="47" t="str">
        <f t="shared" si="67"/>
        <v>epg105</v>
      </c>
      <c r="K123" s="48" t="str">
        <f t="shared" si="68"/>
        <v>0009000207F4</v>
      </c>
      <c r="L123" s="48" t="str">
        <f t="shared" si="69"/>
        <v>http://tv.khl.ru/</v>
      </c>
      <c r="M123" s="48" t="str">
        <f t="shared" si="70"/>
        <v>Русский</v>
      </c>
      <c r="N123" s="48" t="str">
        <f t="shared" si="71"/>
        <v>Круглосуточно</v>
      </c>
      <c r="O123" s="49" t="str">
        <f t="shared" si="72"/>
        <v/>
      </c>
      <c r="P123" s="48" t="str">
        <f t="shared" si="73"/>
        <v>Базовый</v>
      </c>
      <c r="Q123" s="44" t="str">
        <f t="shared" si="74"/>
        <v>Да</v>
      </c>
      <c r="R123" s="44"/>
      <c r="S123" s="44" t="str">
        <f t="shared" si="75"/>
        <v>Да</v>
      </c>
      <c r="T123" s="44" t="str">
        <f t="shared" si="76"/>
        <v>Да</v>
      </c>
      <c r="U123" s="44" t="str">
        <f t="shared" si="77"/>
        <v/>
      </c>
      <c r="V123" s="27" t="str">
        <f t="shared" si="78"/>
        <v/>
      </c>
    </row>
    <row r="124" spans="1:22" x14ac:dyDescent="0.2">
      <c r="A124" s="83">
        <f t="shared" si="79"/>
        <v>122</v>
      </c>
      <c r="B124" s="84" t="s">
        <v>924</v>
      </c>
      <c r="C124" s="84" t="s">
        <v>923</v>
      </c>
      <c r="D124" s="84" t="str">
        <f t="shared" si="62"/>
        <v>Региональные</v>
      </c>
      <c r="E124" s="85" t="s">
        <v>1</v>
      </c>
      <c r="F124" s="85" t="str">
        <f t="shared" si="64"/>
        <v>DVB-4</v>
      </c>
      <c r="G124" s="85" t="str">
        <f t="shared" si="65"/>
        <v xml:space="preserve"> 4006</v>
      </c>
      <c r="H124" s="86">
        <v>201</v>
      </c>
      <c r="I124" s="85">
        <f t="shared" si="66"/>
        <v>21</v>
      </c>
      <c r="J124" s="87" t="s">
        <v>922</v>
      </c>
      <c r="K124" s="83" t="str">
        <f t="shared" si="68"/>
        <v>0009000207F3</v>
      </c>
      <c r="L124" s="83" t="s">
        <v>921</v>
      </c>
      <c r="M124" s="83" t="s">
        <v>23</v>
      </c>
      <c r="N124" s="83" t="s">
        <v>920</v>
      </c>
      <c r="O124" s="88" t="s">
        <v>623</v>
      </c>
      <c r="P124" s="83" t="str">
        <f t="shared" si="73"/>
        <v>Федеральный</v>
      </c>
      <c r="Q124" s="83" t="str">
        <f t="shared" si="74"/>
        <v/>
      </c>
      <c r="R124" s="83"/>
      <c r="S124" s="83" t="str">
        <f t="shared" si="75"/>
        <v>Да</v>
      </c>
      <c r="T124" s="83" t="str">
        <f t="shared" si="76"/>
        <v>Да</v>
      </c>
      <c r="U124" s="83" t="str">
        <f t="shared" si="77"/>
        <v/>
      </c>
      <c r="V124" s="84" t="str">
        <f t="shared" si="78"/>
        <v/>
      </c>
    </row>
    <row r="125" spans="1:22" x14ac:dyDescent="0.2">
      <c r="A125" s="44">
        <f t="shared" si="79"/>
        <v>123</v>
      </c>
      <c r="B125" s="51" t="str">
        <f t="shared" ref="B125:B149" si="80">IFERROR(VLOOKUP($H125,TChannels,3,FALSE),"-")</f>
        <v>Candy TV HD</v>
      </c>
      <c r="C125" s="51" t="str">
        <f t="shared" ref="C125:C149" si="81">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ref="D125:D156" si="82">IFERROR(VLOOKUP($H125,TChannels,21,FALSE),"-")</f>
        <v>Эротика</v>
      </c>
      <c r="E125" s="68" t="str">
        <f t="shared" ref="E125:E149" si="83">IFERROR(VLOOKUP($H125,TChannels,4,FALSE),"-")</f>
        <v>HD</v>
      </c>
      <c r="F125" s="68" t="str">
        <f t="shared" ref="F125:F149" si="84">IFERROR(VLOOKUP($H125,TChannels,2,FALSE),"-")</f>
        <v>DVB-26</v>
      </c>
      <c r="G125" s="68" t="str">
        <f t="shared" ref="G125:G156" si="85">IFERROR(MID($A$1,SEARCH("=",$A$1,9)+1,SEARCH(")",$A$1)-SEARCH("=",$A$1,9)-1),"Н/Д")</f>
        <v xml:space="preserve"> 4006</v>
      </c>
      <c r="H125" s="68">
        <v>174</v>
      </c>
      <c r="I125" s="68">
        <f t="shared" ref="I125:I156" si="86">IFERROR(VLOOKUP($H125,TChannels,5,FALSE),"-")</f>
        <v>923</v>
      </c>
      <c r="J125" s="153" t="str">
        <f t="shared" ref="J125:J149" si="87">IFERROR(VLOOKUP($H125,TChannels,22,FALSE),"-")</f>
        <v>epg385</v>
      </c>
      <c r="K125" s="48" t="str">
        <f t="shared" ref="K125:K156" si="88">IFERROR(IF($U$1=1,VLOOKUP($H125,TChannels,13,FALSE),IF($U$1=2,VLOOKUP($H125,TChannels,20,FALSE),IF($U$1=3,VLOOKUP($H125,TChannels,10,FALSE),IF($U$1=4,VLOOKUP($H125,TChannels,17,FALSE),"Не определен")))),"-")</f>
        <v>0009000207DB</v>
      </c>
      <c r="L125" s="48" t="str">
        <f t="shared" ref="L125:L149" si="89">IFERROR(VLOOKUP($H125,TChannels,23,FALSE),"-")</f>
        <v>http://candytv.eu/</v>
      </c>
      <c r="M125" s="48" t="str">
        <f t="shared" ref="M125:M149" si="90">IFERROR(VLOOKUP($H125,TChannels,24,FALSE),"-")</f>
        <v>Русский</v>
      </c>
      <c r="N125" s="48" t="str">
        <f t="shared" ref="N125:N149" si="91">IFERROR(VLOOKUP($H125,TChannels,25,FALSE),"-")</f>
        <v>Круглосуточно</v>
      </c>
      <c r="O125" s="49" t="str">
        <f t="shared" ref="O125:O149" si="92">IF(VLOOKUP($H125,TChannels,26,FALSE)=0,"",VLOOKUP($H125,TChannels,26,FALSE))</f>
        <v/>
      </c>
      <c r="P125" s="48" t="str">
        <f t="shared" ref="P125:P156" si="93">IFERROR(IF(OR($U$1=1,$U$1=3),VLOOKUP($H125,TChannels,7,FALSE),IF(OR($U$1=2,$U$1=4),VLOOKUP($H125,TChannels,14,FALSE),"Не определен")),"-")</f>
        <v>Взрослый</v>
      </c>
      <c r="Q125" s="44" t="str">
        <f t="shared" ref="Q125:Q156" si="94">IF(VLOOKUP($H125,TChannels,6,FALSE)=0,"",VLOOKUP($H125,TChannels,6,FALSE))</f>
        <v/>
      </c>
      <c r="R125" s="44"/>
      <c r="S125" s="44" t="str">
        <f t="shared" ref="S125:S156" si="95">IFERROR(VLOOKUP($H125,TChannels,27,FALSE),"-")</f>
        <v>Да</v>
      </c>
      <c r="T125" s="44" t="str">
        <f t="shared" ref="T125:T156" si="96">IFERROR(VLOOKUP($H125,TChannels,28,FALSE),"-")</f>
        <v>Да</v>
      </c>
      <c r="U125" s="44" t="str">
        <f t="shared" ref="U125:U156" si="97">IF(VLOOKUP($H125,TChannels,29,FALSE)=0,"",VLOOKUP($H125,TChannels,29,FALSE))</f>
        <v>Да</v>
      </c>
      <c r="V125" s="27" t="str">
        <f t="shared" ref="V125:V156" si="98">IF(VLOOKUP($H125,TChannels,31,FALSE)=0,"",VLOOKUP($H125,TChannels,31,FALSE))</f>
        <v/>
      </c>
    </row>
    <row r="126" spans="1:22" x14ac:dyDescent="0.2">
      <c r="A126" s="44">
        <f t="shared" si="79"/>
        <v>124</v>
      </c>
      <c r="B126" s="27" t="str">
        <f t="shared" si="80"/>
        <v>Русский иллюзион</v>
      </c>
      <c r="C126" s="27" t="str">
        <f t="shared" si="81"/>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82"/>
        <v>Русское кино</v>
      </c>
      <c r="E126" s="45" t="str">
        <f t="shared" si="83"/>
        <v>SD</v>
      </c>
      <c r="F126" s="45" t="str">
        <f t="shared" si="84"/>
        <v>DVB-25</v>
      </c>
      <c r="G126" s="45" t="str">
        <f t="shared" si="85"/>
        <v xml:space="preserve"> 4006</v>
      </c>
      <c r="H126" s="46">
        <v>41</v>
      </c>
      <c r="I126" s="45">
        <f t="shared" si="86"/>
        <v>62</v>
      </c>
      <c r="J126" s="47" t="str">
        <f t="shared" si="87"/>
        <v>epg40</v>
      </c>
      <c r="K126" s="48" t="str">
        <f t="shared" si="88"/>
        <v>0009000207D1</v>
      </c>
      <c r="L126" s="48" t="str">
        <f t="shared" si="89"/>
        <v>http://russkiyillusion.ru/</v>
      </c>
      <c r="M126" s="48" t="str">
        <f t="shared" si="90"/>
        <v>Русский</v>
      </c>
      <c r="N126" s="48" t="str">
        <f t="shared" si="91"/>
        <v>Круглосуточно</v>
      </c>
      <c r="O126" s="49" t="str">
        <f t="shared" si="92"/>
        <v/>
      </c>
      <c r="P126" s="48" t="str">
        <f t="shared" si="93"/>
        <v>Базовый</v>
      </c>
      <c r="Q126" s="44" t="str">
        <f t="shared" si="94"/>
        <v>Да</v>
      </c>
      <c r="R126" s="44"/>
      <c r="S126" s="44" t="str">
        <f t="shared" si="95"/>
        <v>Да</v>
      </c>
      <c r="T126" s="44" t="str">
        <f t="shared" si="96"/>
        <v>Да</v>
      </c>
      <c r="U126" s="44" t="str">
        <f t="shared" si="97"/>
        <v/>
      </c>
      <c r="V126" s="27" t="str">
        <f t="shared" si="98"/>
        <v/>
      </c>
    </row>
    <row r="127" spans="1:22" x14ac:dyDescent="0.2">
      <c r="A127" s="44">
        <f t="shared" si="79"/>
        <v>125</v>
      </c>
      <c r="B127" s="27" t="str">
        <f t="shared" si="80"/>
        <v>Настоящее Страшное Телевидение</v>
      </c>
      <c r="C127" s="27" t="str">
        <f t="shared" si="81"/>
        <v>Все самое смешное в страшном и самое страшное в смешном.</v>
      </c>
      <c r="D127" s="27" t="str">
        <f t="shared" si="82"/>
        <v>Кино и сериалы</v>
      </c>
      <c r="E127" s="45" t="str">
        <f t="shared" si="83"/>
        <v>SD</v>
      </c>
      <c r="F127" s="45" t="str">
        <f t="shared" si="84"/>
        <v>DVB-25</v>
      </c>
      <c r="G127" s="45" t="str">
        <f t="shared" si="85"/>
        <v xml:space="preserve"> 4006</v>
      </c>
      <c r="H127" s="46">
        <v>159</v>
      </c>
      <c r="I127" s="45">
        <f t="shared" si="86"/>
        <v>73</v>
      </c>
      <c r="J127" s="47" t="str">
        <f t="shared" si="87"/>
        <v>epg352</v>
      </c>
      <c r="K127" s="48" t="str">
        <f t="shared" si="88"/>
        <v>0009000207D1</v>
      </c>
      <c r="L127" s="48" t="str">
        <f t="shared" si="89"/>
        <v>http://strashnoe.tv/</v>
      </c>
      <c r="M127" s="48" t="str">
        <f t="shared" si="90"/>
        <v>Русский</v>
      </c>
      <c r="N127" s="48" t="str">
        <f t="shared" si="91"/>
        <v>Круглосуточно</v>
      </c>
      <c r="O127" s="49" t="str">
        <f t="shared" si="92"/>
        <v/>
      </c>
      <c r="P127" s="48" t="str">
        <f t="shared" si="93"/>
        <v>Базовый</v>
      </c>
      <c r="Q127" s="44" t="str">
        <f t="shared" si="94"/>
        <v>Да</v>
      </c>
      <c r="R127" s="44"/>
      <c r="S127" s="44" t="str">
        <f t="shared" si="95"/>
        <v>Да</v>
      </c>
      <c r="T127" s="44" t="str">
        <f t="shared" si="96"/>
        <v>Да</v>
      </c>
      <c r="U127" s="44" t="str">
        <f t="shared" si="97"/>
        <v/>
      </c>
      <c r="V127" s="27" t="str">
        <f t="shared" si="98"/>
        <v/>
      </c>
    </row>
    <row r="128" spans="1:22" x14ac:dyDescent="0.2">
      <c r="A128" s="44">
        <f t="shared" si="79"/>
        <v>126</v>
      </c>
      <c r="B128" s="27" t="str">
        <f t="shared" si="80"/>
        <v>Наш футбол</v>
      </c>
      <c r="C128" s="27" t="str">
        <f t="shared" si="81"/>
        <v>Телеканал о российском футболе</v>
      </c>
      <c r="D128" s="27" t="str">
        <f t="shared" si="82"/>
        <v>Спортивные</v>
      </c>
      <c r="E128" s="45" t="str">
        <f t="shared" si="83"/>
        <v>SD</v>
      </c>
      <c r="F128" s="45" t="str">
        <f t="shared" si="84"/>
        <v>DVB-25</v>
      </c>
      <c r="G128" s="45" t="str">
        <f t="shared" si="85"/>
        <v xml:space="preserve"> 4006</v>
      </c>
      <c r="H128" s="46">
        <v>128</v>
      </c>
      <c r="I128" s="45">
        <f t="shared" si="86"/>
        <v>821</v>
      </c>
      <c r="J128" s="47" t="str">
        <f t="shared" si="87"/>
        <v>epg313</v>
      </c>
      <c r="K128" s="48" t="str">
        <f t="shared" si="88"/>
        <v>0009000207D6</v>
      </c>
      <c r="L128" s="48" t="str">
        <f t="shared" si="89"/>
        <v>http://www.rfpl.tv/</v>
      </c>
      <c r="M128" s="48" t="str">
        <f t="shared" si="90"/>
        <v>Русский</v>
      </c>
      <c r="N128" s="48" t="str">
        <f t="shared" si="91"/>
        <v>Круглосуточно</v>
      </c>
      <c r="O128" s="49" t="str">
        <f t="shared" si="92"/>
        <v/>
      </c>
      <c r="P128" s="48" t="str">
        <f t="shared" si="93"/>
        <v>Наш Футбол</v>
      </c>
      <c r="Q128" s="44" t="str">
        <f t="shared" si="94"/>
        <v/>
      </c>
      <c r="R128" s="44"/>
      <c r="S128" s="44" t="str">
        <f t="shared" si="95"/>
        <v>Да</v>
      </c>
      <c r="T128" s="44" t="str">
        <f t="shared" si="96"/>
        <v>Да</v>
      </c>
      <c r="U128" s="44" t="str">
        <f t="shared" si="97"/>
        <v/>
      </c>
      <c r="V128" s="27" t="str">
        <f t="shared" si="98"/>
        <v/>
      </c>
    </row>
    <row r="129" spans="1:22" x14ac:dyDescent="0.2">
      <c r="A129" s="44">
        <f t="shared" si="79"/>
        <v>127</v>
      </c>
      <c r="B129" s="27" t="str">
        <f t="shared" si="80"/>
        <v>Наш футбол HD</v>
      </c>
      <c r="C129" s="27" t="str">
        <f t="shared" si="81"/>
        <v>Телеканал о российском футболе</v>
      </c>
      <c r="D129" s="27" t="str">
        <f t="shared" si="82"/>
        <v>Спортивные</v>
      </c>
      <c r="E129" s="45" t="str">
        <f t="shared" si="83"/>
        <v>HD</v>
      </c>
      <c r="F129" s="45" t="str">
        <f t="shared" si="84"/>
        <v>DVB-25</v>
      </c>
      <c r="G129" s="45" t="str">
        <f t="shared" si="85"/>
        <v xml:space="preserve"> 4006</v>
      </c>
      <c r="H129" s="46">
        <v>223</v>
      </c>
      <c r="I129" s="45">
        <f t="shared" si="86"/>
        <v>822</v>
      </c>
      <c r="J129" s="47" t="str">
        <f t="shared" si="87"/>
        <v>epg272</v>
      </c>
      <c r="K129" s="48" t="str">
        <f t="shared" si="88"/>
        <v>0009000207D6</v>
      </c>
      <c r="L129" s="48" t="str">
        <f t="shared" si="89"/>
        <v>http://www.rfpl.tv/</v>
      </c>
      <c r="M129" s="48" t="str">
        <f t="shared" si="90"/>
        <v>Русский</v>
      </c>
      <c r="N129" s="48" t="str">
        <f t="shared" si="91"/>
        <v>Круглосуточно</v>
      </c>
      <c r="O129" s="49" t="str">
        <f t="shared" si="92"/>
        <v/>
      </c>
      <c r="P129" s="48" t="str">
        <f t="shared" si="93"/>
        <v>Наш Футбол</v>
      </c>
      <c r="Q129" s="44" t="str">
        <f t="shared" si="94"/>
        <v/>
      </c>
      <c r="R129" s="44"/>
      <c r="S129" s="44" t="str">
        <f t="shared" si="95"/>
        <v>Да</v>
      </c>
      <c r="T129" s="44" t="str">
        <f t="shared" si="96"/>
        <v>Да</v>
      </c>
      <c r="U129" s="44" t="str">
        <f t="shared" si="97"/>
        <v/>
      </c>
      <c r="V129" s="27" t="str">
        <f t="shared" si="98"/>
        <v/>
      </c>
    </row>
    <row r="130" spans="1:22" x14ac:dyDescent="0.2">
      <c r="A130" s="44">
        <f t="shared" si="79"/>
        <v>128</v>
      </c>
      <c r="B130" s="27" t="str">
        <f t="shared" si="80"/>
        <v>Иллюзион +</v>
      </c>
      <c r="C130" s="27" t="str">
        <f t="shared" si="81"/>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82"/>
        <v>Иностранное кино</v>
      </c>
      <c r="E130" s="45" t="str">
        <f t="shared" si="83"/>
        <v>SD</v>
      </c>
      <c r="F130" s="45" t="str">
        <f t="shared" si="84"/>
        <v>DVB-26</v>
      </c>
      <c r="G130" s="45" t="str">
        <f t="shared" si="85"/>
        <v xml:space="preserve"> 4006</v>
      </c>
      <c r="H130" s="46">
        <v>42</v>
      </c>
      <c r="I130" s="45">
        <f t="shared" si="86"/>
        <v>64</v>
      </c>
      <c r="J130" s="47" t="str">
        <f t="shared" si="87"/>
        <v>epg41</v>
      </c>
      <c r="K130" s="48" t="str">
        <f t="shared" si="88"/>
        <v>0009000207D1</v>
      </c>
      <c r="L130" s="48" t="str">
        <f t="shared" si="89"/>
        <v>http://www.klub100.ru/</v>
      </c>
      <c r="M130" s="48" t="str">
        <f t="shared" si="90"/>
        <v>Русский</v>
      </c>
      <c r="N130" s="48" t="str">
        <f t="shared" si="91"/>
        <v>Круглосуточно</v>
      </c>
      <c r="O130" s="49" t="str">
        <f t="shared" si="92"/>
        <v/>
      </c>
      <c r="P130" s="48" t="str">
        <f t="shared" si="93"/>
        <v>Базовый</v>
      </c>
      <c r="Q130" s="44" t="str">
        <f t="shared" si="94"/>
        <v>Да</v>
      </c>
      <c r="R130" s="44"/>
      <c r="S130" s="44" t="str">
        <f t="shared" si="95"/>
        <v>Да</v>
      </c>
      <c r="T130" s="44" t="str">
        <f t="shared" si="96"/>
        <v>Да</v>
      </c>
      <c r="U130" s="44" t="str">
        <f t="shared" si="97"/>
        <v/>
      </c>
      <c r="V130" s="27" t="str">
        <f t="shared" si="98"/>
        <v/>
      </c>
    </row>
    <row r="131" spans="1:22" x14ac:dyDescent="0.2">
      <c r="A131" s="44">
        <f t="shared" ref="A131:A162" si="99">ROW()-2</f>
        <v>129</v>
      </c>
      <c r="B131" s="27" t="str">
        <f t="shared" si="80"/>
        <v>Русская ночь</v>
      </c>
      <c r="C131" s="27" t="str">
        <f t="shared" si="81"/>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82"/>
        <v>Эротика</v>
      </c>
      <c r="E131" s="45" t="str">
        <f t="shared" si="83"/>
        <v>SD</v>
      </c>
      <c r="F131" s="45" t="str">
        <f t="shared" si="84"/>
        <v>DVB-26</v>
      </c>
      <c r="G131" s="45" t="str">
        <f t="shared" si="85"/>
        <v xml:space="preserve"> 4006</v>
      </c>
      <c r="H131" s="46">
        <v>149</v>
      </c>
      <c r="I131" s="45">
        <f t="shared" si="86"/>
        <v>922</v>
      </c>
      <c r="J131" s="47" t="str">
        <f t="shared" si="87"/>
        <v>epg331</v>
      </c>
      <c r="K131" s="48" t="str">
        <f t="shared" si="88"/>
        <v>0009000207DB</v>
      </c>
      <c r="L131" s="48" t="str">
        <f t="shared" si="89"/>
        <v>http://www.rusnight.ru/</v>
      </c>
      <c r="M131" s="48" t="str">
        <f t="shared" si="90"/>
        <v>Русский</v>
      </c>
      <c r="N131" s="48" t="str">
        <f t="shared" si="91"/>
        <v>Круглосуточно</v>
      </c>
      <c r="O131" s="49" t="str">
        <f t="shared" si="92"/>
        <v/>
      </c>
      <c r="P131" s="48" t="str">
        <f t="shared" si="93"/>
        <v>Взрослый</v>
      </c>
      <c r="Q131" s="44" t="str">
        <f t="shared" si="94"/>
        <v/>
      </c>
      <c r="R131" s="44"/>
      <c r="S131" s="44" t="str">
        <f t="shared" si="95"/>
        <v>Да</v>
      </c>
      <c r="T131" s="44" t="str">
        <f t="shared" si="96"/>
        <v>Да</v>
      </c>
      <c r="U131" s="44" t="str">
        <f t="shared" si="97"/>
        <v>Да</v>
      </c>
      <c r="V131" s="27" t="str">
        <f t="shared" si="98"/>
        <v/>
      </c>
    </row>
    <row r="132" spans="1:22" x14ac:dyDescent="0.2">
      <c r="A132" s="44">
        <f t="shared" si="99"/>
        <v>130</v>
      </c>
      <c r="B132" s="51" t="str">
        <f t="shared" si="80"/>
        <v>A2</v>
      </c>
      <c r="C132" s="27" t="str">
        <f t="shared" si="81"/>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82"/>
        <v>Кино и сериалы</v>
      </c>
      <c r="E132" s="45" t="str">
        <f t="shared" si="83"/>
        <v>SD</v>
      </c>
      <c r="F132" s="45" t="str">
        <f t="shared" si="84"/>
        <v>DVB-20</v>
      </c>
      <c r="G132" s="45" t="str">
        <f t="shared" si="85"/>
        <v xml:space="preserve"> 4006</v>
      </c>
      <c r="H132" s="46">
        <v>132</v>
      </c>
      <c r="I132" s="45">
        <f t="shared" si="86"/>
        <v>825</v>
      </c>
      <c r="J132" s="47" t="str">
        <f t="shared" si="87"/>
        <v>epg317</v>
      </c>
      <c r="K132" s="48" t="str">
        <f t="shared" si="88"/>
        <v>0009000207EF</v>
      </c>
      <c r="L132" s="48" t="str">
        <f t="shared" si="89"/>
        <v>http://www.amediafilm.com/</v>
      </c>
      <c r="M132" s="48" t="str">
        <f t="shared" si="90"/>
        <v>Русский, Английский</v>
      </c>
      <c r="N132" s="48" t="str">
        <f t="shared" si="91"/>
        <v>Круглосуточно</v>
      </c>
      <c r="O132" s="49" t="str">
        <f t="shared" si="92"/>
        <v/>
      </c>
      <c r="P132" s="48" t="str">
        <f t="shared" si="93"/>
        <v>AMEDIA Premium HD</v>
      </c>
      <c r="Q132" s="44" t="str">
        <f t="shared" si="94"/>
        <v/>
      </c>
      <c r="R132" s="44"/>
      <c r="S132" s="44" t="str">
        <f t="shared" si="95"/>
        <v>Да</v>
      </c>
      <c r="T132" s="44" t="str">
        <f t="shared" si="96"/>
        <v>Да</v>
      </c>
      <c r="U132" s="44" t="str">
        <f t="shared" si="97"/>
        <v/>
      </c>
      <c r="V132" s="27" t="str">
        <f t="shared" si="98"/>
        <v/>
      </c>
    </row>
    <row r="133" spans="1:22" x14ac:dyDescent="0.2">
      <c r="A133" s="44">
        <f t="shared" si="99"/>
        <v>131</v>
      </c>
      <c r="B133" s="27" t="str">
        <f t="shared" si="80"/>
        <v>French Lover TV</v>
      </c>
      <c r="C133" s="27" t="str">
        <f t="shared" si="81"/>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82"/>
        <v>Эротика</v>
      </c>
      <c r="E133" s="45" t="str">
        <f t="shared" si="83"/>
        <v>SD</v>
      </c>
      <c r="F133" s="45" t="str">
        <f t="shared" si="84"/>
        <v>DVB-26</v>
      </c>
      <c r="G133" s="45" t="str">
        <f t="shared" si="85"/>
        <v xml:space="preserve"> 4006</v>
      </c>
      <c r="H133" s="46">
        <v>133</v>
      </c>
      <c r="I133" s="45">
        <f t="shared" si="86"/>
        <v>921</v>
      </c>
      <c r="J133" s="47" t="str">
        <f t="shared" si="87"/>
        <v>epg318</v>
      </c>
      <c r="K133" s="48" t="str">
        <f t="shared" si="88"/>
        <v>0009000207DB</v>
      </c>
      <c r="L133" s="48" t="str">
        <f t="shared" si="89"/>
        <v>http://www.frenchlover.tv</v>
      </c>
      <c r="M133" s="48" t="str">
        <f t="shared" si="90"/>
        <v>Французский</v>
      </c>
      <c r="N133" s="48" t="str">
        <f t="shared" si="91"/>
        <v>Круглосуточно</v>
      </c>
      <c r="O133" s="49" t="str">
        <f t="shared" si="92"/>
        <v/>
      </c>
      <c r="P133" s="48" t="str">
        <f t="shared" si="93"/>
        <v>Взрослый</v>
      </c>
      <c r="Q133" s="44" t="str">
        <f t="shared" si="94"/>
        <v/>
      </c>
      <c r="R133" s="44"/>
      <c r="S133" s="44" t="str">
        <f t="shared" si="95"/>
        <v>Да</v>
      </c>
      <c r="T133" s="44" t="str">
        <f t="shared" si="96"/>
        <v>Да</v>
      </c>
      <c r="U133" s="44" t="str">
        <f t="shared" si="97"/>
        <v>Да</v>
      </c>
      <c r="V133" s="27" t="str">
        <f t="shared" si="98"/>
        <v/>
      </c>
    </row>
    <row r="134" spans="1:22" x14ac:dyDescent="0.2">
      <c r="A134" s="44">
        <f t="shared" si="99"/>
        <v>132</v>
      </c>
      <c r="B134" s="27" t="str">
        <f t="shared" si="80"/>
        <v>Brazzers TV</v>
      </c>
      <c r="C134" s="27" t="str">
        <f t="shared" si="81"/>
        <v>Самый откровенный эротический канал от известного эротического сайта представляющий лучший европейский и американский контент.</v>
      </c>
      <c r="D134" s="27" t="str">
        <f t="shared" si="82"/>
        <v>Эротика</v>
      </c>
      <c r="E134" s="45" t="str">
        <f t="shared" si="83"/>
        <v>SD</v>
      </c>
      <c r="F134" s="45" t="str">
        <f t="shared" si="84"/>
        <v>DVB-26</v>
      </c>
      <c r="G134" s="45" t="str">
        <f t="shared" si="85"/>
        <v xml:space="preserve"> 4006</v>
      </c>
      <c r="H134" s="46">
        <v>195</v>
      </c>
      <c r="I134" s="45">
        <f t="shared" si="86"/>
        <v>920</v>
      </c>
      <c r="J134" s="47" t="str">
        <f t="shared" si="87"/>
        <v>epg500</v>
      </c>
      <c r="K134" s="48" t="str">
        <f t="shared" si="88"/>
        <v>0009000207DB</v>
      </c>
      <c r="L134" s="48" t="str">
        <f t="shared" si="89"/>
        <v>http://www.brazzerstveurope.com</v>
      </c>
      <c r="M134" s="48" t="str">
        <f t="shared" si="90"/>
        <v>Английский</v>
      </c>
      <c r="N134" s="48" t="str">
        <f t="shared" si="91"/>
        <v>Круглосуточно</v>
      </c>
      <c r="O134" s="49" t="str">
        <f t="shared" si="92"/>
        <v/>
      </c>
      <c r="P134" s="48" t="str">
        <f t="shared" si="93"/>
        <v>Взрослый</v>
      </c>
      <c r="Q134" s="44" t="str">
        <f t="shared" si="94"/>
        <v/>
      </c>
      <c r="R134" s="44"/>
      <c r="S134" s="44" t="str">
        <f t="shared" si="95"/>
        <v>Да</v>
      </c>
      <c r="T134" s="44" t="str">
        <f t="shared" si="96"/>
        <v>Да</v>
      </c>
      <c r="U134" s="44" t="str">
        <f t="shared" si="97"/>
        <v>Да</v>
      </c>
      <c r="V134" s="27" t="str">
        <f t="shared" si="98"/>
        <v/>
      </c>
    </row>
    <row r="135" spans="1:22" x14ac:dyDescent="0.2">
      <c r="A135" s="44">
        <f t="shared" si="99"/>
        <v>133</v>
      </c>
      <c r="B135" s="27" t="str">
        <f t="shared" si="80"/>
        <v>CANDYMAN</v>
      </c>
      <c r="C135" s="27" t="str">
        <f t="shared" si="81"/>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82"/>
        <v>Эротика</v>
      </c>
      <c r="E135" s="45" t="str">
        <f t="shared" si="83"/>
        <v>SD</v>
      </c>
      <c r="F135" s="45" t="str">
        <f t="shared" si="84"/>
        <v>DVB-26</v>
      </c>
      <c r="G135" s="45" t="str">
        <f t="shared" si="85"/>
        <v xml:space="preserve"> 4006</v>
      </c>
      <c r="H135" s="46">
        <v>191</v>
      </c>
      <c r="I135" s="45">
        <f t="shared" si="86"/>
        <v>924</v>
      </c>
      <c r="J135" s="47" t="str">
        <f t="shared" si="87"/>
        <v>epg511</v>
      </c>
      <c r="K135" s="48" t="str">
        <f t="shared" si="88"/>
        <v>0009000207DB</v>
      </c>
      <c r="L135" s="48" t="str">
        <f t="shared" si="89"/>
        <v>http://www.candymantv.com/</v>
      </c>
      <c r="M135" s="48" t="str">
        <f t="shared" si="90"/>
        <v>Русский</v>
      </c>
      <c r="N135" s="48" t="str">
        <f t="shared" si="91"/>
        <v>Круглосуточно</v>
      </c>
      <c r="O135" s="49" t="str">
        <f t="shared" si="92"/>
        <v/>
      </c>
      <c r="P135" s="48" t="str">
        <f t="shared" si="93"/>
        <v>Взрослый</v>
      </c>
      <c r="Q135" s="44" t="str">
        <f t="shared" si="94"/>
        <v/>
      </c>
      <c r="R135" s="44"/>
      <c r="S135" s="44" t="str">
        <f t="shared" si="95"/>
        <v>Да</v>
      </c>
      <c r="T135" s="44" t="str">
        <f t="shared" si="96"/>
        <v>Да</v>
      </c>
      <c r="U135" s="44" t="str">
        <f t="shared" si="97"/>
        <v>Да</v>
      </c>
      <c r="V135" s="27" t="str">
        <f t="shared" si="98"/>
        <v/>
      </c>
    </row>
    <row r="136" spans="1:22" x14ac:dyDescent="0.2">
      <c r="A136" s="44">
        <f t="shared" si="99"/>
        <v>134</v>
      </c>
      <c r="B136" s="27" t="str">
        <f t="shared" si="80"/>
        <v>Fashion One HD</v>
      </c>
      <c r="C136" s="27" t="str">
        <f t="shared" si="81"/>
        <v>Мода, стиль, красота, гламур, роскошь в формате HD</v>
      </c>
      <c r="D136" s="27" t="str">
        <f t="shared" si="82"/>
        <v>Развлекательные</v>
      </c>
      <c r="E136" s="45" t="str">
        <f t="shared" si="83"/>
        <v>HD</v>
      </c>
      <c r="F136" s="45" t="str">
        <f t="shared" si="84"/>
        <v>DVB-27</v>
      </c>
      <c r="G136" s="45" t="str">
        <f t="shared" si="85"/>
        <v xml:space="preserve"> 4006</v>
      </c>
      <c r="H136" s="46">
        <v>147</v>
      </c>
      <c r="I136" s="45">
        <f t="shared" si="86"/>
        <v>616</v>
      </c>
      <c r="J136" s="47" t="str">
        <f t="shared" si="87"/>
        <v>epg330</v>
      </c>
      <c r="K136" s="48" t="str">
        <f t="shared" si="88"/>
        <v>0009000207D1</v>
      </c>
      <c r="L136" s="48" t="str">
        <f t="shared" si="89"/>
        <v>http://www.fashionone.com/</v>
      </c>
      <c r="M136" s="48" t="str">
        <f t="shared" si="90"/>
        <v>Русский</v>
      </c>
      <c r="N136" s="48" t="str">
        <f t="shared" si="91"/>
        <v>Круглосуточно</v>
      </c>
      <c r="O136" s="49" t="str">
        <f t="shared" si="92"/>
        <v/>
      </c>
      <c r="P136" s="48" t="str">
        <f t="shared" si="93"/>
        <v>Базовый</v>
      </c>
      <c r="Q136" s="44" t="str">
        <f t="shared" si="94"/>
        <v/>
      </c>
      <c r="R136" s="44"/>
      <c r="S136" s="44" t="str">
        <f t="shared" si="95"/>
        <v>Да</v>
      </c>
      <c r="T136" s="44" t="str">
        <f t="shared" si="96"/>
        <v>Да</v>
      </c>
      <c r="U136" s="44" t="str">
        <f t="shared" si="97"/>
        <v/>
      </c>
      <c r="V136" s="27" t="str">
        <f t="shared" si="98"/>
        <v/>
      </c>
    </row>
    <row r="137" spans="1:22" x14ac:dyDescent="0.2">
      <c r="A137" s="44">
        <f t="shared" si="99"/>
        <v>135</v>
      </c>
      <c r="B137" s="27" t="str">
        <f t="shared" si="80"/>
        <v>Viasat Golf HD</v>
      </c>
      <c r="C137" s="27" t="str">
        <f t="shared" si="81"/>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2"/>
        <v>Спортивные</v>
      </c>
      <c r="E137" s="45" t="str">
        <f t="shared" si="83"/>
        <v>HD</v>
      </c>
      <c r="F137" s="45" t="str">
        <f t="shared" si="84"/>
        <v>DVB-28</v>
      </c>
      <c r="G137" s="45" t="str">
        <f t="shared" si="85"/>
        <v xml:space="preserve"> 4006</v>
      </c>
      <c r="H137" s="46">
        <v>307</v>
      </c>
      <c r="I137" s="45">
        <f t="shared" si="86"/>
        <v>809</v>
      </c>
      <c r="J137" s="47" t="str">
        <f t="shared" si="87"/>
        <v>epg594</v>
      </c>
      <c r="K137" s="48" t="str">
        <f t="shared" si="88"/>
        <v>0009000207E0</v>
      </c>
      <c r="L137" s="48" t="str">
        <f t="shared" si="89"/>
        <v>http://www.myviasat.ru/</v>
      </c>
      <c r="M137" s="48" t="str">
        <f t="shared" si="90"/>
        <v>Русский, Английский</v>
      </c>
      <c r="N137" s="48" t="str">
        <f t="shared" si="91"/>
        <v>Круглосуточно</v>
      </c>
      <c r="O137" s="49" t="str">
        <f t="shared" si="92"/>
        <v/>
      </c>
      <c r="P137" s="48" t="str">
        <f t="shared" si="93"/>
        <v>VIASAT премиум HD</v>
      </c>
      <c r="Q137" s="44" t="str">
        <f t="shared" si="94"/>
        <v/>
      </c>
      <c r="R137" s="44"/>
      <c r="S137" s="44" t="str">
        <f t="shared" si="95"/>
        <v>Да</v>
      </c>
      <c r="T137" s="44" t="str">
        <f t="shared" si="96"/>
        <v>Да</v>
      </c>
      <c r="U137" s="44" t="str">
        <f t="shared" si="97"/>
        <v/>
      </c>
      <c r="V137" s="27" t="str">
        <f t="shared" si="98"/>
        <v/>
      </c>
    </row>
    <row r="138" spans="1:22" x14ac:dyDescent="0.2">
      <c r="A138" s="44">
        <f t="shared" si="99"/>
        <v>136</v>
      </c>
      <c r="B138" s="27" t="str">
        <f t="shared" si="80"/>
        <v>Русский роман</v>
      </c>
      <c r="C138" s="27" t="str">
        <f t="shared" si="81"/>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2"/>
        <v>Кино и сериалы</v>
      </c>
      <c r="E138" s="45" t="str">
        <f t="shared" si="83"/>
        <v>SD</v>
      </c>
      <c r="F138" s="45" t="str">
        <f t="shared" si="84"/>
        <v>DVB-27</v>
      </c>
      <c r="G138" s="45" t="str">
        <f t="shared" si="85"/>
        <v xml:space="preserve"> 4006</v>
      </c>
      <c r="H138" s="46">
        <v>120</v>
      </c>
      <c r="I138" s="45">
        <f t="shared" si="86"/>
        <v>72</v>
      </c>
      <c r="J138" s="47" t="str">
        <f t="shared" si="87"/>
        <v>epg307</v>
      </c>
      <c r="K138" s="48" t="str">
        <f t="shared" si="88"/>
        <v>0009000207D1</v>
      </c>
      <c r="L138" s="48" t="str">
        <f t="shared" si="89"/>
        <v>http://rusroman.ru/</v>
      </c>
      <c r="M138" s="48" t="str">
        <f t="shared" si="90"/>
        <v>Русский</v>
      </c>
      <c r="N138" s="48" t="str">
        <f t="shared" si="91"/>
        <v>Круглосуточно</v>
      </c>
      <c r="O138" s="49" t="str">
        <f t="shared" si="92"/>
        <v/>
      </c>
      <c r="P138" s="48" t="str">
        <f t="shared" si="93"/>
        <v>Базовый</v>
      </c>
      <c r="Q138" s="44" t="str">
        <f t="shared" si="94"/>
        <v>Да</v>
      </c>
      <c r="R138" s="44"/>
      <c r="S138" s="44" t="str">
        <f t="shared" si="95"/>
        <v>Да</v>
      </c>
      <c r="T138" s="44" t="str">
        <f t="shared" si="96"/>
        <v>Да</v>
      </c>
      <c r="U138" s="44" t="str">
        <f t="shared" si="97"/>
        <v/>
      </c>
      <c r="V138" s="27" t="str">
        <f t="shared" si="98"/>
        <v/>
      </c>
    </row>
    <row r="139" spans="1:22" x14ac:dyDescent="0.2">
      <c r="A139" s="44">
        <f t="shared" si="99"/>
        <v>137</v>
      </c>
      <c r="B139" s="27" t="str">
        <f t="shared" si="80"/>
        <v>TV1000 Premium HD</v>
      </c>
      <c r="C139" s="27" t="str">
        <f t="shared" si="81"/>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2"/>
        <v>Кино и сериалы</v>
      </c>
      <c r="E139" s="45" t="str">
        <f t="shared" si="83"/>
        <v>HD</v>
      </c>
      <c r="F139" s="45" t="str">
        <f t="shared" si="84"/>
        <v>DVB-28</v>
      </c>
      <c r="G139" s="45" t="str">
        <f t="shared" si="85"/>
        <v xml:space="preserve"> 4006</v>
      </c>
      <c r="H139" s="46">
        <v>160</v>
      </c>
      <c r="I139" s="45">
        <f t="shared" si="86"/>
        <v>801</v>
      </c>
      <c r="J139" s="47" t="str">
        <f t="shared" si="87"/>
        <v>epg375</v>
      </c>
      <c r="K139" s="48" t="str">
        <f t="shared" si="88"/>
        <v>0009000207E0</v>
      </c>
      <c r="L139" s="48" t="str">
        <f t="shared" si="89"/>
        <v>http://www.viasatpremium.ru/</v>
      </c>
      <c r="M139" s="48" t="str">
        <f t="shared" si="90"/>
        <v>Русский</v>
      </c>
      <c r="N139" s="48" t="str">
        <f t="shared" si="91"/>
        <v>Круглосуточно</v>
      </c>
      <c r="O139" s="49" t="str">
        <f t="shared" si="92"/>
        <v/>
      </c>
      <c r="P139" s="48" t="str">
        <f t="shared" si="93"/>
        <v>VIASAT премиум HD</v>
      </c>
      <c r="Q139" s="44" t="str">
        <f t="shared" si="94"/>
        <v/>
      </c>
      <c r="R139" s="44"/>
      <c r="S139" s="44" t="str">
        <f t="shared" si="95"/>
        <v>Да</v>
      </c>
      <c r="T139" s="44" t="str">
        <f t="shared" si="96"/>
        <v>Да</v>
      </c>
      <c r="U139" s="44" t="str">
        <f t="shared" si="97"/>
        <v/>
      </c>
      <c r="V139" s="27" t="str">
        <f t="shared" si="98"/>
        <v/>
      </c>
    </row>
    <row r="140" spans="1:22" x14ac:dyDescent="0.2">
      <c r="A140" s="44">
        <f t="shared" si="99"/>
        <v>138</v>
      </c>
      <c r="B140" s="27" t="str">
        <f t="shared" si="80"/>
        <v>Viasat Sport</v>
      </c>
      <c r="C140" s="27" t="str">
        <f t="shared" si="81"/>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2"/>
        <v>Спортивные</v>
      </c>
      <c r="E140" s="45" t="str">
        <f t="shared" si="83"/>
        <v>HD</v>
      </c>
      <c r="F140" s="45" t="str">
        <f t="shared" si="84"/>
        <v>DVB-28</v>
      </c>
      <c r="G140" s="45" t="str">
        <f t="shared" si="85"/>
        <v xml:space="preserve"> 4006</v>
      </c>
      <c r="H140" s="46">
        <v>309</v>
      </c>
      <c r="I140" s="45">
        <f t="shared" si="86"/>
        <v>810</v>
      </c>
      <c r="J140" s="47" t="str">
        <f t="shared" si="87"/>
        <v>epg593</v>
      </c>
      <c r="K140" s="48" t="str">
        <f t="shared" si="88"/>
        <v>0009000207E0</v>
      </c>
      <c r="L140" s="48" t="str">
        <f t="shared" si="89"/>
        <v>http://www.myviasat.ru/</v>
      </c>
      <c r="M140" s="48" t="str">
        <f t="shared" si="90"/>
        <v>Русский, Английский</v>
      </c>
      <c r="N140" s="48" t="str">
        <f t="shared" si="91"/>
        <v>Круглосуточно</v>
      </c>
      <c r="O140" s="49" t="str">
        <f t="shared" si="92"/>
        <v/>
      </c>
      <c r="P140" s="48" t="str">
        <f t="shared" si="93"/>
        <v>VIASAT премиум HD</v>
      </c>
      <c r="Q140" s="44" t="str">
        <f t="shared" si="94"/>
        <v/>
      </c>
      <c r="R140" s="44"/>
      <c r="S140" s="44" t="str">
        <f t="shared" si="95"/>
        <v>Да</v>
      </c>
      <c r="T140" s="44" t="str">
        <f t="shared" si="96"/>
        <v>Да</v>
      </c>
      <c r="U140" s="44" t="str">
        <f t="shared" si="97"/>
        <v/>
      </c>
      <c r="V140" s="27" t="str">
        <f t="shared" si="98"/>
        <v/>
      </c>
    </row>
    <row r="141" spans="1:22" x14ac:dyDescent="0.2">
      <c r="A141" s="44">
        <f t="shared" si="99"/>
        <v>139</v>
      </c>
      <c r="B141" s="27" t="str">
        <f t="shared" si="80"/>
        <v>Travel Channel HD</v>
      </c>
      <c r="C141" s="27" t="str">
        <f t="shared" si="8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2"/>
        <v>Вокруг света</v>
      </c>
      <c r="E141" s="45" t="str">
        <f t="shared" si="83"/>
        <v>HD</v>
      </c>
      <c r="F141" s="45" t="str">
        <f t="shared" si="84"/>
        <v>DVB-27</v>
      </c>
      <c r="G141" s="45" t="str">
        <f t="shared" si="85"/>
        <v xml:space="preserve"> 4006</v>
      </c>
      <c r="H141" s="46">
        <v>143</v>
      </c>
      <c r="I141" s="45">
        <f t="shared" si="86"/>
        <v>608</v>
      </c>
      <c r="J141" s="47" t="str">
        <f t="shared" si="87"/>
        <v>epg328</v>
      </c>
      <c r="K141" s="48" t="str">
        <f t="shared" si="88"/>
        <v>0009000207D1</v>
      </c>
      <c r="L141" s="48" t="str">
        <f t="shared" si="89"/>
        <v>http://www.mgmhd.com/</v>
      </c>
      <c r="M141" s="48" t="str">
        <f t="shared" si="90"/>
        <v>Русский</v>
      </c>
      <c r="N141" s="48" t="str">
        <f t="shared" si="91"/>
        <v>Круглосуточно</v>
      </c>
      <c r="O141" s="49" t="str">
        <f t="shared" si="92"/>
        <v/>
      </c>
      <c r="P141" s="48" t="str">
        <f t="shared" si="93"/>
        <v>Базовый</v>
      </c>
      <c r="Q141" s="44" t="str">
        <f t="shared" si="94"/>
        <v/>
      </c>
      <c r="R141" s="44"/>
      <c r="S141" s="44" t="str">
        <f t="shared" si="95"/>
        <v>Да</v>
      </c>
      <c r="T141" s="44" t="str">
        <f t="shared" si="96"/>
        <v>Да</v>
      </c>
      <c r="U141" s="44" t="str">
        <f t="shared" si="97"/>
        <v/>
      </c>
      <c r="V141" s="27" t="str">
        <f t="shared" si="98"/>
        <v/>
      </c>
    </row>
    <row r="142" spans="1:22" x14ac:dyDescent="0.2">
      <c r="A142" s="44">
        <f t="shared" si="99"/>
        <v>140</v>
      </c>
      <c r="B142" s="27" t="str">
        <f t="shared" si="80"/>
        <v>Zee TV</v>
      </c>
      <c r="C142" s="27" t="str">
        <f t="shared" si="81"/>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2"/>
        <v>Вокруг света</v>
      </c>
      <c r="E142" s="45" t="str">
        <f t="shared" si="83"/>
        <v>SD</v>
      </c>
      <c r="F142" s="45" t="str">
        <f t="shared" si="84"/>
        <v>DVB-29</v>
      </c>
      <c r="G142" s="45" t="str">
        <f t="shared" si="85"/>
        <v xml:space="preserve"> 4006</v>
      </c>
      <c r="H142" s="46">
        <v>97</v>
      </c>
      <c r="I142" s="45">
        <f t="shared" si="86"/>
        <v>102</v>
      </c>
      <c r="J142" s="47" t="str">
        <f t="shared" si="87"/>
        <v>epg93</v>
      </c>
      <c r="K142" s="48" t="str">
        <f t="shared" si="88"/>
        <v>0009000207D1</v>
      </c>
      <c r="L142" s="48" t="str">
        <f t="shared" si="89"/>
        <v>http://www.zeerussia.ru</v>
      </c>
      <c r="M142" s="48" t="str">
        <f t="shared" si="90"/>
        <v>Русский</v>
      </c>
      <c r="N142" s="48" t="str">
        <f t="shared" si="91"/>
        <v>Круглосуточно</v>
      </c>
      <c r="O142" s="49" t="str">
        <f t="shared" si="92"/>
        <v/>
      </c>
      <c r="P142" s="48" t="str">
        <f t="shared" si="93"/>
        <v>Базовый</v>
      </c>
      <c r="Q142" s="44" t="str">
        <f t="shared" si="94"/>
        <v/>
      </c>
      <c r="R142" s="44"/>
      <c r="S142" s="44" t="str">
        <f t="shared" si="95"/>
        <v>Да</v>
      </c>
      <c r="T142" s="44" t="str">
        <f t="shared" si="96"/>
        <v>Да</v>
      </c>
      <c r="U142" s="44" t="str">
        <f t="shared" si="97"/>
        <v/>
      </c>
      <c r="V142" s="27" t="str">
        <f t="shared" si="98"/>
        <v/>
      </c>
    </row>
    <row r="143" spans="1:22" x14ac:dyDescent="0.2">
      <c r="A143" s="44">
        <f t="shared" si="99"/>
        <v>141</v>
      </c>
      <c r="B143" s="27" t="str">
        <f t="shared" si="80"/>
        <v>Travel Channel</v>
      </c>
      <c r="C143" s="27" t="str">
        <f t="shared" si="81"/>
        <v>Созданный  в 1994 году, Travel Channel вещает на 21 языке в 125 странах Европы, Ближнего Востока, Африки и Азиатско-Тихоокеанского региона.</v>
      </c>
      <c r="D143" s="27" t="str">
        <f t="shared" si="82"/>
        <v>Вокруг света</v>
      </c>
      <c r="E143" s="45" t="str">
        <f t="shared" si="83"/>
        <v>SD</v>
      </c>
      <c r="F143" s="45" t="str">
        <f t="shared" si="84"/>
        <v>DVB-29</v>
      </c>
      <c r="G143" s="45" t="str">
        <f t="shared" si="85"/>
        <v xml:space="preserve"> 4006</v>
      </c>
      <c r="H143" s="46">
        <v>144</v>
      </c>
      <c r="I143" s="45">
        <f t="shared" si="86"/>
        <v>104</v>
      </c>
      <c r="J143" s="47" t="str">
        <f t="shared" si="87"/>
        <v>epg302</v>
      </c>
      <c r="K143" s="48" t="str">
        <f t="shared" si="88"/>
        <v>0009000207D1</v>
      </c>
      <c r="L143" s="48" t="str">
        <f t="shared" si="89"/>
        <v>http://www.travelchanneltv.ru/</v>
      </c>
      <c r="M143" s="48" t="str">
        <f t="shared" si="90"/>
        <v>Русский</v>
      </c>
      <c r="N143" s="48" t="str">
        <f t="shared" si="91"/>
        <v>Круглосуточно</v>
      </c>
      <c r="O143" s="49" t="str">
        <f t="shared" si="92"/>
        <v/>
      </c>
      <c r="P143" s="48" t="str">
        <f t="shared" si="93"/>
        <v>Базовый</v>
      </c>
      <c r="Q143" s="44" t="str">
        <f t="shared" si="94"/>
        <v>Да</v>
      </c>
      <c r="R143" s="44"/>
      <c r="S143" s="44" t="str">
        <f t="shared" si="95"/>
        <v>Да</v>
      </c>
      <c r="T143" s="44" t="str">
        <f t="shared" si="96"/>
        <v>Да</v>
      </c>
      <c r="U143" s="44" t="str">
        <f t="shared" si="97"/>
        <v/>
      </c>
      <c r="V143" s="27" t="str">
        <f t="shared" si="98"/>
        <v/>
      </c>
    </row>
    <row r="144" spans="1:22" x14ac:dyDescent="0.2">
      <c r="A144" s="44">
        <f t="shared" si="99"/>
        <v>142</v>
      </c>
      <c r="B144" s="27" t="str">
        <f t="shared" si="80"/>
        <v>ЖИВИ!</v>
      </c>
      <c r="C144" s="27" t="str">
        <f t="shared" si="81"/>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2"/>
        <v>Семья и здоровье</v>
      </c>
      <c r="E144" s="45" t="str">
        <f t="shared" si="83"/>
        <v>SD</v>
      </c>
      <c r="F144" s="45" t="str">
        <f t="shared" si="84"/>
        <v>DVB-29</v>
      </c>
      <c r="G144" s="45" t="str">
        <f t="shared" si="85"/>
        <v xml:space="preserve"> 4006</v>
      </c>
      <c r="H144" s="46">
        <v>112</v>
      </c>
      <c r="I144" s="45">
        <f t="shared" si="86"/>
        <v>132</v>
      </c>
      <c r="J144" s="47" t="str">
        <f t="shared" si="87"/>
        <v>epg108</v>
      </c>
      <c r="K144" s="48" t="str">
        <f t="shared" si="88"/>
        <v>0009000207E3</v>
      </c>
      <c r="L144" s="48" t="str">
        <f t="shared" si="89"/>
        <v>http://www.jv.ru/</v>
      </c>
      <c r="M144" s="48" t="str">
        <f t="shared" si="90"/>
        <v>Русский</v>
      </c>
      <c r="N144" s="48" t="str">
        <f t="shared" si="91"/>
        <v>Круглосуточно</v>
      </c>
      <c r="O144" s="49" t="str">
        <f t="shared" si="92"/>
        <v/>
      </c>
      <c r="P144" s="48" t="str">
        <f t="shared" si="93"/>
        <v>Базовый</v>
      </c>
      <c r="Q144" s="44" t="str">
        <f t="shared" si="94"/>
        <v/>
      </c>
      <c r="R144" s="44"/>
      <c r="S144" s="44" t="str">
        <f t="shared" si="95"/>
        <v>Да</v>
      </c>
      <c r="T144" s="44" t="str">
        <f t="shared" si="96"/>
        <v>Да</v>
      </c>
      <c r="U144" s="44" t="str">
        <f t="shared" si="97"/>
        <v/>
      </c>
      <c r="V144" s="27" t="str">
        <f t="shared" si="98"/>
        <v/>
      </c>
    </row>
    <row r="145" spans="1:22" x14ac:dyDescent="0.2">
      <c r="A145" s="44">
        <f t="shared" si="99"/>
        <v>143</v>
      </c>
      <c r="B145" s="27" t="str">
        <f t="shared" si="80"/>
        <v>МУЗ-ТВ</v>
      </c>
      <c r="C145" s="27" t="str">
        <f t="shared" si="81"/>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2"/>
        <v>Развлекательные</v>
      </c>
      <c r="E145" s="45" t="str">
        <f t="shared" si="83"/>
        <v>SD</v>
      </c>
      <c r="F145" s="45" t="str">
        <f t="shared" si="84"/>
        <v>DVB-3</v>
      </c>
      <c r="G145" s="45" t="str">
        <f t="shared" si="85"/>
        <v xml:space="preserve"> 4006</v>
      </c>
      <c r="H145" s="46">
        <v>164</v>
      </c>
      <c r="I145" s="45">
        <f t="shared" si="86"/>
        <v>20</v>
      </c>
      <c r="J145" s="47" t="str">
        <f t="shared" si="87"/>
        <v>epg380</v>
      </c>
      <c r="K145" s="48" t="str">
        <f t="shared" si="88"/>
        <v>0009000207F3</v>
      </c>
      <c r="L145" s="48" t="str">
        <f t="shared" si="89"/>
        <v>http://muz-tv.ru/</v>
      </c>
      <c r="M145" s="48" t="str">
        <f t="shared" si="90"/>
        <v>Русский</v>
      </c>
      <c r="N145" s="48" t="str">
        <f t="shared" si="91"/>
        <v>Круглосуточно</v>
      </c>
      <c r="O145" s="49" t="str">
        <f t="shared" si="92"/>
        <v/>
      </c>
      <c r="P145" s="48" t="str">
        <f t="shared" si="93"/>
        <v>Федеральный</v>
      </c>
      <c r="Q145" s="44" t="str">
        <f t="shared" si="94"/>
        <v/>
      </c>
      <c r="R145" s="44"/>
      <c r="S145" s="44" t="str">
        <f t="shared" si="95"/>
        <v>Да</v>
      </c>
      <c r="T145" s="44" t="str">
        <f t="shared" si="96"/>
        <v>Да</v>
      </c>
      <c r="U145" s="44" t="str">
        <f t="shared" si="97"/>
        <v/>
      </c>
      <c r="V145" s="27" t="str">
        <f t="shared" si="98"/>
        <v/>
      </c>
    </row>
    <row r="146" spans="1:22" x14ac:dyDescent="0.2">
      <c r="A146" s="44">
        <f t="shared" si="99"/>
        <v>144</v>
      </c>
      <c r="B146" s="27" t="str">
        <f t="shared" si="80"/>
        <v>TLC HD</v>
      </c>
      <c r="C146" s="27" t="str">
        <f t="shared" si="8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2"/>
        <v>Вокруг света</v>
      </c>
      <c r="E146" s="45" t="str">
        <f t="shared" si="83"/>
        <v>HD</v>
      </c>
      <c r="F146" s="45" t="str">
        <f t="shared" si="84"/>
        <v>DVB-30</v>
      </c>
      <c r="G146" s="45" t="str">
        <f t="shared" si="85"/>
        <v xml:space="preserve"> 4006</v>
      </c>
      <c r="H146" s="46">
        <v>154</v>
      </c>
      <c r="I146" s="45">
        <f t="shared" si="86"/>
        <v>615</v>
      </c>
      <c r="J146" s="47" t="str">
        <f t="shared" si="87"/>
        <v>epg516</v>
      </c>
      <c r="K146" s="48" t="str">
        <f t="shared" si="88"/>
        <v>0009000207D1</v>
      </c>
      <c r="L146" s="48" t="str">
        <f t="shared" si="89"/>
        <v>http://www.tlc-tv.ru/</v>
      </c>
      <c r="M146" s="48" t="str">
        <f t="shared" si="90"/>
        <v>Русский, Английский</v>
      </c>
      <c r="N146" s="48" t="str">
        <f t="shared" si="91"/>
        <v>Круглосуточно</v>
      </c>
      <c r="O146" s="49" t="str">
        <f t="shared" si="92"/>
        <v/>
      </c>
      <c r="P146" s="48" t="str">
        <f t="shared" si="93"/>
        <v>Базовый</v>
      </c>
      <c r="Q146" s="44" t="str">
        <f t="shared" si="94"/>
        <v/>
      </c>
      <c r="R146" s="44"/>
      <c r="S146" s="44" t="str">
        <f t="shared" si="95"/>
        <v>Да</v>
      </c>
      <c r="T146" s="44" t="str">
        <f t="shared" si="96"/>
        <v>Да</v>
      </c>
      <c r="U146" s="44" t="str">
        <f t="shared" si="97"/>
        <v/>
      </c>
      <c r="V146" s="27" t="str">
        <f t="shared" si="98"/>
        <v/>
      </c>
    </row>
    <row r="147" spans="1:22" x14ac:dyDescent="0.2">
      <c r="A147" s="44">
        <f t="shared" si="99"/>
        <v>145</v>
      </c>
      <c r="B147" s="27" t="str">
        <f t="shared" si="80"/>
        <v>NuArt.TV</v>
      </c>
      <c r="C147" s="27" t="str">
        <f t="shared" si="81"/>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2"/>
        <v>Эротика</v>
      </c>
      <c r="E147" s="45" t="str">
        <f t="shared" si="83"/>
        <v>SD</v>
      </c>
      <c r="F147" s="45" t="str">
        <f t="shared" si="84"/>
        <v>DVB-30</v>
      </c>
      <c r="G147" s="45" t="str">
        <f t="shared" si="85"/>
        <v xml:space="preserve"> 4006</v>
      </c>
      <c r="H147" s="46">
        <v>193</v>
      </c>
      <c r="I147" s="45">
        <f t="shared" si="86"/>
        <v>918</v>
      </c>
      <c r="J147" s="47" t="str">
        <f t="shared" si="87"/>
        <v>epg271</v>
      </c>
      <c r="K147" s="48" t="str">
        <f t="shared" si="88"/>
        <v>0009000207F0</v>
      </c>
      <c r="L147" s="48" t="str">
        <f t="shared" si="89"/>
        <v>http://tv.nuart.tv</v>
      </c>
      <c r="M147" s="48" t="str">
        <f t="shared" si="90"/>
        <v>Русский</v>
      </c>
      <c r="N147" s="48" t="str">
        <f t="shared" si="91"/>
        <v>Круглосуточно</v>
      </c>
      <c r="O147" s="49" t="str">
        <f t="shared" si="92"/>
        <v/>
      </c>
      <c r="P147" s="48" t="str">
        <f t="shared" si="93"/>
        <v>Эгоист</v>
      </c>
      <c r="Q147" s="44" t="str">
        <f t="shared" si="94"/>
        <v/>
      </c>
      <c r="R147" s="44"/>
      <c r="S147" s="44" t="str">
        <f t="shared" si="95"/>
        <v>Да</v>
      </c>
      <c r="T147" s="44" t="str">
        <f t="shared" si="96"/>
        <v>Да</v>
      </c>
      <c r="U147" s="44" t="str">
        <f t="shared" si="97"/>
        <v>Да</v>
      </c>
      <c r="V147" s="27" t="str">
        <f t="shared" si="98"/>
        <v/>
      </c>
    </row>
    <row r="148" spans="1:22" x14ac:dyDescent="0.2">
      <c r="A148" s="44">
        <f t="shared" si="99"/>
        <v>146</v>
      </c>
      <c r="B148" s="27" t="str">
        <f t="shared" si="80"/>
        <v>Эгоист ТВ</v>
      </c>
      <c r="C148" s="27" t="str">
        <f t="shared" si="81"/>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2"/>
        <v>Эротика</v>
      </c>
      <c r="E148" s="45" t="str">
        <f t="shared" si="83"/>
        <v>SD</v>
      </c>
      <c r="F148" s="45" t="str">
        <f t="shared" si="84"/>
        <v>DVB-30</v>
      </c>
      <c r="G148" s="45" t="str">
        <f t="shared" si="85"/>
        <v xml:space="preserve"> 4006</v>
      </c>
      <c r="H148" s="46">
        <v>192</v>
      </c>
      <c r="I148" s="45">
        <f t="shared" si="86"/>
        <v>917</v>
      </c>
      <c r="J148" s="47" t="str">
        <f t="shared" si="87"/>
        <v>epg296</v>
      </c>
      <c r="K148" s="48" t="str">
        <f t="shared" si="88"/>
        <v>0009000207F0</v>
      </c>
      <c r="L148" s="48" t="str">
        <f t="shared" si="89"/>
        <v>http://www.egoist.tv/</v>
      </c>
      <c r="M148" s="48" t="str">
        <f t="shared" si="90"/>
        <v>Русский</v>
      </c>
      <c r="N148" s="48" t="str">
        <f t="shared" si="91"/>
        <v>Круглосуточно</v>
      </c>
      <c r="O148" s="49" t="str">
        <f t="shared" si="92"/>
        <v/>
      </c>
      <c r="P148" s="48" t="str">
        <f t="shared" si="93"/>
        <v>Эгоист</v>
      </c>
      <c r="Q148" s="44" t="str">
        <f t="shared" si="94"/>
        <v/>
      </c>
      <c r="R148" s="44"/>
      <c r="S148" s="44" t="str">
        <f t="shared" si="95"/>
        <v>Да</v>
      </c>
      <c r="T148" s="44" t="str">
        <f t="shared" si="96"/>
        <v>Да</v>
      </c>
      <c r="U148" s="44" t="str">
        <f t="shared" si="97"/>
        <v>Да</v>
      </c>
      <c r="V148" s="27" t="str">
        <f t="shared" si="98"/>
        <v/>
      </c>
    </row>
    <row r="149" spans="1:22" x14ac:dyDescent="0.2">
      <c r="A149" s="44">
        <f t="shared" si="99"/>
        <v>147</v>
      </c>
      <c r="B149" s="27" t="str">
        <f t="shared" si="80"/>
        <v>Animal Planet HD</v>
      </c>
      <c r="C149" s="27" t="str">
        <f t="shared" si="81"/>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2"/>
        <v>В мире животных</v>
      </c>
      <c r="E149" s="45" t="str">
        <f t="shared" si="83"/>
        <v>HD</v>
      </c>
      <c r="F149" s="45" t="str">
        <f t="shared" si="84"/>
        <v>DVB-30</v>
      </c>
      <c r="G149" s="45" t="str">
        <f t="shared" si="85"/>
        <v xml:space="preserve"> 4006</v>
      </c>
      <c r="H149" s="46">
        <v>119</v>
      </c>
      <c r="I149" s="45">
        <f t="shared" si="86"/>
        <v>602</v>
      </c>
      <c r="J149" s="47" t="str">
        <f t="shared" si="87"/>
        <v>epg306</v>
      </c>
      <c r="K149" s="48" t="str">
        <f t="shared" si="88"/>
        <v>0009000207D1</v>
      </c>
      <c r="L149" s="48" t="str">
        <f t="shared" si="89"/>
        <v>http://animal.discovery.com/</v>
      </c>
      <c r="M149" s="48" t="str">
        <f t="shared" si="90"/>
        <v>Русский, Английский</v>
      </c>
      <c r="N149" s="48" t="str">
        <f t="shared" si="91"/>
        <v>Круглосуточно</v>
      </c>
      <c r="O149" s="49" t="str">
        <f t="shared" si="92"/>
        <v/>
      </c>
      <c r="P149" s="48" t="str">
        <f t="shared" si="93"/>
        <v>Базовый</v>
      </c>
      <c r="Q149" s="44" t="str">
        <f t="shared" si="94"/>
        <v/>
      </c>
      <c r="R149" s="44"/>
      <c r="S149" s="44" t="str">
        <f t="shared" si="95"/>
        <v>Да</v>
      </c>
      <c r="T149" s="44" t="str">
        <f t="shared" si="96"/>
        <v>Да</v>
      </c>
      <c r="U149" s="44" t="str">
        <f t="shared" si="97"/>
        <v/>
      </c>
      <c r="V149" s="27" t="str">
        <f t="shared" si="98"/>
        <v/>
      </c>
    </row>
    <row r="150" spans="1:22" x14ac:dyDescent="0.2">
      <c r="A150" s="83">
        <f t="shared" si="99"/>
        <v>148</v>
      </c>
      <c r="B150" s="84" t="s">
        <v>919</v>
      </c>
      <c r="C150" s="84" t="s">
        <v>918</v>
      </c>
      <c r="D150" s="84" t="str">
        <f t="shared" si="82"/>
        <v>Региональные</v>
      </c>
      <c r="E150" s="85" t="s">
        <v>71</v>
      </c>
      <c r="F150" s="85" t="s">
        <v>831</v>
      </c>
      <c r="G150" s="85" t="str">
        <f t="shared" si="85"/>
        <v xml:space="preserve"> 4006</v>
      </c>
      <c r="H150" s="85">
        <v>75</v>
      </c>
      <c r="I150" s="85">
        <f t="shared" si="86"/>
        <v>550</v>
      </c>
      <c r="J150" s="87" t="s">
        <v>917</v>
      </c>
      <c r="K150" s="48" t="str">
        <f t="shared" si="88"/>
        <v>0009000207D1</v>
      </c>
      <c r="L150" s="83" t="s">
        <v>916</v>
      </c>
      <c r="M150" s="83" t="s">
        <v>23</v>
      </c>
      <c r="N150" s="83" t="s">
        <v>915</v>
      </c>
      <c r="O150" s="88" t="s">
        <v>623</v>
      </c>
      <c r="P150" s="83" t="str">
        <f t="shared" si="93"/>
        <v>Базовый</v>
      </c>
      <c r="Q150" s="83" t="str">
        <f t="shared" si="94"/>
        <v/>
      </c>
      <c r="R150" s="83"/>
      <c r="S150" s="83" t="str">
        <f t="shared" si="95"/>
        <v>Да</v>
      </c>
      <c r="T150" s="83" t="str">
        <f t="shared" si="96"/>
        <v>Да</v>
      </c>
      <c r="U150" s="83" t="str">
        <f t="shared" si="97"/>
        <v/>
      </c>
      <c r="V150" s="251" t="str">
        <f t="shared" si="98"/>
        <v/>
      </c>
    </row>
    <row r="151" spans="1:22" x14ac:dyDescent="0.2">
      <c r="A151" s="48">
        <f t="shared" si="99"/>
        <v>149</v>
      </c>
      <c r="B151" s="53" t="str">
        <f t="shared" ref="B151:B173" si="100">IFERROR(VLOOKUP($H151,TChannels,3,FALSE),"-")</f>
        <v>Матч! Футбол 1</v>
      </c>
      <c r="C151" s="53" t="str">
        <f t="shared" ref="C151:C173" si="101">IFERROR(VLOOKUP($H151,TChannels,30,FALSE),"-")</f>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1" s="53" t="str">
        <f t="shared" si="82"/>
        <v>Спортивные</v>
      </c>
      <c r="E151" s="54" t="str">
        <f t="shared" ref="E151:E173" si="102">IFERROR(VLOOKUP($H151,TChannels,4,FALSE),"-")</f>
        <v>SD</v>
      </c>
      <c r="F151" s="54" t="str">
        <f t="shared" ref="F151:F173" si="103">IFERROR(VLOOKUP($H151,TChannels,2,FALSE),"-")</f>
        <v>DVB-12</v>
      </c>
      <c r="G151" s="54" t="str">
        <f t="shared" si="85"/>
        <v xml:space="preserve"> 4006</v>
      </c>
      <c r="H151" s="55">
        <v>320</v>
      </c>
      <c r="I151" s="54">
        <f t="shared" si="86"/>
        <v>831</v>
      </c>
      <c r="J151" s="56" t="str">
        <f t="shared" ref="J151:J173" si="104">IFERROR(VLOOKUP($H151,TChannels,22,FALSE),"-")</f>
        <v>epg340</v>
      </c>
      <c r="K151" s="67" t="str">
        <f t="shared" si="88"/>
        <v>000900020802</v>
      </c>
      <c r="L151" s="48" t="str">
        <f t="shared" ref="L151:L173" si="105">IFERROR(VLOOKUP($H151,TChannels,23,FALSE),"-")</f>
        <v>http://matchtv.ru/</v>
      </c>
      <c r="M151" s="48" t="str">
        <f t="shared" ref="M151:M173" si="106">IFERROR(VLOOKUP($H151,TChannels,24,FALSE),"-")</f>
        <v>Русский</v>
      </c>
      <c r="N151" s="48" t="str">
        <f t="shared" ref="N151:N173" si="107">IFERROR(VLOOKUP($H151,TChannels,25,FALSE),"-")</f>
        <v>Круглосуточно</v>
      </c>
      <c r="O151" s="137" t="str">
        <f t="shared" ref="O151:O173" si="108">IF(VLOOKUP($H151,TChannels,26,FALSE)=0,"",VLOOKUP($H151,TChannels,26,FALSE))</f>
        <v/>
      </c>
      <c r="P151" s="48" t="str">
        <f t="shared" si="93"/>
        <v>МАТЧ! ФУТБОЛ</v>
      </c>
      <c r="Q151" s="48" t="str">
        <f t="shared" si="94"/>
        <v/>
      </c>
      <c r="R151" s="48"/>
      <c r="S151" s="48" t="str">
        <f t="shared" si="95"/>
        <v>Да</v>
      </c>
      <c r="T151" s="48" t="str">
        <f t="shared" si="96"/>
        <v>Да</v>
      </c>
      <c r="U151" s="48" t="str">
        <f t="shared" si="97"/>
        <v/>
      </c>
      <c r="V151" s="53" t="str">
        <f t="shared" si="98"/>
        <v/>
      </c>
    </row>
    <row r="152" spans="1:22" x14ac:dyDescent="0.2">
      <c r="A152" s="48">
        <f t="shared" si="99"/>
        <v>150</v>
      </c>
      <c r="B152" s="53" t="str">
        <f t="shared" si="100"/>
        <v>Матч! Футбол 2</v>
      </c>
      <c r="C152" s="53" t="str">
        <f t="shared" si="10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2" s="53" t="str">
        <f t="shared" si="82"/>
        <v>Спортивные</v>
      </c>
      <c r="E152" s="54" t="str">
        <f t="shared" si="102"/>
        <v>SD</v>
      </c>
      <c r="F152" s="54" t="str">
        <f t="shared" si="103"/>
        <v>DVB-12</v>
      </c>
      <c r="G152" s="54" t="str">
        <f t="shared" si="85"/>
        <v xml:space="preserve"> 4006</v>
      </c>
      <c r="H152" s="55">
        <v>321</v>
      </c>
      <c r="I152" s="54">
        <f t="shared" si="86"/>
        <v>833</v>
      </c>
      <c r="J152" s="56" t="str">
        <f t="shared" si="104"/>
        <v>epg571</v>
      </c>
      <c r="K152" s="67" t="str">
        <f t="shared" si="88"/>
        <v>000900020802</v>
      </c>
      <c r="L152" s="48" t="str">
        <f t="shared" si="105"/>
        <v>http://matchtv.ru/</v>
      </c>
      <c r="M152" s="48" t="str">
        <f t="shared" si="106"/>
        <v>Русский</v>
      </c>
      <c r="N152" s="48" t="str">
        <f t="shared" si="107"/>
        <v>Круглосуточно</v>
      </c>
      <c r="O152" s="137" t="str">
        <f t="shared" si="108"/>
        <v/>
      </c>
      <c r="P152" s="48" t="str">
        <f t="shared" si="93"/>
        <v>МАТЧ! ФУТБОЛ</v>
      </c>
      <c r="Q152" s="48" t="str">
        <f t="shared" si="94"/>
        <v/>
      </c>
      <c r="R152" s="48"/>
      <c r="S152" s="48" t="str">
        <f t="shared" si="95"/>
        <v>Да</v>
      </c>
      <c r="T152" s="48" t="str">
        <f t="shared" si="96"/>
        <v>Да</v>
      </c>
      <c r="U152" s="48" t="str">
        <f t="shared" si="97"/>
        <v/>
      </c>
      <c r="V152" s="53" t="str">
        <f t="shared" si="98"/>
        <v/>
      </c>
    </row>
    <row r="153" spans="1:22" x14ac:dyDescent="0.2">
      <c r="A153" s="48">
        <f t="shared" si="99"/>
        <v>151</v>
      </c>
      <c r="B153" s="53" t="str">
        <f t="shared" si="100"/>
        <v>Матч! Футбол 3</v>
      </c>
      <c r="C153" s="53" t="str">
        <f t="shared" si="10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3" s="53" t="str">
        <f t="shared" si="82"/>
        <v>Спортивные</v>
      </c>
      <c r="E153" s="54" t="str">
        <f t="shared" si="102"/>
        <v>SD</v>
      </c>
      <c r="F153" s="54" t="str">
        <f t="shared" si="103"/>
        <v>DVB-24</v>
      </c>
      <c r="G153" s="54" t="str">
        <f t="shared" si="85"/>
        <v xml:space="preserve"> 4006</v>
      </c>
      <c r="H153" s="55">
        <v>322</v>
      </c>
      <c r="I153" s="54">
        <f t="shared" si="86"/>
        <v>835</v>
      </c>
      <c r="J153" s="56" t="str">
        <f t="shared" si="104"/>
        <v>epg577</v>
      </c>
      <c r="K153" s="67" t="str">
        <f t="shared" si="88"/>
        <v>000900020802</v>
      </c>
      <c r="L153" s="48" t="str">
        <f t="shared" si="105"/>
        <v>http://matchtv.ru/</v>
      </c>
      <c r="M153" s="48" t="str">
        <f t="shared" si="106"/>
        <v>Русский</v>
      </c>
      <c r="N153" s="48" t="str">
        <f t="shared" si="107"/>
        <v>Круглосуточно</v>
      </c>
      <c r="O153" s="137" t="str">
        <f t="shared" si="108"/>
        <v/>
      </c>
      <c r="P153" s="48" t="str">
        <f t="shared" si="93"/>
        <v>МАТЧ! ФУТБОЛ</v>
      </c>
      <c r="Q153" s="48" t="str">
        <f t="shared" si="94"/>
        <v/>
      </c>
      <c r="R153" s="48"/>
      <c r="S153" s="48" t="str">
        <f t="shared" si="95"/>
        <v>Да</v>
      </c>
      <c r="T153" s="48" t="str">
        <f t="shared" si="96"/>
        <v>Да</v>
      </c>
      <c r="U153" s="48" t="str">
        <f t="shared" si="97"/>
        <v/>
      </c>
      <c r="V153" s="53" t="str">
        <f t="shared" si="98"/>
        <v/>
      </c>
    </row>
    <row r="154" spans="1:22" x14ac:dyDescent="0.2">
      <c r="A154" s="48">
        <f t="shared" si="99"/>
        <v>152</v>
      </c>
      <c r="B154" s="53" t="str">
        <f t="shared" si="100"/>
        <v>Матч! Футбол 1 HD</v>
      </c>
      <c r="C154" s="53" t="str">
        <f t="shared" si="101"/>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4" s="53" t="str">
        <f t="shared" si="82"/>
        <v>Спортивные</v>
      </c>
      <c r="E154" s="54" t="str">
        <f t="shared" si="102"/>
        <v>HD</v>
      </c>
      <c r="F154" s="54" t="str">
        <f t="shared" si="103"/>
        <v>DVB-12</v>
      </c>
      <c r="G154" s="54" t="str">
        <f t="shared" si="85"/>
        <v xml:space="preserve"> 4006</v>
      </c>
      <c r="H154" s="55">
        <v>317</v>
      </c>
      <c r="I154" s="54">
        <f t="shared" si="86"/>
        <v>832</v>
      </c>
      <c r="J154" s="56" t="str">
        <f t="shared" si="104"/>
        <v>epg616</v>
      </c>
      <c r="K154" s="67" t="str">
        <f t="shared" si="88"/>
        <v>000900020802</v>
      </c>
      <c r="L154" s="48" t="str">
        <f t="shared" si="105"/>
        <v>http://matchtv.ru/</v>
      </c>
      <c r="M154" s="48" t="str">
        <f t="shared" si="106"/>
        <v>Русский</v>
      </c>
      <c r="N154" s="48" t="str">
        <f t="shared" si="107"/>
        <v>Круглосуточно</v>
      </c>
      <c r="O154" s="137" t="str">
        <f t="shared" si="108"/>
        <v/>
      </c>
      <c r="P154" s="48" t="str">
        <f t="shared" si="93"/>
        <v>МАТЧ! ФУТБОЛ</v>
      </c>
      <c r="Q154" s="48" t="str">
        <f t="shared" si="94"/>
        <v/>
      </c>
      <c r="R154" s="48"/>
      <c r="S154" s="48" t="str">
        <f t="shared" si="95"/>
        <v>Да</v>
      </c>
      <c r="T154" s="48" t="str">
        <f t="shared" si="96"/>
        <v>Да</v>
      </c>
      <c r="U154" s="48" t="str">
        <f t="shared" si="97"/>
        <v/>
      </c>
      <c r="V154" s="53" t="str">
        <f t="shared" si="98"/>
        <v/>
      </c>
    </row>
    <row r="155" spans="1:22" x14ac:dyDescent="0.2">
      <c r="A155" s="48">
        <f t="shared" si="99"/>
        <v>153</v>
      </c>
      <c r="B155" s="53" t="str">
        <f t="shared" si="100"/>
        <v>Матч! Футбол 2 HD</v>
      </c>
      <c r="C155" s="53" t="str">
        <f t="shared" si="10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5" s="53" t="str">
        <f t="shared" si="82"/>
        <v>Спортивные</v>
      </c>
      <c r="E155" s="54" t="str">
        <f t="shared" si="102"/>
        <v>HD</v>
      </c>
      <c r="F155" s="54" t="str">
        <f t="shared" si="103"/>
        <v>DVB-12</v>
      </c>
      <c r="G155" s="54" t="str">
        <f t="shared" si="85"/>
        <v xml:space="preserve"> 4006</v>
      </c>
      <c r="H155" s="55">
        <v>318</v>
      </c>
      <c r="I155" s="54">
        <f t="shared" si="86"/>
        <v>834</v>
      </c>
      <c r="J155" s="56" t="str">
        <f t="shared" si="104"/>
        <v>epg617</v>
      </c>
      <c r="K155" s="67" t="str">
        <f t="shared" si="88"/>
        <v>000900020802</v>
      </c>
      <c r="L155" s="48" t="str">
        <f t="shared" si="105"/>
        <v>http://matchtv.ru/</v>
      </c>
      <c r="M155" s="48" t="str">
        <f t="shared" si="106"/>
        <v>Русский</v>
      </c>
      <c r="N155" s="48" t="str">
        <f t="shared" si="107"/>
        <v>Круглосуточно</v>
      </c>
      <c r="O155" s="137" t="str">
        <f t="shared" si="108"/>
        <v/>
      </c>
      <c r="P155" s="48" t="str">
        <f t="shared" si="93"/>
        <v>МАТЧ! ФУТБОЛ</v>
      </c>
      <c r="Q155" s="48" t="str">
        <f t="shared" si="94"/>
        <v/>
      </c>
      <c r="R155" s="48"/>
      <c r="S155" s="48" t="str">
        <f t="shared" si="95"/>
        <v>Да</v>
      </c>
      <c r="T155" s="48" t="str">
        <f t="shared" si="96"/>
        <v>Да</v>
      </c>
      <c r="U155" s="48" t="str">
        <f t="shared" si="97"/>
        <v/>
      </c>
      <c r="V155" s="53" t="str">
        <f t="shared" si="98"/>
        <v/>
      </c>
    </row>
    <row r="156" spans="1:22" x14ac:dyDescent="0.2">
      <c r="A156" s="48">
        <f t="shared" si="99"/>
        <v>154</v>
      </c>
      <c r="B156" s="53" t="str">
        <f t="shared" si="100"/>
        <v>Матч! Футбол 3 HD</v>
      </c>
      <c r="C156" s="53" t="str">
        <f t="shared" si="10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6" s="53" t="str">
        <f t="shared" si="82"/>
        <v>Спортивные</v>
      </c>
      <c r="E156" s="54" t="str">
        <f t="shared" si="102"/>
        <v>HD</v>
      </c>
      <c r="F156" s="54" t="str">
        <f t="shared" si="103"/>
        <v>DVB-24</v>
      </c>
      <c r="G156" s="54" t="str">
        <f t="shared" si="85"/>
        <v xml:space="preserve"> 4006</v>
      </c>
      <c r="H156" s="55">
        <v>319</v>
      </c>
      <c r="I156" s="54">
        <f t="shared" si="86"/>
        <v>836</v>
      </c>
      <c r="J156" s="56" t="str">
        <f t="shared" si="104"/>
        <v>epg618</v>
      </c>
      <c r="K156" s="67" t="str">
        <f t="shared" si="88"/>
        <v>000900020802</v>
      </c>
      <c r="L156" s="48" t="str">
        <f t="shared" si="105"/>
        <v>http://matchtv.ru/</v>
      </c>
      <c r="M156" s="48" t="str">
        <f t="shared" si="106"/>
        <v>Русский</v>
      </c>
      <c r="N156" s="48" t="str">
        <f t="shared" si="107"/>
        <v>Круглосуточно</v>
      </c>
      <c r="O156" s="137" t="str">
        <f t="shared" si="108"/>
        <v/>
      </c>
      <c r="P156" s="48" t="str">
        <f t="shared" si="93"/>
        <v>МАТЧ! ФУТБОЛ</v>
      </c>
      <c r="Q156" s="48" t="str">
        <f t="shared" si="94"/>
        <v/>
      </c>
      <c r="R156" s="48"/>
      <c r="S156" s="48" t="str">
        <f t="shared" si="95"/>
        <v>Да</v>
      </c>
      <c r="T156" s="48" t="str">
        <f t="shared" si="96"/>
        <v>Да</v>
      </c>
      <c r="U156" s="48" t="str">
        <f t="shared" si="97"/>
        <v/>
      </c>
      <c r="V156" s="53" t="str">
        <f t="shared" si="98"/>
        <v/>
      </c>
    </row>
    <row r="157" spans="1:22" x14ac:dyDescent="0.2">
      <c r="A157" s="48">
        <f t="shared" si="99"/>
        <v>155</v>
      </c>
      <c r="B157" s="53" t="str">
        <f t="shared" si="100"/>
        <v>Deutsche Welle</v>
      </c>
      <c r="C157" s="53" t="str">
        <f t="shared" si="101"/>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7" s="53" t="str">
        <f t="shared" ref="D157:D173" si="109">IFERROR(VLOOKUP($H157,TChannels,21,FALSE),"-")</f>
        <v>Новости и публицистика</v>
      </c>
      <c r="E157" s="54" t="str">
        <f t="shared" si="102"/>
        <v>SD</v>
      </c>
      <c r="F157" s="54" t="str">
        <f t="shared" si="103"/>
        <v>DVB-18</v>
      </c>
      <c r="G157" s="54" t="str">
        <f t="shared" ref="G157:G173" si="110">IFERROR(MID($A$1,SEARCH("=",$A$1,9)+1,SEARCH(")",$A$1)-SEARCH("=",$A$1,9)-1),"Н/Д")</f>
        <v xml:space="preserve"> 4006</v>
      </c>
      <c r="H157" s="55">
        <v>66</v>
      </c>
      <c r="I157" s="54">
        <f t="shared" ref="I157:I173" si="111">IFERROR(VLOOKUP($H157,TChannels,5,FALSE),"-")</f>
        <v>814</v>
      </c>
      <c r="J157" s="56" t="str">
        <f t="shared" si="104"/>
        <v>epg65</v>
      </c>
      <c r="K157" s="67" t="str">
        <f t="shared" ref="K157:K173" si="112">IFERROR(IF($U$1=1,VLOOKUP($H157,TChannels,13,FALSE),IF($U$1=2,VLOOKUP($H157,TChannels,20,FALSE),IF($U$1=3,VLOOKUP($H157,TChannels,10,FALSE),IF($U$1=4,VLOOKUP($H157,TChannels,17,FALSE),"Не определен")))),"-")</f>
        <v>000900020801</v>
      </c>
      <c r="L157" s="48" t="str">
        <f t="shared" si="105"/>
        <v>http://www.dw.de/</v>
      </c>
      <c r="M157" s="48" t="str">
        <f t="shared" si="106"/>
        <v>Английский, Немецкий</v>
      </c>
      <c r="N157" s="48" t="str">
        <f t="shared" si="107"/>
        <v>Круглосуточно</v>
      </c>
      <c r="O157" s="137" t="str">
        <f t="shared" si="108"/>
        <v/>
      </c>
      <c r="P157" s="48" t="str">
        <f t="shared" ref="P157:P173" si="113">IFERROR(IF(OR($U$1=1,$U$1=3),VLOOKUP($H157,TChannels,7,FALSE),IF(OR($U$1=2,$U$1=4),VLOOKUP($H157,TChannels,14,FALSE),"Не определен")),"-")</f>
        <v>Новостной</v>
      </c>
      <c r="Q157" s="48" t="str">
        <f t="shared" ref="Q157:Q173" si="114">IF(VLOOKUP($H157,TChannels,6,FALSE)=0,"",VLOOKUP($H157,TChannels,6,FALSE))</f>
        <v/>
      </c>
      <c r="R157" s="48"/>
      <c r="S157" s="48" t="str">
        <f t="shared" ref="S157:S173" si="115">IFERROR(VLOOKUP($H157,TChannels,27,FALSE),"-")</f>
        <v>Да</v>
      </c>
      <c r="T157" s="48" t="str">
        <f t="shared" ref="T157:T173" si="116">IFERROR(VLOOKUP($H157,TChannels,28,FALSE),"-")</f>
        <v>Да</v>
      </c>
      <c r="U157" s="48" t="str">
        <f t="shared" ref="U157:U173" si="117">IF(VLOOKUP($H157,TChannels,29,FALSE)=0,"",VLOOKUP($H157,TChannels,29,FALSE))</f>
        <v/>
      </c>
      <c r="V157" s="53" t="str">
        <f t="shared" ref="V157:V173" si="118">IF(VLOOKUP($H157,TChannels,31,FALSE)=0,"",VLOOKUP($H157,TChannels,31,FALSE))</f>
        <v/>
      </c>
    </row>
    <row r="158" spans="1:22" x14ac:dyDescent="0.2">
      <c r="A158" s="48">
        <f t="shared" si="99"/>
        <v>156</v>
      </c>
      <c r="B158" s="53" t="str">
        <f t="shared" si="100"/>
        <v>France 24</v>
      </c>
      <c r="C158" s="53" t="str">
        <f t="shared" si="101"/>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8" s="53" t="str">
        <f t="shared" si="109"/>
        <v>Новости и публицистика</v>
      </c>
      <c r="E158" s="54" t="str">
        <f t="shared" si="102"/>
        <v>SD</v>
      </c>
      <c r="F158" s="54" t="str">
        <f t="shared" si="103"/>
        <v>DVB-18</v>
      </c>
      <c r="G158" s="54" t="str">
        <f t="shared" si="110"/>
        <v xml:space="preserve"> 4006</v>
      </c>
      <c r="H158" s="55">
        <v>232</v>
      </c>
      <c r="I158" s="54">
        <f t="shared" si="111"/>
        <v>815</v>
      </c>
      <c r="J158" s="56" t="str">
        <f t="shared" si="104"/>
        <v>epg298</v>
      </c>
      <c r="K158" s="67" t="str">
        <f t="shared" si="112"/>
        <v>000900020801</v>
      </c>
      <c r="L158" s="48" t="str">
        <f t="shared" si="105"/>
        <v>http://www.france24.com/</v>
      </c>
      <c r="M158" s="48" t="str">
        <f t="shared" si="106"/>
        <v>Французский</v>
      </c>
      <c r="N158" s="48" t="str">
        <f t="shared" si="107"/>
        <v>Круглосуточно</v>
      </c>
      <c r="O158" s="137" t="str">
        <f t="shared" si="108"/>
        <v/>
      </c>
      <c r="P158" s="48" t="str">
        <f t="shared" si="113"/>
        <v>Новостной</v>
      </c>
      <c r="Q158" s="48" t="str">
        <f t="shared" si="114"/>
        <v/>
      </c>
      <c r="R158" s="48"/>
      <c r="S158" s="48" t="str">
        <f t="shared" si="115"/>
        <v>Да</v>
      </c>
      <c r="T158" s="48" t="str">
        <f t="shared" si="116"/>
        <v>Да</v>
      </c>
      <c r="U158" s="48" t="str">
        <f t="shared" si="117"/>
        <v/>
      </c>
      <c r="V158" s="53" t="str">
        <f t="shared" si="118"/>
        <v/>
      </c>
    </row>
    <row r="159" spans="1:22" x14ac:dyDescent="0.2">
      <c r="A159" s="48">
        <f t="shared" si="99"/>
        <v>157</v>
      </c>
      <c r="B159" s="53" t="str">
        <f t="shared" si="100"/>
        <v>CNN</v>
      </c>
      <c r="C159" s="53" t="str">
        <f t="shared" si="101"/>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9" s="53" t="str">
        <f t="shared" si="109"/>
        <v>Новости и публицистика</v>
      </c>
      <c r="E159" s="54" t="str">
        <f t="shared" si="102"/>
        <v>SD</v>
      </c>
      <c r="F159" s="54" t="str">
        <f t="shared" si="103"/>
        <v>DVB-18</v>
      </c>
      <c r="G159" s="54" t="str">
        <f t="shared" si="110"/>
        <v xml:space="preserve"> 4006</v>
      </c>
      <c r="H159" s="55">
        <v>236</v>
      </c>
      <c r="I159" s="54">
        <f t="shared" si="111"/>
        <v>812</v>
      </c>
      <c r="J159" s="56" t="str">
        <f t="shared" si="104"/>
        <v>epg290</v>
      </c>
      <c r="K159" s="67" t="str">
        <f t="shared" si="112"/>
        <v>000900020801</v>
      </c>
      <c r="L159" s="48" t="str">
        <f t="shared" si="105"/>
        <v xml:space="preserve">http://www.cnn.com </v>
      </c>
      <c r="M159" s="48" t="str">
        <f t="shared" si="106"/>
        <v>Английский</v>
      </c>
      <c r="N159" s="48" t="str">
        <f t="shared" si="107"/>
        <v>Круглосуточно</v>
      </c>
      <c r="O159" s="137" t="str">
        <f t="shared" si="108"/>
        <v/>
      </c>
      <c r="P159" s="48" t="str">
        <f t="shared" si="113"/>
        <v>Новостной</v>
      </c>
      <c r="Q159" s="48" t="str">
        <f t="shared" si="114"/>
        <v/>
      </c>
      <c r="R159" s="48"/>
      <c r="S159" s="48" t="str">
        <f t="shared" si="115"/>
        <v>Да</v>
      </c>
      <c r="T159" s="48" t="str">
        <f t="shared" si="116"/>
        <v>Да</v>
      </c>
      <c r="U159" s="48" t="str">
        <f t="shared" si="117"/>
        <v/>
      </c>
      <c r="V159" s="53" t="str">
        <f t="shared" si="118"/>
        <v/>
      </c>
    </row>
    <row r="160" spans="1:22" x14ac:dyDescent="0.2">
      <c r="A160" s="48">
        <f t="shared" si="99"/>
        <v>158</v>
      </c>
      <c r="B160" s="53" t="str">
        <f t="shared" si="100"/>
        <v>BBC World News</v>
      </c>
      <c r="C160" s="53" t="str">
        <f t="shared" si="101"/>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60" s="53" t="str">
        <f t="shared" si="109"/>
        <v>Новости и публицистика</v>
      </c>
      <c r="E160" s="54" t="str">
        <f t="shared" si="102"/>
        <v>SD</v>
      </c>
      <c r="F160" s="54" t="str">
        <f t="shared" si="103"/>
        <v>DVB-18</v>
      </c>
      <c r="G160" s="54" t="str">
        <f t="shared" si="110"/>
        <v xml:space="preserve"> 4006</v>
      </c>
      <c r="H160" s="55">
        <v>237</v>
      </c>
      <c r="I160" s="54">
        <f t="shared" si="111"/>
        <v>813</v>
      </c>
      <c r="J160" s="56" t="str">
        <f t="shared" si="104"/>
        <v>epg293</v>
      </c>
      <c r="K160" s="67" t="str">
        <f t="shared" si="112"/>
        <v>000900020801</v>
      </c>
      <c r="L160" s="48" t="str">
        <f t="shared" si="105"/>
        <v xml:space="preserve">http://news.bbc.co.uk/ </v>
      </c>
      <c r="M160" s="48" t="str">
        <f t="shared" si="106"/>
        <v>Английский</v>
      </c>
      <c r="N160" s="48" t="str">
        <f t="shared" si="107"/>
        <v>Круглосуточно</v>
      </c>
      <c r="O160" s="137" t="str">
        <f t="shared" si="108"/>
        <v/>
      </c>
      <c r="P160" s="48" t="str">
        <f t="shared" si="113"/>
        <v>Новостной</v>
      </c>
      <c r="Q160" s="48" t="str">
        <f t="shared" si="114"/>
        <v/>
      </c>
      <c r="R160" s="48"/>
      <c r="S160" s="48" t="str">
        <f t="shared" si="115"/>
        <v>Да</v>
      </c>
      <c r="T160" s="48" t="str">
        <f t="shared" si="116"/>
        <v>Да</v>
      </c>
      <c r="U160" s="48" t="str">
        <f t="shared" si="117"/>
        <v/>
      </c>
      <c r="V160" s="53" t="str">
        <f t="shared" si="118"/>
        <v/>
      </c>
    </row>
    <row r="161" spans="1:22" x14ac:dyDescent="0.2">
      <c r="A161" s="48">
        <f t="shared" si="99"/>
        <v>159</v>
      </c>
      <c r="B161" s="53" t="str">
        <f t="shared" si="100"/>
        <v>Евроновости</v>
      </c>
      <c r="C161" s="53" t="str">
        <f t="shared" si="101"/>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1" s="53" t="str">
        <f t="shared" si="109"/>
        <v>Новости и публицистика</v>
      </c>
      <c r="E161" s="54" t="str">
        <f t="shared" si="102"/>
        <v>SD</v>
      </c>
      <c r="F161" s="54" t="str">
        <f t="shared" si="103"/>
        <v>DVB-18</v>
      </c>
      <c r="G161" s="54" t="str">
        <f t="shared" si="110"/>
        <v xml:space="preserve"> 4006</v>
      </c>
      <c r="H161" s="55">
        <v>250</v>
      </c>
      <c r="I161" s="54">
        <f t="shared" si="111"/>
        <v>811</v>
      </c>
      <c r="J161" s="56" t="str">
        <f t="shared" si="104"/>
        <v>epg353</v>
      </c>
      <c r="K161" s="67" t="str">
        <f t="shared" si="112"/>
        <v>000900020801</v>
      </c>
      <c r="L161" s="48" t="str">
        <f t="shared" si="105"/>
        <v xml:space="preserve">http://ru.euronews.com/ </v>
      </c>
      <c r="M161" s="48" t="str">
        <f t="shared" si="106"/>
        <v>Русский</v>
      </c>
      <c r="N161" s="48" t="str">
        <f t="shared" si="107"/>
        <v>Круглосуточно</v>
      </c>
      <c r="O161" s="137" t="str">
        <f t="shared" si="108"/>
        <v/>
      </c>
      <c r="P161" s="48" t="str">
        <f t="shared" si="113"/>
        <v>Новостной</v>
      </c>
      <c r="Q161" s="48" t="str">
        <f t="shared" si="114"/>
        <v/>
      </c>
      <c r="R161" s="48"/>
      <c r="S161" s="48" t="str">
        <f t="shared" si="115"/>
        <v>Да</v>
      </c>
      <c r="T161" s="48" t="str">
        <f t="shared" si="116"/>
        <v>Да</v>
      </c>
      <c r="U161" s="48" t="str">
        <f t="shared" si="117"/>
        <v/>
      </c>
      <c r="V161" s="53" t="str">
        <f t="shared" si="118"/>
        <v/>
      </c>
    </row>
    <row r="162" spans="1:22" x14ac:dyDescent="0.2">
      <c r="A162" s="67">
        <f t="shared" si="99"/>
        <v>160</v>
      </c>
      <c r="B162" s="51" t="str">
        <f t="shared" si="100"/>
        <v>Матч! Боец</v>
      </c>
      <c r="C162" s="51" t="str">
        <f t="shared" si="101"/>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2" s="51" t="str">
        <f t="shared" si="109"/>
        <v>Спортивные</v>
      </c>
      <c r="E162" s="68" t="str">
        <f t="shared" si="102"/>
        <v>SD</v>
      </c>
      <c r="F162" s="68" t="str">
        <f t="shared" si="103"/>
        <v>DVB-19</v>
      </c>
      <c r="G162" s="68" t="str">
        <f t="shared" si="110"/>
        <v xml:space="preserve"> 4006</v>
      </c>
      <c r="H162" s="152">
        <v>107</v>
      </c>
      <c r="I162" s="68">
        <f t="shared" si="111"/>
        <v>304</v>
      </c>
      <c r="J162" s="153" t="str">
        <f t="shared" si="104"/>
        <v>epg103</v>
      </c>
      <c r="K162" s="67" t="str">
        <f t="shared" si="112"/>
        <v>0009000207D1</v>
      </c>
      <c r="L162" s="67" t="str">
        <f t="shared" si="105"/>
        <v>http://www.boets.ru/</v>
      </c>
      <c r="M162" s="67" t="str">
        <f t="shared" si="106"/>
        <v>Русский</v>
      </c>
      <c r="N162" s="67" t="str">
        <f t="shared" si="107"/>
        <v>Круглосуточно</v>
      </c>
      <c r="O162" s="154" t="str">
        <f t="shared" si="108"/>
        <v/>
      </c>
      <c r="P162" s="67" t="str">
        <f t="shared" si="113"/>
        <v>Базовый</v>
      </c>
      <c r="Q162" s="67" t="str">
        <f t="shared" si="114"/>
        <v/>
      </c>
      <c r="R162" s="67"/>
      <c r="S162" s="67" t="str">
        <f t="shared" si="115"/>
        <v>Да</v>
      </c>
      <c r="T162" s="67" t="str">
        <f t="shared" si="116"/>
        <v>Да</v>
      </c>
      <c r="U162" s="67" t="str">
        <f t="shared" si="117"/>
        <v/>
      </c>
      <c r="V162" s="51" t="str">
        <f t="shared" si="118"/>
        <v/>
      </c>
    </row>
    <row r="163" spans="1:22" x14ac:dyDescent="0.2">
      <c r="A163" s="67">
        <f t="shared" ref="A163:A173" si="119">ROW()-2</f>
        <v>161</v>
      </c>
      <c r="B163" s="51" t="str">
        <f t="shared" si="100"/>
        <v>ТНТ Music</v>
      </c>
      <c r="C163" s="51" t="str">
        <f t="shared" si="101"/>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3" s="51" t="str">
        <f t="shared" si="109"/>
        <v>Музыкальные</v>
      </c>
      <c r="E163" s="68" t="str">
        <f t="shared" si="102"/>
        <v>SD</v>
      </c>
      <c r="F163" s="68" t="str">
        <f t="shared" si="103"/>
        <v>DVB-23</v>
      </c>
      <c r="G163" s="68" t="str">
        <f t="shared" si="110"/>
        <v xml:space="preserve"> 4006</v>
      </c>
      <c r="H163" s="152">
        <v>324</v>
      </c>
      <c r="I163" s="68">
        <f t="shared" si="111"/>
        <v>503</v>
      </c>
      <c r="J163" s="153" t="str">
        <f t="shared" si="104"/>
        <v>epg638</v>
      </c>
      <c r="K163" s="67" t="str">
        <f t="shared" si="112"/>
        <v>0009000207D1</v>
      </c>
      <c r="L163" s="67" t="str">
        <f t="shared" si="105"/>
        <v>http://www.tntmusic.ru/</v>
      </c>
      <c r="M163" s="67" t="str">
        <f t="shared" si="106"/>
        <v>Русский</v>
      </c>
      <c r="N163" s="67" t="str">
        <f t="shared" si="107"/>
        <v>Круглосуточно</v>
      </c>
      <c r="O163" s="154" t="str">
        <f t="shared" si="108"/>
        <v/>
      </c>
      <c r="P163" s="67" t="str">
        <f t="shared" si="113"/>
        <v>Базовый</v>
      </c>
      <c r="Q163" s="67" t="str">
        <f t="shared" si="114"/>
        <v/>
      </c>
      <c r="R163" s="67"/>
      <c r="S163" s="67" t="str">
        <f t="shared" si="115"/>
        <v>Да</v>
      </c>
      <c r="T163" s="67" t="str">
        <f t="shared" si="116"/>
        <v>Да</v>
      </c>
      <c r="U163" s="67" t="str">
        <f t="shared" si="117"/>
        <v/>
      </c>
      <c r="V163" s="51" t="str">
        <f t="shared" si="118"/>
        <v/>
      </c>
    </row>
    <row r="164" spans="1:22" x14ac:dyDescent="0.2">
      <c r="A164" s="67">
        <f t="shared" si="119"/>
        <v>162</v>
      </c>
      <c r="B164" s="51" t="str">
        <f t="shared" si="100"/>
        <v>Viasat Explore</v>
      </c>
      <c r="C164" s="51" t="str">
        <f t="shared" si="101"/>
        <v>Канал приключений, экстрима, загадок природы и человека. Прекрасное сочетание фильмов от лучших мировых производителей.</v>
      </c>
      <c r="D164" s="51" t="str">
        <f t="shared" si="109"/>
        <v>Познавательные</v>
      </c>
      <c r="E164" s="68" t="str">
        <f t="shared" si="102"/>
        <v>SD</v>
      </c>
      <c r="F164" s="68" t="str">
        <f t="shared" si="103"/>
        <v>DVB-27</v>
      </c>
      <c r="G164" s="68" t="str">
        <f t="shared" si="110"/>
        <v xml:space="preserve"> 4006</v>
      </c>
      <c r="H164" s="152">
        <v>89</v>
      </c>
      <c r="I164" s="68">
        <f t="shared" si="111"/>
        <v>118</v>
      </c>
      <c r="J164" s="153" t="str">
        <f t="shared" si="104"/>
        <v>epg85</v>
      </c>
      <c r="K164" s="67" t="str">
        <f t="shared" si="112"/>
        <v>0009000207D1</v>
      </c>
      <c r="L164" s="67" t="str">
        <f t="shared" si="105"/>
        <v>http://www.viasat-channels.tv/</v>
      </c>
      <c r="M164" s="67" t="str">
        <f t="shared" si="106"/>
        <v>Русский, Английский</v>
      </c>
      <c r="N164" s="67" t="str">
        <f t="shared" si="107"/>
        <v>Круглосуточно</v>
      </c>
      <c r="O164" s="154" t="str">
        <f t="shared" si="108"/>
        <v/>
      </c>
      <c r="P164" s="67" t="str">
        <f t="shared" si="113"/>
        <v>Базовый</v>
      </c>
      <c r="Q164" s="67" t="str">
        <f t="shared" si="114"/>
        <v/>
      </c>
      <c r="R164" s="67"/>
      <c r="S164" s="67" t="str">
        <f t="shared" si="115"/>
        <v>Да</v>
      </c>
      <c r="T164" s="67" t="str">
        <f t="shared" si="116"/>
        <v>Да</v>
      </c>
      <c r="U164" s="67" t="str">
        <f t="shared" si="117"/>
        <v/>
      </c>
      <c r="V164" s="51" t="str">
        <f t="shared" si="118"/>
        <v/>
      </c>
    </row>
    <row r="165" spans="1:22" x14ac:dyDescent="0.2">
      <c r="A165" s="67">
        <f t="shared" si="119"/>
        <v>163</v>
      </c>
      <c r="B165" s="51" t="str">
        <f t="shared" si="100"/>
        <v>КИНОКОМЕДИЯ</v>
      </c>
      <c r="C165" s="51" t="str">
        <f t="shared" si="101"/>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5" s="51" t="str">
        <f t="shared" si="109"/>
        <v>Кино и сериалы</v>
      </c>
      <c r="E165" s="68" t="str">
        <f t="shared" si="102"/>
        <v>SD</v>
      </c>
      <c r="F165" s="68" t="str">
        <f t="shared" si="103"/>
        <v>DVB-27</v>
      </c>
      <c r="G165" s="68" t="str">
        <f t="shared" si="110"/>
        <v xml:space="preserve"> 4006</v>
      </c>
      <c r="H165" s="152">
        <v>116</v>
      </c>
      <c r="I165" s="68">
        <f t="shared" si="111"/>
        <v>76</v>
      </c>
      <c r="J165" s="153" t="str">
        <f t="shared" si="104"/>
        <v>epg112</v>
      </c>
      <c r="K165" s="67" t="str">
        <f t="shared" si="112"/>
        <v>0009000207D1</v>
      </c>
      <c r="L165" s="67" t="str">
        <f t="shared" si="105"/>
        <v>http://www.nastroykino.ru/kinokomedija/</v>
      </c>
      <c r="M165" s="67" t="str">
        <f t="shared" si="106"/>
        <v>Русский</v>
      </c>
      <c r="N165" s="67" t="str">
        <f t="shared" si="107"/>
        <v>Круглосуточно</v>
      </c>
      <c r="O165" s="154" t="str">
        <f t="shared" si="108"/>
        <v/>
      </c>
      <c r="P165" s="67" t="str">
        <f t="shared" si="113"/>
        <v>Базовый</v>
      </c>
      <c r="Q165" s="67" t="str">
        <f t="shared" si="114"/>
        <v/>
      </c>
      <c r="R165" s="67"/>
      <c r="S165" s="67" t="str">
        <f t="shared" si="115"/>
        <v>Да</v>
      </c>
      <c r="T165" s="67" t="str">
        <f t="shared" si="116"/>
        <v>Да</v>
      </c>
      <c r="U165" s="67" t="str">
        <f t="shared" si="117"/>
        <v/>
      </c>
      <c r="V165" s="51" t="str">
        <f t="shared" si="118"/>
        <v/>
      </c>
    </row>
    <row r="166" spans="1:22" x14ac:dyDescent="0.2">
      <c r="A166" s="67">
        <f t="shared" si="119"/>
        <v>164</v>
      </c>
      <c r="B166" s="51" t="str">
        <f t="shared" si="100"/>
        <v>Viasat Nature</v>
      </c>
      <c r="C166" s="51" t="str">
        <f t="shared" si="101"/>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6" s="51" t="str">
        <f t="shared" si="109"/>
        <v>Познавательные</v>
      </c>
      <c r="E166" s="68" t="str">
        <f t="shared" si="102"/>
        <v>SD</v>
      </c>
      <c r="F166" s="68" t="str">
        <f t="shared" si="103"/>
        <v>DVB-28</v>
      </c>
      <c r="G166" s="68" t="str">
        <f t="shared" si="110"/>
        <v xml:space="preserve"> 4006</v>
      </c>
      <c r="H166" s="152">
        <v>88</v>
      </c>
      <c r="I166" s="68">
        <f t="shared" si="111"/>
        <v>119</v>
      </c>
      <c r="J166" s="153" t="str">
        <f t="shared" si="104"/>
        <v>epg84</v>
      </c>
      <c r="K166" s="67" t="str">
        <f t="shared" si="112"/>
        <v>0009000207D1</v>
      </c>
      <c r="L166" s="67" t="str">
        <f t="shared" si="105"/>
        <v>http://www.viasat-channels.tv/</v>
      </c>
      <c r="M166" s="67" t="str">
        <f t="shared" si="106"/>
        <v>Русский, Английский</v>
      </c>
      <c r="N166" s="67" t="str">
        <f t="shared" si="107"/>
        <v>Круглосуточно</v>
      </c>
      <c r="O166" s="154" t="str">
        <f t="shared" si="108"/>
        <v/>
      </c>
      <c r="P166" s="67" t="str">
        <f t="shared" si="113"/>
        <v>Базовый</v>
      </c>
      <c r="Q166" s="67" t="str">
        <f t="shared" si="114"/>
        <v/>
      </c>
      <c r="R166" s="67"/>
      <c r="S166" s="67" t="str">
        <f t="shared" si="115"/>
        <v>Да</v>
      </c>
      <c r="T166" s="67" t="str">
        <f t="shared" si="116"/>
        <v>Да</v>
      </c>
      <c r="U166" s="67" t="str">
        <f t="shared" si="117"/>
        <v/>
      </c>
      <c r="V166" s="51" t="str">
        <f t="shared" si="118"/>
        <v/>
      </c>
    </row>
    <row r="167" spans="1:22" x14ac:dyDescent="0.2">
      <c r="A167" s="67">
        <f t="shared" si="119"/>
        <v>165</v>
      </c>
      <c r="B167" s="51" t="str">
        <f t="shared" si="100"/>
        <v>H2</v>
      </c>
      <c r="C167" s="51" t="str">
        <f t="shared" si="101"/>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7" s="51" t="str">
        <f t="shared" si="109"/>
        <v>Познавательные</v>
      </c>
      <c r="E167" s="68" t="str">
        <f t="shared" si="102"/>
        <v>SD</v>
      </c>
      <c r="F167" s="68" t="str">
        <f t="shared" si="103"/>
        <v>DVB-29</v>
      </c>
      <c r="G167" s="68" t="str">
        <f t="shared" si="110"/>
        <v xml:space="preserve"> 4006</v>
      </c>
      <c r="H167" s="152">
        <v>326</v>
      </c>
      <c r="I167" s="68">
        <f t="shared" si="111"/>
        <v>208</v>
      </c>
      <c r="J167" s="153" t="str">
        <f t="shared" si="104"/>
        <v>epg640</v>
      </c>
      <c r="K167" s="67" t="str">
        <f t="shared" si="112"/>
        <v>0009000207D1</v>
      </c>
      <c r="L167" s="67" t="str">
        <f t="shared" si="105"/>
        <v>http://www.history.com/</v>
      </c>
      <c r="M167" s="67" t="str">
        <f t="shared" si="106"/>
        <v>Русский, Английский</v>
      </c>
      <c r="N167" s="67" t="str">
        <f t="shared" si="107"/>
        <v>Круглосуточно</v>
      </c>
      <c r="O167" s="154" t="str">
        <f t="shared" si="108"/>
        <v/>
      </c>
      <c r="P167" s="67" t="str">
        <f t="shared" si="113"/>
        <v>Базовый</v>
      </c>
      <c r="Q167" s="67" t="str">
        <f t="shared" si="114"/>
        <v/>
      </c>
      <c r="R167" s="67"/>
      <c r="S167" s="67" t="str">
        <f t="shared" si="115"/>
        <v>Да</v>
      </c>
      <c r="T167" s="67" t="str">
        <f t="shared" si="116"/>
        <v>Да</v>
      </c>
      <c r="U167" s="67" t="str">
        <f t="shared" si="117"/>
        <v/>
      </c>
      <c r="V167" s="51" t="str">
        <f t="shared" si="118"/>
        <v/>
      </c>
    </row>
    <row r="168" spans="1:22" x14ac:dyDescent="0.2">
      <c r="A168" s="67">
        <f t="shared" si="119"/>
        <v>166</v>
      </c>
      <c r="B168" s="51" t="str">
        <f t="shared" si="100"/>
        <v>Game Show</v>
      </c>
      <c r="C168" s="51" t="str">
        <f t="shared" si="101"/>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8" s="51" t="str">
        <f t="shared" si="109"/>
        <v>Развлекательные</v>
      </c>
      <c r="E168" s="68" t="str">
        <f t="shared" si="102"/>
        <v>SD</v>
      </c>
      <c r="F168" s="68" t="str">
        <f t="shared" si="103"/>
        <v>DVB-31</v>
      </c>
      <c r="G168" s="68" t="str">
        <f t="shared" si="110"/>
        <v xml:space="preserve"> 4006</v>
      </c>
      <c r="H168" s="152">
        <v>325</v>
      </c>
      <c r="I168" s="68">
        <f t="shared" si="111"/>
        <v>837</v>
      </c>
      <c r="J168" s="153" t="str">
        <f t="shared" si="104"/>
        <v>epg642</v>
      </c>
      <c r="K168" s="67" t="str">
        <f t="shared" si="112"/>
        <v>000900020803</v>
      </c>
      <c r="L168" s="67" t="str">
        <f t="shared" si="105"/>
        <v>http://gameshow.ru/</v>
      </c>
      <c r="M168" s="67" t="str">
        <f t="shared" si="106"/>
        <v>Русский</v>
      </c>
      <c r="N168" s="67" t="str">
        <f t="shared" si="107"/>
        <v>Круглосуточно</v>
      </c>
      <c r="O168" s="154" t="str">
        <f t="shared" si="108"/>
        <v/>
      </c>
      <c r="P168" s="67" t="str">
        <f t="shared" si="113"/>
        <v>Активный</v>
      </c>
      <c r="Q168" s="67" t="str">
        <f t="shared" si="114"/>
        <v/>
      </c>
      <c r="R168" s="67"/>
      <c r="S168" s="67" t="str">
        <f t="shared" si="115"/>
        <v>Да</v>
      </c>
      <c r="T168" s="67" t="str">
        <f t="shared" si="116"/>
        <v>Да</v>
      </c>
      <c r="U168" s="67" t="str">
        <f t="shared" si="117"/>
        <v/>
      </c>
      <c r="V168" s="51" t="str">
        <f t="shared" si="118"/>
        <v/>
      </c>
    </row>
    <row r="169" spans="1:22" x14ac:dyDescent="0.2">
      <c r="A169" s="67">
        <f t="shared" si="119"/>
        <v>167</v>
      </c>
      <c r="B169" s="51" t="str">
        <f t="shared" si="100"/>
        <v>CBS Reality</v>
      </c>
      <c r="C169" s="51" t="str">
        <f t="shared" si="101"/>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9" s="51" t="str">
        <f t="shared" si="109"/>
        <v>Развлекательные</v>
      </c>
      <c r="E169" s="68" t="str">
        <f t="shared" si="102"/>
        <v>SD</v>
      </c>
      <c r="F169" s="68" t="str">
        <f t="shared" si="103"/>
        <v>DVB-31</v>
      </c>
      <c r="G169" s="68" t="str">
        <f t="shared" si="110"/>
        <v xml:space="preserve"> 4006</v>
      </c>
      <c r="H169" s="152">
        <v>327</v>
      </c>
      <c r="I169" s="68">
        <f t="shared" si="111"/>
        <v>839</v>
      </c>
      <c r="J169" s="153" t="str">
        <f t="shared" si="104"/>
        <v>epg366</v>
      </c>
      <c r="K169" s="67" t="str">
        <f t="shared" si="112"/>
        <v>000900020803</v>
      </c>
      <c r="L169" s="67" t="str">
        <f t="shared" si="105"/>
        <v>http://www.cbsreality.tv/eu/</v>
      </c>
      <c r="M169" s="67" t="str">
        <f t="shared" si="106"/>
        <v>Русский</v>
      </c>
      <c r="N169" s="67" t="str">
        <f t="shared" si="107"/>
        <v>Круглосуточно</v>
      </c>
      <c r="O169" s="154" t="str">
        <f t="shared" si="108"/>
        <v/>
      </c>
      <c r="P169" s="67" t="str">
        <f t="shared" si="113"/>
        <v>Активный</v>
      </c>
      <c r="Q169" s="67" t="str">
        <f t="shared" si="114"/>
        <v/>
      </c>
      <c r="R169" s="67"/>
      <c r="S169" s="67" t="str">
        <f t="shared" si="115"/>
        <v>Да</v>
      </c>
      <c r="T169" s="67" t="str">
        <f t="shared" si="116"/>
        <v>Да</v>
      </c>
      <c r="U169" s="67" t="str">
        <f t="shared" si="117"/>
        <v/>
      </c>
      <c r="V169" s="51" t="str">
        <f t="shared" si="118"/>
        <v/>
      </c>
    </row>
    <row r="170" spans="1:22" x14ac:dyDescent="0.2">
      <c r="A170" s="67">
        <f t="shared" si="119"/>
        <v>168</v>
      </c>
      <c r="B170" s="51" t="str">
        <f t="shared" si="100"/>
        <v>Морской</v>
      </c>
      <c r="C170" s="51" t="str">
        <f t="shared" si="101"/>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70" s="51" t="str">
        <f t="shared" si="109"/>
        <v>Познавательные</v>
      </c>
      <c r="E170" s="68" t="str">
        <f t="shared" si="102"/>
        <v>SD</v>
      </c>
      <c r="F170" s="68" t="str">
        <f t="shared" si="103"/>
        <v>DVB-31</v>
      </c>
      <c r="G170" s="68" t="str">
        <f t="shared" si="110"/>
        <v xml:space="preserve"> 4006</v>
      </c>
      <c r="H170" s="152">
        <v>328</v>
      </c>
      <c r="I170" s="68">
        <f t="shared" si="111"/>
        <v>841</v>
      </c>
      <c r="J170" s="153" t="str">
        <f t="shared" si="104"/>
        <v>epg568</v>
      </c>
      <c r="K170" s="67" t="str">
        <f t="shared" si="112"/>
        <v>000900020803</v>
      </c>
      <c r="L170" s="67" t="str">
        <f t="shared" si="105"/>
        <v>http://www.nauticalchannel.ru/</v>
      </c>
      <c r="M170" s="67" t="str">
        <f t="shared" si="106"/>
        <v>Русский</v>
      </c>
      <c r="N170" s="67" t="str">
        <f t="shared" si="107"/>
        <v>Круглосуточно</v>
      </c>
      <c r="O170" s="154" t="str">
        <f t="shared" si="108"/>
        <v/>
      </c>
      <c r="P170" s="67" t="str">
        <f t="shared" si="113"/>
        <v>Активный</v>
      </c>
      <c r="Q170" s="67" t="str">
        <f t="shared" si="114"/>
        <v/>
      </c>
      <c r="R170" s="67"/>
      <c r="S170" s="67" t="str">
        <f t="shared" si="115"/>
        <v>Да</v>
      </c>
      <c r="T170" s="67" t="str">
        <f t="shared" si="116"/>
        <v>Да</v>
      </c>
      <c r="U170" s="67" t="str">
        <f t="shared" si="117"/>
        <v/>
      </c>
      <c r="V170" s="51" t="str">
        <f t="shared" si="118"/>
        <v/>
      </c>
    </row>
    <row r="171" spans="1:22" x14ac:dyDescent="0.2">
      <c r="A171" s="67">
        <f t="shared" si="119"/>
        <v>169</v>
      </c>
      <c r="B171" s="51" t="str">
        <f t="shared" si="100"/>
        <v>Ювелирочка</v>
      </c>
      <c r="C171" s="51" t="str">
        <f t="shared" si="101"/>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1" s="51" t="str">
        <f t="shared" si="109"/>
        <v>Развлекательные</v>
      </c>
      <c r="E171" s="68" t="str">
        <f t="shared" si="102"/>
        <v>SD</v>
      </c>
      <c r="F171" s="68" t="str">
        <f t="shared" si="103"/>
        <v>DVB-31</v>
      </c>
      <c r="G171" s="68" t="str">
        <f t="shared" si="110"/>
        <v xml:space="preserve"> 4006</v>
      </c>
      <c r="H171" s="68">
        <v>331</v>
      </c>
      <c r="I171" s="68">
        <f t="shared" si="111"/>
        <v>38</v>
      </c>
      <c r="J171" s="153" t="str">
        <f t="shared" si="104"/>
        <v>epg653</v>
      </c>
      <c r="K171" s="67" t="str">
        <f t="shared" si="112"/>
        <v>0009000207E3</v>
      </c>
      <c r="L171" s="67" t="str">
        <f t="shared" si="105"/>
        <v>http://www.ves-media.com/</v>
      </c>
      <c r="M171" s="67" t="str">
        <f t="shared" si="106"/>
        <v>Русский</v>
      </c>
      <c r="N171" s="67" t="str">
        <f t="shared" si="107"/>
        <v>Круглосуточно</v>
      </c>
      <c r="O171" s="154" t="str">
        <f t="shared" si="108"/>
        <v/>
      </c>
      <c r="P171" s="67" t="str">
        <f t="shared" si="113"/>
        <v>Базовый</v>
      </c>
      <c r="Q171" s="67" t="str">
        <f t="shared" si="114"/>
        <v/>
      </c>
      <c r="R171" s="67"/>
      <c r="S171" s="67" t="str">
        <f t="shared" si="115"/>
        <v>Да</v>
      </c>
      <c r="T171" s="67" t="str">
        <f t="shared" si="116"/>
        <v>Да</v>
      </c>
      <c r="U171" s="67" t="str">
        <f t="shared" si="117"/>
        <v/>
      </c>
      <c r="V171" s="51" t="str">
        <f t="shared" si="118"/>
        <v/>
      </c>
    </row>
    <row r="172" spans="1:22" s="69" customFormat="1" x14ac:dyDescent="0.2">
      <c r="A172" s="67">
        <f t="shared" si="119"/>
        <v>170</v>
      </c>
      <c r="B172" s="51" t="str">
        <f t="shared" si="100"/>
        <v>Russian Extreme TV Ultra HD (тест)</v>
      </c>
      <c r="C172" s="51" t="str">
        <f t="shared" si="101"/>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109"/>
        <v>Спортивные</v>
      </c>
      <c r="E172" s="68" t="str">
        <f t="shared" si="102"/>
        <v>HD</v>
      </c>
      <c r="F172" s="68" t="str">
        <f t="shared" si="103"/>
        <v>DVB-32</v>
      </c>
      <c r="G172" s="68" t="str">
        <f t="shared" si="110"/>
        <v xml:space="preserve"> 4006</v>
      </c>
      <c r="H172" s="68">
        <v>400</v>
      </c>
      <c r="I172" s="68">
        <f t="shared" si="111"/>
        <v>842</v>
      </c>
      <c r="J172" s="153" t="str">
        <f t="shared" si="104"/>
        <v>epg665</v>
      </c>
      <c r="K172" s="67" t="str">
        <f t="shared" si="112"/>
        <v>0009000207D1</v>
      </c>
      <c r="L172" s="67" t="str">
        <f t="shared" si="105"/>
        <v>http://www.extremtv.ru/</v>
      </c>
      <c r="M172" s="67" t="str">
        <f t="shared" si="106"/>
        <v>Русский</v>
      </c>
      <c r="N172" s="67" t="str">
        <f t="shared" si="107"/>
        <v>Круглосуточно</v>
      </c>
      <c r="O172" s="154" t="str">
        <f t="shared" si="108"/>
        <v/>
      </c>
      <c r="P172" s="67" t="str">
        <f t="shared" si="113"/>
        <v>Базовый</v>
      </c>
      <c r="Q172" s="67" t="str">
        <f t="shared" si="114"/>
        <v/>
      </c>
      <c r="R172" s="67"/>
      <c r="S172" s="67" t="str">
        <f t="shared" si="115"/>
        <v>Да</v>
      </c>
      <c r="T172" s="67" t="str">
        <f t="shared" si="116"/>
        <v>Да</v>
      </c>
      <c r="U172" s="67" t="str">
        <f t="shared" si="117"/>
        <v/>
      </c>
      <c r="V172" s="51" t="str">
        <f t="shared" si="118"/>
        <v/>
      </c>
    </row>
    <row r="173" spans="1:22" s="69" customFormat="1" x14ac:dyDescent="0.2">
      <c r="A173" s="67">
        <f t="shared" si="119"/>
        <v>171</v>
      </c>
      <c r="B173" s="51" t="str">
        <f t="shared" si="100"/>
        <v>Russian Extreme TV Ultra HD (тест)</v>
      </c>
      <c r="C173" s="51" t="str">
        <f t="shared" si="101"/>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3" s="51" t="str">
        <f t="shared" si="109"/>
        <v>Спортивные</v>
      </c>
      <c r="E173" s="68" t="str">
        <f t="shared" si="102"/>
        <v>HD</v>
      </c>
      <c r="F173" s="68" t="str">
        <f t="shared" si="103"/>
        <v>DVB-33</v>
      </c>
      <c r="G173" s="68" t="str">
        <f t="shared" si="110"/>
        <v xml:space="preserve"> 4006</v>
      </c>
      <c r="H173" s="68">
        <v>401</v>
      </c>
      <c r="I173" s="68">
        <f t="shared" si="111"/>
        <v>843</v>
      </c>
      <c r="J173" s="153" t="str">
        <f t="shared" si="104"/>
        <v>epg665</v>
      </c>
      <c r="K173" s="67" t="str">
        <f t="shared" si="112"/>
        <v>0009000207D1</v>
      </c>
      <c r="L173" s="67" t="str">
        <f t="shared" si="105"/>
        <v>http://www.extremtv.ru/</v>
      </c>
      <c r="M173" s="67" t="str">
        <f t="shared" si="106"/>
        <v>Русский</v>
      </c>
      <c r="N173" s="67" t="str">
        <f t="shared" si="107"/>
        <v>Круглосуточно</v>
      </c>
      <c r="O173" s="154" t="str">
        <f t="shared" si="108"/>
        <v/>
      </c>
      <c r="P173" s="67" t="str">
        <f t="shared" si="113"/>
        <v>Базовый</v>
      </c>
      <c r="Q173" s="67" t="str">
        <f t="shared" si="114"/>
        <v/>
      </c>
      <c r="R173" s="67"/>
      <c r="S173" s="67" t="str">
        <f t="shared" si="115"/>
        <v>Да</v>
      </c>
      <c r="T173" s="67" t="str">
        <f t="shared" si="116"/>
        <v>Да</v>
      </c>
      <c r="U173" s="67" t="str">
        <f t="shared" si="117"/>
        <v/>
      </c>
      <c r="V173" s="51" t="str">
        <f t="shared" si="118"/>
        <v/>
      </c>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V3:V60 V62:V160">
    <cfRule type="expression" dxfId="397" priority="22">
      <formula>($V3=1)</formula>
    </cfRule>
  </conditionalFormatting>
  <conditionalFormatting sqref="A151:U161">
    <cfRule type="expression" dxfId="396" priority="21">
      <formula>($V151=1)</formula>
    </cfRule>
  </conditionalFormatting>
  <conditionalFormatting sqref="V161">
    <cfRule type="expression" dxfId="395" priority="20">
      <formula>($V161=1)</formula>
    </cfRule>
  </conditionalFormatting>
  <conditionalFormatting sqref="A124:H124 J124:V124 A48:V59 A47:G47 I47:V47 A60:G60 I60:V60 A3:V46 A62:V123 A125:V161">
    <cfRule type="expression" dxfId="394" priority="17">
      <formula>($B3="Резерв")</formula>
    </cfRule>
    <cfRule type="expression" dxfId="393" priority="18">
      <formula>($D3="Региональные")</formula>
    </cfRule>
    <cfRule type="expression" dxfId="392" priority="19">
      <formula>($V3=1)</formula>
    </cfRule>
  </conditionalFormatting>
  <conditionalFormatting sqref="A162:V170">
    <cfRule type="expression" dxfId="391" priority="14">
      <formula>($B162="Резерв")</formula>
    </cfRule>
    <cfRule type="expression" dxfId="390" priority="15">
      <formula>($D162="Региональные")</formula>
    </cfRule>
    <cfRule type="expression" dxfId="389" priority="16">
      <formula>($V162=1)</formula>
    </cfRule>
  </conditionalFormatting>
  <conditionalFormatting sqref="A171:V171">
    <cfRule type="expression" dxfId="388" priority="11">
      <formula>($B171="Резерв")</formula>
    </cfRule>
    <cfRule type="expression" dxfId="387" priority="12">
      <formula>($D171="Региональные")</formula>
    </cfRule>
    <cfRule type="expression" dxfId="386" priority="13">
      <formula>($V171=1)</formula>
    </cfRule>
  </conditionalFormatting>
  <conditionalFormatting sqref="A172:V173">
    <cfRule type="expression" dxfId="385" priority="8">
      <formula>($B172="Резерв")</formula>
    </cfRule>
    <cfRule type="expression" dxfId="384" priority="9">
      <formula>($D172="Региональные")</formula>
    </cfRule>
    <cfRule type="expression" dxfId="383" priority="10">
      <formula>($V172=1)</formula>
    </cfRule>
  </conditionalFormatting>
  <conditionalFormatting sqref="H47">
    <cfRule type="expression" dxfId="382" priority="1">
      <formula>($B47="Резерв")</formula>
    </cfRule>
    <cfRule type="expression" dxfId="381" priority="2">
      <formula>($D47="Региональные")</formula>
    </cfRule>
    <cfRule type="expression" dxfId="380" priority="3">
      <formula>($V47=1)</formula>
    </cfRule>
  </conditionalFormatting>
  <conditionalFormatting sqref="V61">
    <cfRule type="expression" dxfId="379" priority="7">
      <formula>(#REF!=1)</formula>
    </cfRule>
  </conditionalFormatting>
  <conditionalFormatting sqref="A61:V61">
    <cfRule type="expression" dxfId="378" priority="4">
      <formula>(#REF!="Резерв")</formula>
    </cfRule>
    <cfRule type="expression" dxfId="377" priority="5">
      <formula>(#REF!="Региональные")</formula>
    </cfRule>
    <cfRule type="expression" dxfId="376"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3">
      <formula1>"Да,Нет"</formula1>
    </dataValidation>
  </dataValidations>
  <hyperlinks>
    <hyperlink ref="L60" r:id="rId1"/>
    <hyperlink ref="L59" r:id="rId2"/>
    <hyperlink ref="L124" r:id="rId3"/>
    <hyperlink ref="L150" r:id="rId4"/>
  </hyperlinks>
  <pageMargins left="0.7" right="0.7" top="0.75" bottom="0.75" header="0.3" footer="0.3"/>
  <pageSetup orientation="portrait" r:id="rId5"/>
  <ignoredErrors>
    <ignoredError sqref="K60" numberStoredAsText="1"/>
  </ignoredErrors>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178"/>
  <sheetViews>
    <sheetView workbookViewId="0">
      <pane ySplit="2" topLeftCell="A36" activePane="bottomLeft" state="frozen"/>
      <selection pane="bottomLeft" activeCell="B54" sqref="B54"/>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951</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34" si="4">IFERROR(VLOOKUP($H3,TChannels,2,FALSE),"-")</f>
        <v>DVB-1</v>
      </c>
      <c r="G3" s="45" t="str">
        <f t="shared" ref="G3:G34" si="5">IFERROR(MID($A$1,SEARCH("=",$A$1,9)+1,SEARCH(")",$A$1)-SEARCH("=",$A$1,9)-1),"Н/Д")</f>
        <v xml:space="preserve"> 6004</v>
      </c>
      <c r="H3" s="46">
        <v>1</v>
      </c>
      <c r="I3" s="45">
        <f t="shared" ref="I3:I34" si="6">IFERROR(VLOOKUP($H3,TChannels,5,FALSE),"-")</f>
        <v>1</v>
      </c>
      <c r="J3" s="87" t="s">
        <v>719</v>
      </c>
      <c r="K3" s="48" t="str">
        <f t="shared" ref="K3:K34" si="7">IFERROR(IF($U$1=1,VLOOKUP($H3,TChannels,13,FALSE),IF($U$1=2,VLOOKUP($H3,TChannels,20,FALSE),IF($U$1=3,VLOOKUP($H3,TChannels,10,FALSE),IF($U$1=4,VLOOKUP($H3,TChannels,17,FALSE),"Не определен")))),"-")</f>
        <v>0009000207F3</v>
      </c>
      <c r="L3" s="48" t="str">
        <f t="shared" ref="L3:L34" si="8">IFERROR(VLOOKUP($H3,TChannels,23,FALSE),"-")</f>
        <v>http://www.1tv.ru/</v>
      </c>
      <c r="M3" s="48" t="str">
        <f t="shared" ref="M3:M34" si="9">IFERROR(VLOOKUP($H3,TChannels,24,FALSE),"-")</f>
        <v>Русский</v>
      </c>
      <c r="N3" s="48" t="str">
        <f t="shared" ref="N3:N34" si="10">IFERROR(VLOOKUP($H3,TChannels,25,FALSE),"-")</f>
        <v>Круглосуточно</v>
      </c>
      <c r="O3" s="49" t="str">
        <f t="shared" ref="O3:O34" si="11">IF(VLOOKUP($H3,TChannels,26,FALSE)=0,"",VLOOKUP($H3,TChannels,26,FALSE))</f>
        <v/>
      </c>
      <c r="P3" s="48" t="str">
        <f t="shared" ref="P3:P34" si="12">IFERROR(IF(OR($U$1=1,$U$1=3),VLOOKUP($H3,TChannels,7,FALSE),IF(OR($U$1=2,$U$1=4),VLOOKUP($H3,TChannels,14,FALSE),"Не определен")),"-")</f>
        <v>Федеральный</v>
      </c>
      <c r="Q3" s="44" t="str">
        <f>IF(VLOOKUP($H3,TChannels,6,FALSE)=0,"",VLOOKUP($H3,TChannels,6,FALSE))</f>
        <v>Да</v>
      </c>
      <c r="R3" s="44" t="s">
        <v>14</v>
      </c>
      <c r="S3" s="44" t="str">
        <f t="shared" ref="S3:S34" si="13">IFERROR(VLOOKUP($H3,TChannels,27,FALSE),"-")</f>
        <v>Да</v>
      </c>
      <c r="T3" s="44" t="str">
        <f t="shared" ref="T3:T34" si="14">IFERROR(VLOOKUP($H3,TChannels,28,FALSE),"-")</f>
        <v>Да</v>
      </c>
      <c r="U3" s="44" t="str">
        <f t="shared" ref="U3:U34" si="15">IF(VLOOKUP($H3,TChannels,29,FALSE)=0,"",VLOOKUP($H3,TChannels,29,FALSE))</f>
        <v/>
      </c>
      <c r="V3" s="27" t="str">
        <f t="shared" ref="V3:V34" si="16">IF(VLOOKUP($H3,TChannels,31,FALSE)=0,"",VLOOKUP($H3,TChannels,31,FALSE))</f>
        <v/>
      </c>
    </row>
    <row r="4" spans="1:22" x14ac:dyDescent="0.2">
      <c r="A4" s="44">
        <f t="shared" si="0"/>
        <v>2</v>
      </c>
      <c r="B4" s="53" t="s">
        <v>5</v>
      </c>
      <c r="C4" s="27" t="str">
        <f t="shared" si="1"/>
        <v>Это динамично развивающаяся телекомпания, занимающая ведущие позиции в российском вещании.</v>
      </c>
      <c r="D4" s="53" t="str">
        <f t="shared" si="2"/>
        <v>Федеральные каналы</v>
      </c>
      <c r="E4" s="54" t="str">
        <f t="shared" si="3"/>
        <v>SD</v>
      </c>
      <c r="F4" s="54" t="str">
        <f t="shared" si="4"/>
        <v>DVB-1</v>
      </c>
      <c r="G4" s="45" t="str">
        <f t="shared" si="5"/>
        <v xml:space="preserve"> 6004</v>
      </c>
      <c r="H4" s="55">
        <v>2</v>
      </c>
      <c r="I4" s="54">
        <f t="shared" si="6"/>
        <v>2</v>
      </c>
      <c r="J4" s="87" t="s">
        <v>950</v>
      </c>
      <c r="K4" s="48" t="str">
        <f t="shared" si="7"/>
        <v>0009000207F3</v>
      </c>
      <c r="L4" s="48" t="str">
        <f t="shared" si="8"/>
        <v>http://russia.tv/</v>
      </c>
      <c r="M4" s="48" t="str">
        <f t="shared" si="9"/>
        <v>Русский</v>
      </c>
      <c r="N4" s="48" t="str">
        <f t="shared" si="10"/>
        <v>Круглосуточно</v>
      </c>
      <c r="O4" s="49" t="str">
        <f t="shared" si="11"/>
        <v/>
      </c>
      <c r="P4" s="48" t="str">
        <f t="shared" si="12"/>
        <v>Федеральный</v>
      </c>
      <c r="Q4" s="48" t="str">
        <f>IF(VLOOKUP($H4,TChannels,6,FALSE)=0,"",VLOOKUP($H4,TChannels,6,FALSE))</f>
        <v/>
      </c>
      <c r="R4" s="48" t="s">
        <v>14</v>
      </c>
      <c r="S4" s="44" t="str">
        <f t="shared" si="13"/>
        <v>Да</v>
      </c>
      <c r="T4" s="44" t="str">
        <f t="shared" si="14"/>
        <v>Да</v>
      </c>
      <c r="U4" s="44" t="str">
        <f t="shared" si="15"/>
        <v/>
      </c>
      <c r="V4" s="27" t="str">
        <f t="shared" si="16"/>
        <v/>
      </c>
    </row>
    <row r="5" spans="1:22" x14ac:dyDescent="0.2">
      <c r="A5" s="44">
        <f t="shared" si="0"/>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6004</v>
      </c>
      <c r="H5" s="55">
        <v>3</v>
      </c>
      <c r="I5" s="54">
        <f t="shared" si="6"/>
        <v>3</v>
      </c>
      <c r="J5" s="47" t="str">
        <f>IFERROR(VLOOKUP($H5,TChannels,22,FALSE),"-")</f>
        <v>epg611</v>
      </c>
      <c r="K5" s="48" t="str">
        <f t="shared" si="7"/>
        <v>0009000207F3</v>
      </c>
      <c r="L5" s="48" t="str">
        <f t="shared" si="8"/>
        <v>http://matchtv.ru/</v>
      </c>
      <c r="M5" s="48" t="str">
        <f t="shared" si="9"/>
        <v>Русский</v>
      </c>
      <c r="N5" s="48" t="str">
        <f t="shared" si="10"/>
        <v>Круглосуточно</v>
      </c>
      <c r="O5" s="49" t="str">
        <f t="shared" si="11"/>
        <v/>
      </c>
      <c r="P5" s="48" t="str">
        <f t="shared" si="12"/>
        <v>Федеральный</v>
      </c>
      <c r="Q5" s="48" t="str">
        <f>IF(VLOOKUP($H5,TChannels,6,FALSE)=0,"",VLOOKUP($H5,TChannels,6,FALSE))</f>
        <v>Да</v>
      </c>
      <c r="R5" s="48"/>
      <c r="S5" s="44" t="str">
        <f t="shared" si="13"/>
        <v>Да</v>
      </c>
      <c r="T5" s="44" t="str">
        <f t="shared" si="14"/>
        <v>Да</v>
      </c>
      <c r="U5" s="44" t="str">
        <f t="shared" si="15"/>
        <v/>
      </c>
      <c r="V5" s="27" t="str">
        <f t="shared" si="16"/>
        <v/>
      </c>
    </row>
    <row r="6" spans="1:22" x14ac:dyDescent="0.2">
      <c r="A6" s="44">
        <f t="shared" si="0"/>
        <v>4</v>
      </c>
      <c r="B6" s="53" t="str">
        <f>IFERROR(VLOOKUP($H6,TChannels,3,FALSE),"-")</f>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6004</v>
      </c>
      <c r="H6" s="55">
        <v>4</v>
      </c>
      <c r="I6" s="54">
        <f t="shared" si="6"/>
        <v>4</v>
      </c>
      <c r="J6" s="87" t="s">
        <v>627</v>
      </c>
      <c r="K6" s="48" t="str">
        <f t="shared" si="7"/>
        <v>0009000207F3</v>
      </c>
      <c r="L6" s="48" t="str">
        <f t="shared" si="8"/>
        <v>http://www.ntv.ru/</v>
      </c>
      <c r="M6" s="48" t="str">
        <f t="shared" si="9"/>
        <v>Русский</v>
      </c>
      <c r="N6" s="48" t="str">
        <f t="shared" si="10"/>
        <v>Круглосуточно</v>
      </c>
      <c r="O6" s="49" t="str">
        <f t="shared" si="11"/>
        <v/>
      </c>
      <c r="P6" s="48" t="str">
        <f t="shared" si="12"/>
        <v>Федеральный</v>
      </c>
      <c r="Q6" s="48" t="str">
        <f>IF(VLOOKUP($H6,TChannels,6,FALSE)=0,"",VLOOKUP($H6,TChannels,6,FALSE))</f>
        <v>Да</v>
      </c>
      <c r="R6" s="48" t="s">
        <v>14</v>
      </c>
      <c r="S6" s="44" t="str">
        <f t="shared" si="13"/>
        <v>Да</v>
      </c>
      <c r="T6" s="44" t="str">
        <f t="shared" si="14"/>
        <v>Да</v>
      </c>
      <c r="U6" s="44" t="str">
        <f t="shared" si="15"/>
        <v/>
      </c>
      <c r="V6" s="27" t="str">
        <f t="shared" si="16"/>
        <v/>
      </c>
    </row>
    <row r="7" spans="1:22" x14ac:dyDescent="0.2">
      <c r="A7" s="44">
        <f t="shared" si="0"/>
        <v>5</v>
      </c>
      <c r="B7" s="53" t="str">
        <f>IFERROR(VLOOKUP($H7,TChannels,3,FALSE),"-")</f>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6004</v>
      </c>
      <c r="H7" s="55">
        <v>5</v>
      </c>
      <c r="I7" s="54">
        <f t="shared" si="6"/>
        <v>5</v>
      </c>
      <c r="J7" s="87" t="s">
        <v>628</v>
      </c>
      <c r="K7" s="48" t="str">
        <f t="shared" si="7"/>
        <v>0009000207F3</v>
      </c>
      <c r="L7" s="48" t="str">
        <f t="shared" si="8"/>
        <v>http://www.5-tv.ru/</v>
      </c>
      <c r="M7" s="48" t="str">
        <f t="shared" si="9"/>
        <v>Русский</v>
      </c>
      <c r="N7" s="48" t="str">
        <f t="shared" si="10"/>
        <v>Круглосуточно</v>
      </c>
      <c r="O7" s="49" t="str">
        <f t="shared" si="11"/>
        <v/>
      </c>
      <c r="P7" s="48" t="str">
        <f t="shared" si="12"/>
        <v>Федеральный</v>
      </c>
      <c r="Q7" s="48"/>
      <c r="R7" s="48" t="s">
        <v>14</v>
      </c>
      <c r="S7" s="44" t="str">
        <f t="shared" si="13"/>
        <v>Да</v>
      </c>
      <c r="T7" s="44" t="str">
        <f t="shared" si="14"/>
        <v>Да</v>
      </c>
      <c r="U7" s="44" t="str">
        <f t="shared" si="15"/>
        <v/>
      </c>
      <c r="V7" s="27" t="str">
        <f t="shared" si="16"/>
        <v/>
      </c>
    </row>
    <row r="8" spans="1:22" x14ac:dyDescent="0.2">
      <c r="A8" s="44">
        <f t="shared" si="0"/>
        <v>6</v>
      </c>
      <c r="B8" s="53" t="s">
        <v>26</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6004</v>
      </c>
      <c r="H8" s="55">
        <v>6</v>
      </c>
      <c r="I8" s="54">
        <f t="shared" si="6"/>
        <v>6</v>
      </c>
      <c r="J8" s="87" t="s">
        <v>712</v>
      </c>
      <c r="K8" s="48" t="str">
        <f t="shared" si="7"/>
        <v>0009000207F3</v>
      </c>
      <c r="L8" s="48" t="str">
        <f t="shared" si="8"/>
        <v>http://tvkultura.ru/</v>
      </c>
      <c r="M8" s="48" t="str">
        <f t="shared" si="9"/>
        <v>Русский</v>
      </c>
      <c r="N8" s="48" t="str">
        <f t="shared" si="10"/>
        <v>Круглосуточно</v>
      </c>
      <c r="O8" s="49" t="str">
        <f t="shared" si="11"/>
        <v/>
      </c>
      <c r="P8" s="48" t="str">
        <f t="shared" si="12"/>
        <v>Федеральный</v>
      </c>
      <c r="Q8" s="48" t="str">
        <f t="shared" ref="Q8:Q13" si="17">IF(VLOOKUP($H8,TChannels,6,FALSE)=0,"",VLOOKUP($H8,TChannels,6,FALSE))</f>
        <v/>
      </c>
      <c r="R8" s="48"/>
      <c r="S8" s="44" t="str">
        <f t="shared" si="13"/>
        <v>Да</v>
      </c>
      <c r="T8" s="44" t="str">
        <f t="shared" si="14"/>
        <v>Да</v>
      </c>
      <c r="U8" s="44" t="str">
        <f t="shared" si="15"/>
        <v/>
      </c>
      <c r="V8" s="27" t="str">
        <f t="shared" si="16"/>
        <v/>
      </c>
    </row>
    <row r="9" spans="1:22" x14ac:dyDescent="0.2">
      <c r="A9" s="44">
        <f t="shared" si="0"/>
        <v>7</v>
      </c>
      <c r="B9" s="53" t="s">
        <v>7</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6004</v>
      </c>
      <c r="H9" s="55">
        <v>7</v>
      </c>
      <c r="I9" s="54">
        <f t="shared" si="6"/>
        <v>7</v>
      </c>
      <c r="J9" s="47" t="str">
        <f>IFERROR(VLOOKUP($H9,TChannels,22,FALSE),"-")</f>
        <v>epg7</v>
      </c>
      <c r="K9" s="48" t="str">
        <f t="shared" si="7"/>
        <v>0009000207F3</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7"/>
        <v/>
      </c>
      <c r="R9" s="48"/>
      <c r="S9" s="44" t="str">
        <f t="shared" si="13"/>
        <v>Да</v>
      </c>
      <c r="T9" s="44" t="str">
        <f t="shared" si="14"/>
        <v>Да</v>
      </c>
      <c r="U9" s="44" t="str">
        <f t="shared" si="15"/>
        <v/>
      </c>
      <c r="V9" s="27" t="str">
        <f t="shared" si="16"/>
        <v/>
      </c>
    </row>
    <row r="10" spans="1:22" x14ac:dyDescent="0.2">
      <c r="A10" s="44">
        <f t="shared" si="0"/>
        <v>8</v>
      </c>
      <c r="B10" s="53" t="str">
        <f>IFERROR(VLOOKUP($H10,TChannels,3,FALSE),"-")</f>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6004</v>
      </c>
      <c r="H10" s="55">
        <v>8</v>
      </c>
      <c r="I10" s="54">
        <f t="shared" si="6"/>
        <v>8</v>
      </c>
      <c r="J10" s="87" t="s">
        <v>949</v>
      </c>
      <c r="K10" s="48" t="str">
        <f t="shared" si="7"/>
        <v>0009000207F3</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7"/>
        <v>Да</v>
      </c>
      <c r="R10" s="48" t="s">
        <v>14</v>
      </c>
      <c r="S10" s="44" t="str">
        <f t="shared" si="13"/>
        <v>Да</v>
      </c>
      <c r="T10" s="44" t="str">
        <f t="shared" si="14"/>
        <v>Да</v>
      </c>
      <c r="U10" s="44" t="str">
        <f t="shared" si="15"/>
        <v/>
      </c>
      <c r="V10" s="27" t="str">
        <f t="shared" si="16"/>
        <v/>
      </c>
    </row>
    <row r="11" spans="1:22" x14ac:dyDescent="0.2">
      <c r="A11" s="44">
        <f t="shared" si="0"/>
        <v>9</v>
      </c>
      <c r="B11" s="53" t="str">
        <f>IFERROR(VLOOKUP($H11,TChannels,3,FALSE),"-")</f>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6004</v>
      </c>
      <c r="H11" s="55">
        <v>9</v>
      </c>
      <c r="I11" s="54">
        <f t="shared" si="6"/>
        <v>9</v>
      </c>
      <c r="J11" s="47" t="str">
        <f>IFERROR(VLOOKUP($H11,TChannels,22,FALSE),"-")</f>
        <v>epg264</v>
      </c>
      <c r="K11" s="48" t="str">
        <f t="shared" si="7"/>
        <v>0009000207F3</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7"/>
        <v/>
      </c>
      <c r="R11" s="48"/>
      <c r="S11" s="44" t="str">
        <f t="shared" si="13"/>
        <v>Да</v>
      </c>
      <c r="T11" s="44" t="str">
        <f t="shared" si="14"/>
        <v>Да</v>
      </c>
      <c r="U11" s="44" t="str">
        <f t="shared" si="15"/>
        <v/>
      </c>
      <c r="V11" s="27" t="str">
        <f t="shared" si="16"/>
        <v/>
      </c>
    </row>
    <row r="12" spans="1:22" x14ac:dyDescent="0.2">
      <c r="A12" s="44">
        <f t="shared" si="0"/>
        <v>10</v>
      </c>
      <c r="B12" s="53" t="s">
        <v>28</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6004</v>
      </c>
      <c r="H12" s="55">
        <v>15</v>
      </c>
      <c r="I12" s="54">
        <f t="shared" si="6"/>
        <v>10</v>
      </c>
      <c r="J12" s="87" t="s">
        <v>629</v>
      </c>
      <c r="K12" s="48" t="str">
        <f t="shared" si="7"/>
        <v>0009000207F3</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7"/>
        <v/>
      </c>
      <c r="R12" s="48"/>
      <c r="S12" s="44" t="str">
        <f t="shared" si="13"/>
        <v>Да</v>
      </c>
      <c r="T12" s="44" t="str">
        <f t="shared" si="14"/>
        <v>Да</v>
      </c>
      <c r="U12" s="44" t="str">
        <f t="shared" si="15"/>
        <v/>
      </c>
      <c r="V12" s="27" t="str">
        <f t="shared" si="16"/>
        <v/>
      </c>
    </row>
    <row r="13" spans="1:22" x14ac:dyDescent="0.2">
      <c r="A13" s="44">
        <f t="shared" si="0"/>
        <v>11</v>
      </c>
      <c r="B13" s="53" t="s">
        <v>29</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6004</v>
      </c>
      <c r="H13" s="55">
        <v>11</v>
      </c>
      <c r="I13" s="54">
        <f t="shared" si="6"/>
        <v>19</v>
      </c>
      <c r="J13" s="87" t="s">
        <v>732</v>
      </c>
      <c r="K13" s="48" t="str">
        <f t="shared" si="7"/>
        <v>0009000207F3</v>
      </c>
      <c r="L13" s="48" t="str">
        <f t="shared" si="8"/>
        <v>http://tnt-online.ru/</v>
      </c>
      <c r="M13" s="48" t="str">
        <f t="shared" si="9"/>
        <v>Русский</v>
      </c>
      <c r="N13" s="48" t="str">
        <f t="shared" si="10"/>
        <v>Круглосуточно</v>
      </c>
      <c r="O13" s="49" t="str">
        <f t="shared" si="11"/>
        <v/>
      </c>
      <c r="P13" s="48" t="str">
        <f t="shared" si="12"/>
        <v>Федеральный</v>
      </c>
      <c r="Q13" s="48" t="str">
        <f t="shared" si="17"/>
        <v>Да</v>
      </c>
      <c r="R13" s="48"/>
      <c r="S13" s="44" t="str">
        <f t="shared" si="13"/>
        <v>Да</v>
      </c>
      <c r="T13" s="44" t="str">
        <f t="shared" si="14"/>
        <v>Да</v>
      </c>
      <c r="U13" s="44" t="str">
        <f t="shared" si="15"/>
        <v/>
      </c>
      <c r="V13" s="27" t="str">
        <f t="shared" si="16"/>
        <v/>
      </c>
    </row>
    <row r="14" spans="1:22" x14ac:dyDescent="0.2">
      <c r="A14" s="44">
        <f t="shared" si="0"/>
        <v>12</v>
      </c>
      <c r="B14" s="53" t="s">
        <v>30</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6004</v>
      </c>
      <c r="H14" s="55">
        <v>10</v>
      </c>
      <c r="I14" s="54">
        <f t="shared" si="6"/>
        <v>13</v>
      </c>
      <c r="J14" s="87" t="s">
        <v>948</v>
      </c>
      <c r="K14" s="48" t="str">
        <f t="shared" si="7"/>
        <v>0009000207F3</v>
      </c>
      <c r="L14" s="48" t="str">
        <f t="shared" si="8"/>
        <v>http://ctc.ru/</v>
      </c>
      <c r="M14" s="48" t="str">
        <f t="shared" si="9"/>
        <v>Русский</v>
      </c>
      <c r="N14" s="48" t="str">
        <f t="shared" si="10"/>
        <v>Круглосуточно</v>
      </c>
      <c r="O14" s="49" t="str">
        <f t="shared" si="11"/>
        <v/>
      </c>
      <c r="P14" s="48" t="str">
        <f t="shared" si="12"/>
        <v>Федеральный</v>
      </c>
      <c r="Q14" s="48"/>
      <c r="R14" s="48"/>
      <c r="S14" s="44" t="str">
        <f t="shared" si="13"/>
        <v>Да</v>
      </c>
      <c r="T14" s="44" t="str">
        <f t="shared" si="14"/>
        <v>Да</v>
      </c>
      <c r="U14" s="44" t="str">
        <f t="shared" si="15"/>
        <v/>
      </c>
      <c r="V14" s="27" t="str">
        <f t="shared" si="16"/>
        <v/>
      </c>
    </row>
    <row r="15" spans="1:22" x14ac:dyDescent="0.2">
      <c r="A15" s="44">
        <f t="shared" si="0"/>
        <v>13</v>
      </c>
      <c r="B15" s="53" t="s">
        <v>31</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6004</v>
      </c>
      <c r="H15" s="55">
        <v>14</v>
      </c>
      <c r="I15" s="54">
        <f t="shared" si="6"/>
        <v>11</v>
      </c>
      <c r="J15" s="87" t="s">
        <v>947</v>
      </c>
      <c r="K15" s="48" t="str">
        <f t="shared" si="7"/>
        <v>0009000207F3</v>
      </c>
      <c r="L15" s="48" t="str">
        <f t="shared" si="8"/>
        <v>http://www.ren-tv.com/</v>
      </c>
      <c r="M15" s="48" t="str">
        <f t="shared" si="9"/>
        <v>Русский</v>
      </c>
      <c r="N15" s="48" t="str">
        <f t="shared" si="10"/>
        <v>Круглосуточно</v>
      </c>
      <c r="O15" s="49" t="str">
        <f t="shared" si="11"/>
        <v/>
      </c>
      <c r="P15" s="48" t="str">
        <f t="shared" si="12"/>
        <v>Федеральный</v>
      </c>
      <c r="Q15" s="48"/>
      <c r="R15" s="48"/>
      <c r="S15" s="44" t="str">
        <f t="shared" si="13"/>
        <v>Да</v>
      </c>
      <c r="T15" s="44" t="str">
        <f t="shared" si="14"/>
        <v>Да</v>
      </c>
      <c r="U15" s="44" t="str">
        <f t="shared" si="15"/>
        <v/>
      </c>
      <c r="V15" s="27" t="str">
        <f t="shared" si="16"/>
        <v/>
      </c>
    </row>
    <row r="16" spans="1:22" x14ac:dyDescent="0.2">
      <c r="A16" s="44">
        <f t="shared" si="0"/>
        <v>14</v>
      </c>
      <c r="B16" s="53" t="str">
        <f>IFERROR(VLOOKUP($H16,TChannels,3,FALSE),"-")</f>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6004</v>
      </c>
      <c r="H16" s="55">
        <v>301</v>
      </c>
      <c r="I16" s="54">
        <f t="shared" si="6"/>
        <v>80</v>
      </c>
      <c r="J16" s="47" t="str">
        <f>IFERROR(VLOOKUP($H16,TChannels,22,FALSE),"-")</f>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IF(VLOOKUP($H16,TChannels,6,FALSE)=0,"",VLOOKUP($H16,TChannels,6,FALSE))</f>
        <v>Да</v>
      </c>
      <c r="R16" s="48"/>
      <c r="S16" s="44" t="str">
        <f t="shared" si="13"/>
        <v>Да</v>
      </c>
      <c r="T16" s="44" t="str">
        <f t="shared" si="14"/>
        <v>Да</v>
      </c>
      <c r="U16" s="44" t="str">
        <f t="shared" si="15"/>
        <v/>
      </c>
      <c r="V16" s="27" t="str">
        <f t="shared" si="16"/>
        <v/>
      </c>
    </row>
    <row r="17" spans="1:22" x14ac:dyDescent="0.2">
      <c r="A17" s="44">
        <f t="shared" si="0"/>
        <v>15</v>
      </c>
      <c r="B17" s="53" t="str">
        <f>IFERROR(VLOOKUP($H17,TChannels,3,FALSE),"-")</f>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6004</v>
      </c>
      <c r="H17" s="55">
        <v>18</v>
      </c>
      <c r="I17" s="54">
        <f t="shared" si="6"/>
        <v>27</v>
      </c>
      <c r="J17" s="87" t="s">
        <v>680</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IF(VLOOKUP($H17,TChannels,6,FALSE)=0,"",VLOOKUP($H17,TChannels,6,FALSE))</f>
        <v>Да</v>
      </c>
      <c r="R17" s="48"/>
      <c r="S17" s="44" t="str">
        <f t="shared" si="13"/>
        <v>Да</v>
      </c>
      <c r="T17" s="44" t="str">
        <f t="shared" si="14"/>
        <v>Да</v>
      </c>
      <c r="U17" s="44" t="str">
        <f t="shared" si="15"/>
        <v/>
      </c>
      <c r="V17" s="27" t="str">
        <f t="shared" si="16"/>
        <v/>
      </c>
    </row>
    <row r="18" spans="1:22" x14ac:dyDescent="0.2">
      <c r="A18" s="44">
        <f t="shared" si="0"/>
        <v>16</v>
      </c>
      <c r="B18" s="53" t="str">
        <f>IFERROR(VLOOKUP($H18,TChannels,3,FALSE),"-")</f>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6004</v>
      </c>
      <c r="H18" s="55">
        <v>16</v>
      </c>
      <c r="I18" s="54">
        <f t="shared" si="6"/>
        <v>15</v>
      </c>
      <c r="J18" s="87" t="s">
        <v>877</v>
      </c>
      <c r="K18" s="48" t="str">
        <f t="shared" si="7"/>
        <v>0009000207F3</v>
      </c>
      <c r="L18" s="48" t="str">
        <f t="shared" si="8"/>
        <v>http://tv3.ru/</v>
      </c>
      <c r="M18" s="48" t="str">
        <f t="shared" si="9"/>
        <v>Русский</v>
      </c>
      <c r="N18" s="48" t="str">
        <f t="shared" si="10"/>
        <v>Круглосуточно</v>
      </c>
      <c r="O18" s="49" t="str">
        <f t="shared" si="11"/>
        <v/>
      </c>
      <c r="P18" s="48" t="str">
        <f t="shared" si="12"/>
        <v>Федеральный</v>
      </c>
      <c r="Q18" s="48"/>
      <c r="R18" s="48"/>
      <c r="S18" s="44" t="str">
        <f t="shared" si="13"/>
        <v>Да</v>
      </c>
      <c r="T18" s="44" t="str">
        <f t="shared" si="14"/>
        <v>Да</v>
      </c>
      <c r="U18" s="44" t="str">
        <f t="shared" si="15"/>
        <v/>
      </c>
      <c r="V18" s="27" t="str">
        <f t="shared" si="16"/>
        <v/>
      </c>
    </row>
    <row r="19" spans="1:22" x14ac:dyDescent="0.2">
      <c r="A19" s="44">
        <f t="shared" si="0"/>
        <v>17</v>
      </c>
      <c r="B19" s="53" t="str">
        <f>IFERROR(VLOOKUP($H19,TChannels,3,FALSE),"-")</f>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5"/>
        <v xml:space="preserve"> 6004</v>
      </c>
      <c r="H19" s="55">
        <v>19</v>
      </c>
      <c r="I19" s="54">
        <f t="shared" si="6"/>
        <v>16</v>
      </c>
      <c r="J19" s="87" t="s">
        <v>679</v>
      </c>
      <c r="K19" s="48" t="str">
        <f t="shared" si="7"/>
        <v>0009000207F3</v>
      </c>
      <c r="L19" s="48" t="str">
        <f t="shared" si="8"/>
        <v>http://www.friday.ru/about</v>
      </c>
      <c r="M19" s="48" t="str">
        <f t="shared" si="9"/>
        <v>Русский</v>
      </c>
      <c r="N19" s="48" t="str">
        <f t="shared" si="10"/>
        <v>Круглосуточно</v>
      </c>
      <c r="O19" s="49" t="str">
        <f t="shared" si="11"/>
        <v/>
      </c>
      <c r="P19" s="48" t="str">
        <f t="shared" si="12"/>
        <v>Федеральный</v>
      </c>
      <c r="Q19" s="48"/>
      <c r="R19" s="48"/>
      <c r="S19" s="44" t="str">
        <f t="shared" si="13"/>
        <v>Да</v>
      </c>
      <c r="T19" s="44" t="str">
        <f t="shared" si="14"/>
        <v>Да</v>
      </c>
      <c r="U19" s="44" t="str">
        <f t="shared" si="15"/>
        <v/>
      </c>
      <c r="V19" s="27" t="str">
        <f t="shared" si="16"/>
        <v/>
      </c>
    </row>
    <row r="20" spans="1:22" x14ac:dyDescent="0.2">
      <c r="A20" s="44">
        <f t="shared" si="0"/>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5"/>
        <v xml:space="preserve"> 6004</v>
      </c>
      <c r="H20" s="55">
        <v>22</v>
      </c>
      <c r="I20" s="54">
        <f t="shared" si="6"/>
        <v>14</v>
      </c>
      <c r="J20" s="252" t="s">
        <v>946</v>
      </c>
      <c r="K20" s="48" t="str">
        <f t="shared" si="7"/>
        <v>0009000207F3</v>
      </c>
      <c r="L20" s="48" t="str">
        <f t="shared" si="8"/>
        <v>http://tv.domashniy.ru/</v>
      </c>
      <c r="M20" s="48" t="str">
        <f t="shared" si="9"/>
        <v>Русский</v>
      </c>
      <c r="N20" s="48" t="str">
        <f t="shared" si="10"/>
        <v>Круглосуточно</v>
      </c>
      <c r="O20" s="49" t="str">
        <f t="shared" si="11"/>
        <v/>
      </c>
      <c r="P20" s="48" t="str">
        <f t="shared" si="12"/>
        <v>Федеральный</v>
      </c>
      <c r="Q20" s="48" t="str">
        <f t="shared" ref="Q20:Q28" si="18">IF(VLOOKUP($H20,TChannels,6,FALSE)=0,"",VLOOKUP($H20,TChannels,6,FALSE))</f>
        <v/>
      </c>
      <c r="R20" s="48"/>
      <c r="S20" s="44" t="str">
        <f t="shared" si="13"/>
        <v>Да</v>
      </c>
      <c r="T20" s="44" t="str">
        <f t="shared" si="14"/>
        <v>Да</v>
      </c>
      <c r="U20" s="44" t="str">
        <f t="shared" si="15"/>
        <v/>
      </c>
      <c r="V20" s="27" t="str">
        <f t="shared" si="16"/>
        <v/>
      </c>
    </row>
    <row r="21" spans="1:22" x14ac:dyDescent="0.2">
      <c r="A21" s="44">
        <f t="shared" si="0"/>
        <v>19</v>
      </c>
      <c r="B21" s="53" t="str">
        <f t="shared" ref="B21:B54" si="19">IFERROR(VLOOKUP($H21,TChannels,3,FALSE),"-")</f>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4"/>
        <v>DVB-29</v>
      </c>
      <c r="G21" s="45" t="str">
        <f t="shared" si="5"/>
        <v xml:space="preserve"> 6004</v>
      </c>
      <c r="H21" s="55">
        <v>31</v>
      </c>
      <c r="I21" s="54">
        <f t="shared" si="6"/>
        <v>83</v>
      </c>
      <c r="J21" s="47" t="str">
        <f>IFERROR(VLOOKUP($H21,TChannels,22,FALSE),"-")</f>
        <v>epg30</v>
      </c>
      <c r="K21" s="48" t="str">
        <f t="shared" si="7"/>
        <v>0009000207D1</v>
      </c>
      <c r="L21" s="48" t="str">
        <f t="shared" si="8"/>
        <v>http://www.ntvplus.ru/channels/channel.xl?id=3380</v>
      </c>
      <c r="M21" s="48" t="str">
        <f t="shared" si="9"/>
        <v>Русский</v>
      </c>
      <c r="N21" s="48" t="str">
        <f t="shared" si="10"/>
        <v>Круглосуточно</v>
      </c>
      <c r="O21" s="49" t="str">
        <f t="shared" si="11"/>
        <v/>
      </c>
      <c r="P21" s="48" t="str">
        <f t="shared" si="12"/>
        <v>Базовый</v>
      </c>
      <c r="Q21" s="48" t="str">
        <f t="shared" si="18"/>
        <v>Да</v>
      </c>
      <c r="R21" s="48"/>
      <c r="S21" s="44" t="str">
        <f t="shared" si="13"/>
        <v>Да</v>
      </c>
      <c r="T21" s="44" t="str">
        <f t="shared" si="14"/>
        <v>Да</v>
      </c>
      <c r="U21" s="44" t="str">
        <f t="shared" si="15"/>
        <v/>
      </c>
      <c r="V21" s="27" t="str">
        <f t="shared" si="16"/>
        <v/>
      </c>
    </row>
    <row r="22" spans="1:22" x14ac:dyDescent="0.2">
      <c r="A22" s="44">
        <f t="shared" si="0"/>
        <v>20</v>
      </c>
      <c r="B22" s="53" t="str">
        <f t="shared" si="19"/>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si="4"/>
        <v>DVB-5</v>
      </c>
      <c r="G22" s="45" t="str">
        <f t="shared" si="5"/>
        <v xml:space="preserve"> 6004</v>
      </c>
      <c r="H22" s="55">
        <v>21</v>
      </c>
      <c r="I22" s="54">
        <f t="shared" si="6"/>
        <v>28</v>
      </c>
      <c r="J22" s="87" t="s">
        <v>630</v>
      </c>
      <c r="K22" s="48" t="str">
        <f t="shared" si="7"/>
        <v>0009000207E3</v>
      </c>
      <c r="L22" s="48" t="str">
        <f t="shared" si="8"/>
        <v>http://www.2x2tv.ru</v>
      </c>
      <c r="M22" s="48" t="str">
        <f t="shared" si="9"/>
        <v>Русский</v>
      </c>
      <c r="N22" s="48" t="str">
        <f t="shared" si="10"/>
        <v>Круглосуточно</v>
      </c>
      <c r="O22" s="49" t="str">
        <f t="shared" si="11"/>
        <v/>
      </c>
      <c r="P22" s="48" t="str">
        <f t="shared" si="12"/>
        <v>Базовый</v>
      </c>
      <c r="Q22" s="48" t="str">
        <f t="shared" si="18"/>
        <v/>
      </c>
      <c r="R22" s="48"/>
      <c r="S22" s="44" t="str">
        <f t="shared" si="13"/>
        <v>Да</v>
      </c>
      <c r="T22" s="44" t="str">
        <f t="shared" si="14"/>
        <v>Да</v>
      </c>
      <c r="U22" s="44" t="str">
        <f t="shared" si="15"/>
        <v/>
      </c>
      <c r="V22" s="27" t="str">
        <f t="shared" si="16"/>
        <v/>
      </c>
    </row>
    <row r="23" spans="1:22" x14ac:dyDescent="0.2">
      <c r="A23" s="44">
        <f t="shared" si="0"/>
        <v>21</v>
      </c>
      <c r="B23" s="53" t="str">
        <f t="shared" si="19"/>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4"/>
        <v>DVB-5</v>
      </c>
      <c r="G23" s="45" t="str">
        <f t="shared" si="5"/>
        <v xml:space="preserve"> 6004</v>
      </c>
      <c r="H23" s="55">
        <v>26</v>
      </c>
      <c r="I23" s="54">
        <f t="shared" si="6"/>
        <v>100</v>
      </c>
      <c r="J23" s="47" t="str">
        <f t="shared" ref="J23:J28" si="20">IFERROR(VLOOKUP($H23,TChannels,22,FALSE),"-")</f>
        <v>epg25</v>
      </c>
      <c r="K23" s="48" t="str">
        <f t="shared" si="7"/>
        <v>0009000207E3</v>
      </c>
      <c r="L23" s="48" t="str">
        <f t="shared" si="8"/>
        <v>http://www.discoverychannel.ru/</v>
      </c>
      <c r="M23" s="48" t="str">
        <f t="shared" si="9"/>
        <v>Русский, Английский</v>
      </c>
      <c r="N23" s="48" t="str">
        <f t="shared" si="10"/>
        <v>Круглосуточно</v>
      </c>
      <c r="O23" s="49" t="str">
        <f t="shared" si="11"/>
        <v/>
      </c>
      <c r="P23" s="48" t="str">
        <f t="shared" si="12"/>
        <v>Базовый</v>
      </c>
      <c r="Q23" s="48" t="str">
        <f t="shared" si="18"/>
        <v/>
      </c>
      <c r="R23" s="48"/>
      <c r="S23" s="44" t="str">
        <f t="shared" si="13"/>
        <v>Да</v>
      </c>
      <c r="T23" s="44" t="str">
        <f t="shared" si="14"/>
        <v>Да</v>
      </c>
      <c r="U23" s="44" t="str">
        <f t="shared" si="15"/>
        <v/>
      </c>
      <c r="V23" s="27" t="str">
        <f t="shared" si="16"/>
        <v/>
      </c>
    </row>
    <row r="24" spans="1:22" x14ac:dyDescent="0.2">
      <c r="A24" s="44">
        <f t="shared" si="0"/>
        <v>22</v>
      </c>
      <c r="B24" s="53" t="str">
        <f t="shared" si="19"/>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4"/>
        <v>DVB-5</v>
      </c>
      <c r="G24" s="45" t="str">
        <f t="shared" si="5"/>
        <v xml:space="preserve"> 6004</v>
      </c>
      <c r="H24" s="55">
        <v>27</v>
      </c>
      <c r="I24" s="54">
        <f t="shared" si="6"/>
        <v>120</v>
      </c>
      <c r="J24" s="47" t="str">
        <f t="shared" si="20"/>
        <v>epg26</v>
      </c>
      <c r="K24" s="48" t="str">
        <f t="shared" si="7"/>
        <v>0009000207E3</v>
      </c>
      <c r="L24" s="48" t="str">
        <f t="shared" si="8"/>
        <v>http://animal.discovery.com/</v>
      </c>
      <c r="M24" s="48" t="str">
        <f t="shared" si="9"/>
        <v>Русский, Английский</v>
      </c>
      <c r="N24" s="48" t="str">
        <f t="shared" si="10"/>
        <v>Круглосуточно</v>
      </c>
      <c r="O24" s="49" t="str">
        <f t="shared" si="11"/>
        <v/>
      </c>
      <c r="P24" s="48" t="str">
        <f t="shared" si="12"/>
        <v>Базовый</v>
      </c>
      <c r="Q24" s="48" t="str">
        <f t="shared" si="18"/>
        <v/>
      </c>
      <c r="R24" s="48"/>
      <c r="S24" s="44" t="str">
        <f t="shared" si="13"/>
        <v>Да</v>
      </c>
      <c r="T24" s="44" t="str">
        <f t="shared" si="14"/>
        <v>Да</v>
      </c>
      <c r="U24" s="44" t="str">
        <f t="shared" si="15"/>
        <v/>
      </c>
      <c r="V24" s="27" t="str">
        <f t="shared" si="16"/>
        <v/>
      </c>
    </row>
    <row r="25" spans="1:22" x14ac:dyDescent="0.2">
      <c r="A25" s="44">
        <f t="shared" si="0"/>
        <v>23</v>
      </c>
      <c r="B25" s="53" t="str">
        <f t="shared" si="19"/>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53" t="str">
        <f t="shared" si="2"/>
        <v>Вокруг света</v>
      </c>
      <c r="E25" s="54" t="str">
        <f t="shared" si="3"/>
        <v>SD</v>
      </c>
      <c r="F25" s="54" t="str">
        <f t="shared" si="4"/>
        <v>DVB-5</v>
      </c>
      <c r="G25" s="45" t="str">
        <f t="shared" si="5"/>
        <v xml:space="preserve"> 6004</v>
      </c>
      <c r="H25" s="55">
        <v>25</v>
      </c>
      <c r="I25" s="54">
        <f t="shared" si="6"/>
        <v>105</v>
      </c>
      <c r="J25" s="47" t="str">
        <f t="shared" si="20"/>
        <v>epg24</v>
      </c>
      <c r="K25" s="48" t="str">
        <f t="shared" si="7"/>
        <v>0009000207E5</v>
      </c>
      <c r="L25" s="48" t="str">
        <f t="shared" si="8"/>
        <v>http://www.nat-geo.ru/</v>
      </c>
      <c r="M25" s="48" t="str">
        <f t="shared" si="9"/>
        <v>Русский, Английский</v>
      </c>
      <c r="N25" s="48" t="str">
        <f t="shared" si="10"/>
        <v>Круглосуточно</v>
      </c>
      <c r="O25" s="49" t="str">
        <f t="shared" si="11"/>
        <v/>
      </c>
      <c r="P25" s="48" t="str">
        <f t="shared" si="12"/>
        <v>Базовый</v>
      </c>
      <c r="Q25" s="48" t="str">
        <f t="shared" si="18"/>
        <v/>
      </c>
      <c r="R25" s="48"/>
      <c r="S25" s="44" t="str">
        <f t="shared" si="13"/>
        <v>Да</v>
      </c>
      <c r="T25" s="44" t="str">
        <f t="shared" si="14"/>
        <v>Да</v>
      </c>
      <c r="U25" s="44" t="str">
        <f t="shared" si="15"/>
        <v/>
      </c>
      <c r="V25" s="27" t="str">
        <f t="shared" si="16"/>
        <v/>
      </c>
    </row>
    <row r="26" spans="1:22" x14ac:dyDescent="0.2">
      <c r="A26" s="44">
        <f t="shared" si="0"/>
        <v>24</v>
      </c>
      <c r="B26" s="53" t="str">
        <f t="shared" si="19"/>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53" t="str">
        <f t="shared" si="2"/>
        <v>Вокруг света</v>
      </c>
      <c r="E26" s="54" t="str">
        <f t="shared" si="3"/>
        <v>SD</v>
      </c>
      <c r="F26" s="54" t="str">
        <f t="shared" si="4"/>
        <v>DVB-5</v>
      </c>
      <c r="G26" s="45" t="str">
        <f t="shared" si="5"/>
        <v xml:space="preserve"> 6004</v>
      </c>
      <c r="H26" s="55">
        <v>28</v>
      </c>
      <c r="I26" s="54">
        <f t="shared" si="6"/>
        <v>101</v>
      </c>
      <c r="J26" s="47" t="str">
        <f t="shared" si="20"/>
        <v>epg27</v>
      </c>
      <c r="K26" s="48" t="str">
        <f t="shared" si="7"/>
        <v>0009000207E3</v>
      </c>
      <c r="L26" s="48" t="str">
        <f t="shared" si="8"/>
        <v>http://www.moya-planeta.ru/</v>
      </c>
      <c r="M26" s="48" t="str">
        <f t="shared" si="9"/>
        <v>Русский</v>
      </c>
      <c r="N26" s="48" t="str">
        <f t="shared" si="10"/>
        <v>Круглосуточно</v>
      </c>
      <c r="O26" s="49" t="str">
        <f t="shared" si="11"/>
        <v/>
      </c>
      <c r="P26" s="48" t="str">
        <f t="shared" si="12"/>
        <v>Базовый</v>
      </c>
      <c r="Q26" s="48" t="str">
        <f t="shared" si="18"/>
        <v>Да</v>
      </c>
      <c r="R26" s="48"/>
      <c r="S26" s="44" t="str">
        <f t="shared" si="13"/>
        <v>Да</v>
      </c>
      <c r="T26" s="44" t="str">
        <f t="shared" si="14"/>
        <v>Да</v>
      </c>
      <c r="U26" s="44" t="str">
        <f t="shared" si="15"/>
        <v/>
      </c>
      <c r="V26" s="27" t="str">
        <f t="shared" si="16"/>
        <v/>
      </c>
    </row>
    <row r="27" spans="1:22" x14ac:dyDescent="0.2">
      <c r="A27" s="44">
        <f t="shared" si="0"/>
        <v>25</v>
      </c>
      <c r="B27" s="53" t="str">
        <f t="shared" si="19"/>
        <v>Драйв</v>
      </c>
      <c r="C27" s="27" t="str">
        <f t="shared" si="1"/>
        <v>Единственный в России канал, целиком посвященный любимым игрушкам больших и маленьких мужчин — автомобилям и мотоциклам.</v>
      </c>
      <c r="D27" s="53" t="str">
        <f t="shared" si="2"/>
        <v>Спортивные</v>
      </c>
      <c r="E27" s="54" t="str">
        <f t="shared" si="3"/>
        <v>SD</v>
      </c>
      <c r="F27" s="54" t="str">
        <f t="shared" si="4"/>
        <v>DVB-5</v>
      </c>
      <c r="G27" s="45" t="str">
        <f t="shared" si="5"/>
        <v xml:space="preserve"> 6004</v>
      </c>
      <c r="H27" s="55">
        <v>29</v>
      </c>
      <c r="I27" s="54">
        <f t="shared" si="6"/>
        <v>303</v>
      </c>
      <c r="J27" s="47" t="str">
        <f t="shared" si="20"/>
        <v>epg28</v>
      </c>
      <c r="K27" s="48" t="str">
        <f t="shared" si="7"/>
        <v>0009000207D1</v>
      </c>
      <c r="L27" s="48" t="str">
        <f t="shared" si="8"/>
        <v>http://www.tv-stream.ru</v>
      </c>
      <c r="M27" s="48" t="str">
        <f t="shared" si="9"/>
        <v>Русский</v>
      </c>
      <c r="N27" s="48" t="str">
        <f t="shared" si="10"/>
        <v>Круглосуточно</v>
      </c>
      <c r="O27" s="49" t="str">
        <f t="shared" si="11"/>
        <v/>
      </c>
      <c r="P27" s="48" t="str">
        <f t="shared" si="12"/>
        <v>Базовый</v>
      </c>
      <c r="Q27" s="48" t="str">
        <f t="shared" si="18"/>
        <v>Да</v>
      </c>
      <c r="R27" s="48"/>
      <c r="S27" s="44" t="str">
        <f t="shared" si="13"/>
        <v>Да</v>
      </c>
      <c r="T27" s="44" t="str">
        <f t="shared" si="14"/>
        <v>Да</v>
      </c>
      <c r="U27" s="44" t="str">
        <f t="shared" si="15"/>
        <v/>
      </c>
      <c r="V27" s="27" t="str">
        <f t="shared" si="16"/>
        <v/>
      </c>
    </row>
    <row r="28" spans="1:22" x14ac:dyDescent="0.2">
      <c r="A28" s="44">
        <f t="shared" si="0"/>
        <v>26</v>
      </c>
      <c r="B28" s="53" t="str">
        <f t="shared" si="19"/>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53" t="str">
        <f t="shared" si="2"/>
        <v>Познавательные</v>
      </c>
      <c r="E28" s="54" t="str">
        <f t="shared" si="3"/>
        <v>SD</v>
      </c>
      <c r="F28" s="54" t="str">
        <f t="shared" si="4"/>
        <v>DVB-5</v>
      </c>
      <c r="G28" s="45" t="str">
        <f t="shared" si="5"/>
        <v xml:space="preserve"> 6004</v>
      </c>
      <c r="H28" s="55">
        <v>30</v>
      </c>
      <c r="I28" s="54">
        <f t="shared" si="6"/>
        <v>114</v>
      </c>
      <c r="J28" s="47" t="str">
        <f t="shared" si="20"/>
        <v>epg29</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8" t="str">
        <f t="shared" si="18"/>
        <v>Да</v>
      </c>
      <c r="R28" s="48"/>
      <c r="S28" s="44" t="str">
        <f t="shared" si="13"/>
        <v>Да</v>
      </c>
      <c r="T28" s="44" t="str">
        <f t="shared" si="14"/>
        <v>Да</v>
      </c>
      <c r="U28" s="44" t="str">
        <f t="shared" si="15"/>
        <v/>
      </c>
      <c r="V28" s="27" t="str">
        <f t="shared" si="16"/>
        <v/>
      </c>
    </row>
    <row r="29" spans="1:22" x14ac:dyDescent="0.2">
      <c r="A29" s="44">
        <f t="shared" si="0"/>
        <v>27</v>
      </c>
      <c r="B29" s="27" t="str">
        <f t="shared" si="19"/>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4"/>
        <v>DVB-3</v>
      </c>
      <c r="G29" s="45" t="str">
        <f t="shared" si="5"/>
        <v xml:space="preserve"> 6004</v>
      </c>
      <c r="H29" s="46">
        <v>23</v>
      </c>
      <c r="I29" s="45">
        <f t="shared" si="6"/>
        <v>17</v>
      </c>
      <c r="J29" s="87" t="s">
        <v>945</v>
      </c>
      <c r="K29" s="48" t="str">
        <f t="shared" si="7"/>
        <v>0009000207F3</v>
      </c>
      <c r="L29" s="48" t="str">
        <f t="shared" si="8"/>
        <v>http://tvzvezda.ru/</v>
      </c>
      <c r="M29" s="48" t="str">
        <f t="shared" si="9"/>
        <v>Русский</v>
      </c>
      <c r="N29" s="48" t="str">
        <f t="shared" si="10"/>
        <v>Круглосуточно</v>
      </c>
      <c r="O29" s="49" t="str">
        <f t="shared" si="11"/>
        <v/>
      </c>
      <c r="P29" s="48" t="str">
        <f t="shared" si="12"/>
        <v>Федеральный</v>
      </c>
      <c r="Q29" s="44"/>
      <c r="R29" s="44"/>
      <c r="S29" s="44" t="str">
        <f t="shared" si="13"/>
        <v>Да</v>
      </c>
      <c r="T29" s="44" t="str">
        <f t="shared" si="14"/>
        <v>Да</v>
      </c>
      <c r="U29" s="44" t="str">
        <f t="shared" si="15"/>
        <v/>
      </c>
      <c r="V29" s="27" t="str">
        <f t="shared" si="16"/>
        <v/>
      </c>
    </row>
    <row r="30" spans="1:22" x14ac:dyDescent="0.2">
      <c r="A30" s="44">
        <f t="shared" si="0"/>
        <v>28</v>
      </c>
      <c r="B30" s="27" t="str">
        <f t="shared" si="19"/>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4"/>
        <v>DVB-6</v>
      </c>
      <c r="G30" s="45" t="str">
        <f t="shared" si="5"/>
        <v xml:space="preserve"> 6004</v>
      </c>
      <c r="H30" s="46">
        <v>156</v>
      </c>
      <c r="I30" s="45">
        <f t="shared" si="6"/>
        <v>24</v>
      </c>
      <c r="J30" s="47" t="str">
        <f>IFERROR(VLOOKUP($H30,TChannels,22,FALSE),"-")</f>
        <v>epg283</v>
      </c>
      <c r="K30" s="48" t="str">
        <f t="shared" si="7"/>
        <v>0009000207E3</v>
      </c>
      <c r="L30" s="48" t="str">
        <f t="shared" si="8"/>
        <v>http://www.tv-moda.ru</v>
      </c>
      <c r="M30" s="48" t="str">
        <f t="shared" si="9"/>
        <v>Русский</v>
      </c>
      <c r="N30" s="48" t="str">
        <f t="shared" si="10"/>
        <v>Круглосуточно</v>
      </c>
      <c r="O30" s="49" t="str">
        <f t="shared" si="11"/>
        <v/>
      </c>
      <c r="P30" s="48" t="str">
        <f t="shared" si="12"/>
        <v>Базовый</v>
      </c>
      <c r="Q30" s="44" t="str">
        <f t="shared" ref="Q30:Q61" si="21">IF(VLOOKUP($H30,TChannels,6,FALSE)=0,"",VLOOKUP($H30,TChannels,6,FALSE))</f>
        <v/>
      </c>
      <c r="R30" s="44"/>
      <c r="S30" s="44" t="str">
        <f t="shared" si="13"/>
        <v>Да</v>
      </c>
      <c r="T30" s="44" t="str">
        <f t="shared" si="14"/>
        <v>Да</v>
      </c>
      <c r="U30" s="44" t="str">
        <f t="shared" si="15"/>
        <v/>
      </c>
      <c r="V30" s="27" t="str">
        <f t="shared" si="16"/>
        <v/>
      </c>
    </row>
    <row r="31" spans="1:22" x14ac:dyDescent="0.2">
      <c r="A31" s="44">
        <f t="shared" si="0"/>
        <v>29</v>
      </c>
      <c r="B31" s="27" t="str">
        <f t="shared" si="19"/>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4"/>
        <v>DVB-6</v>
      </c>
      <c r="G31" s="45" t="str">
        <f t="shared" si="5"/>
        <v xml:space="preserve"> 6004</v>
      </c>
      <c r="H31" s="46">
        <v>38</v>
      </c>
      <c r="I31" s="45">
        <f t="shared" si="6"/>
        <v>60</v>
      </c>
      <c r="J31" s="47" t="str">
        <f>IFERROR(VLOOKUP($H31,TChannels,22,FALSE),"-")</f>
        <v>epg37</v>
      </c>
      <c r="K31" s="48" t="str">
        <f t="shared" si="7"/>
        <v>0009000207E5</v>
      </c>
      <c r="L31" s="48" t="str">
        <f t="shared" si="8"/>
        <v>http://www.domkino.tv/</v>
      </c>
      <c r="M31" s="48" t="str">
        <f t="shared" si="9"/>
        <v>Русский</v>
      </c>
      <c r="N31" s="48" t="str">
        <f t="shared" si="10"/>
        <v>Круглосуточно</v>
      </c>
      <c r="O31" s="49" t="str">
        <f t="shared" si="11"/>
        <v/>
      </c>
      <c r="P31" s="48" t="str">
        <f t="shared" si="12"/>
        <v>Базовый</v>
      </c>
      <c r="Q31" s="44" t="str">
        <f t="shared" si="21"/>
        <v>Да</v>
      </c>
      <c r="R31" s="44"/>
      <c r="S31" s="44" t="str">
        <f t="shared" si="13"/>
        <v>Да</v>
      </c>
      <c r="T31" s="44" t="str">
        <f t="shared" si="14"/>
        <v>Да</v>
      </c>
      <c r="U31" s="44" t="str">
        <f t="shared" si="15"/>
        <v/>
      </c>
      <c r="V31" s="27" t="str">
        <f t="shared" si="16"/>
        <v/>
      </c>
    </row>
    <row r="32" spans="1:22" x14ac:dyDescent="0.2">
      <c r="A32" s="44">
        <f t="shared" si="0"/>
        <v>30</v>
      </c>
      <c r="B32" s="27" t="str">
        <f t="shared" si="19"/>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4"/>
        <v>DVB-6</v>
      </c>
      <c r="G32" s="45" t="str">
        <f t="shared" si="5"/>
        <v xml:space="preserve"> 6004</v>
      </c>
      <c r="H32" s="46">
        <v>36</v>
      </c>
      <c r="I32" s="45">
        <f t="shared" si="6"/>
        <v>63</v>
      </c>
      <c r="J32" s="47" t="str">
        <f>IFERROR(VLOOKUP($H32,TChannels,22,FALSE),"-")</f>
        <v>epg35</v>
      </c>
      <c r="K32" s="48" t="str">
        <f t="shared" si="7"/>
        <v>0009000207D1</v>
      </c>
      <c r="L32" s="48" t="str">
        <f t="shared" si="8"/>
        <v>http://viasat.su/</v>
      </c>
      <c r="M32" s="48" t="str">
        <f t="shared" si="9"/>
        <v>Русский, Английский</v>
      </c>
      <c r="N32" s="48" t="str">
        <f t="shared" si="10"/>
        <v>Круглосуточно</v>
      </c>
      <c r="O32" s="49" t="str">
        <f t="shared" si="11"/>
        <v/>
      </c>
      <c r="P32" s="48" t="str">
        <f t="shared" si="12"/>
        <v>Базовый</v>
      </c>
      <c r="Q32" s="44" t="str">
        <f t="shared" si="21"/>
        <v>Да</v>
      </c>
      <c r="R32" s="44"/>
      <c r="S32" s="44" t="str">
        <f t="shared" si="13"/>
        <v>Да</v>
      </c>
      <c r="T32" s="44" t="str">
        <f t="shared" si="14"/>
        <v>Да</v>
      </c>
      <c r="U32" s="44" t="str">
        <f t="shared" si="15"/>
        <v/>
      </c>
      <c r="V32" s="27" t="str">
        <f t="shared" si="16"/>
        <v/>
      </c>
    </row>
    <row r="33" spans="1:22" x14ac:dyDescent="0.2">
      <c r="A33" s="44">
        <f t="shared" si="0"/>
        <v>31</v>
      </c>
      <c r="B33" s="27" t="str">
        <f t="shared" si="19"/>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4"/>
        <v>DVB-6</v>
      </c>
      <c r="G33" s="45" t="str">
        <f t="shared" si="5"/>
        <v xml:space="preserve"> 6004</v>
      </c>
      <c r="H33" s="46">
        <v>37</v>
      </c>
      <c r="I33" s="45">
        <f t="shared" si="6"/>
        <v>61</v>
      </c>
      <c r="J33" s="47" t="str">
        <f>IFERROR(VLOOKUP($H33,TChannels,22,FALSE),"-")</f>
        <v>epg36</v>
      </c>
      <c r="K33" s="48" t="str">
        <f t="shared" si="7"/>
        <v>0009000207D1</v>
      </c>
      <c r="L33" s="48" t="str">
        <f t="shared" si="8"/>
        <v>http://viasat.su/</v>
      </c>
      <c r="M33" s="48" t="str">
        <f t="shared" si="9"/>
        <v>Русский</v>
      </c>
      <c r="N33" s="48" t="str">
        <f t="shared" si="10"/>
        <v>Круглосуточно</v>
      </c>
      <c r="O33" s="49" t="str">
        <f t="shared" si="11"/>
        <v/>
      </c>
      <c r="P33" s="48" t="str">
        <f t="shared" si="12"/>
        <v>Базовый</v>
      </c>
      <c r="Q33" s="44" t="str">
        <f t="shared" si="21"/>
        <v>Да</v>
      </c>
      <c r="R33" s="44"/>
      <c r="S33" s="44" t="str">
        <f t="shared" si="13"/>
        <v>Да</v>
      </c>
      <c r="T33" s="44" t="str">
        <f t="shared" si="14"/>
        <v>Да</v>
      </c>
      <c r="U33" s="44" t="str">
        <f t="shared" si="15"/>
        <v/>
      </c>
      <c r="V33" s="27" t="str">
        <f t="shared" si="16"/>
        <v/>
      </c>
    </row>
    <row r="34" spans="1:22" s="69" customFormat="1" x14ac:dyDescent="0.2">
      <c r="A34" s="67">
        <f t="shared" si="0"/>
        <v>32</v>
      </c>
      <c r="B34" s="51" t="str">
        <f t="shared" si="19"/>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1" t="str">
        <f t="shared" si="2"/>
        <v>Телемагазины</v>
      </c>
      <c r="E34" s="68" t="str">
        <f t="shared" si="3"/>
        <v>SD</v>
      </c>
      <c r="F34" s="68" t="str">
        <f t="shared" si="4"/>
        <v>DVB-6</v>
      </c>
      <c r="G34" s="45" t="str">
        <f t="shared" si="5"/>
        <v xml:space="preserve"> 6004</v>
      </c>
      <c r="H34" s="68">
        <v>314</v>
      </c>
      <c r="I34" s="68">
        <f t="shared" si="6"/>
        <v>26</v>
      </c>
      <c r="J34" s="47" t="str">
        <f>IFERROR(VLOOKUP($H34,TChannels,22,FALSE),"-")</f>
        <v>epg623</v>
      </c>
      <c r="K34" s="48" t="str">
        <f t="shared" si="7"/>
        <v>0009000207E3</v>
      </c>
      <c r="L34" s="48" t="str">
        <f t="shared" si="8"/>
        <v xml:space="preserve">http://shopandshow.ru/ </v>
      </c>
      <c r="M34" s="48" t="str">
        <f t="shared" si="9"/>
        <v>Русский</v>
      </c>
      <c r="N34" s="48" t="str">
        <f t="shared" si="10"/>
        <v>Круглосуточно</v>
      </c>
      <c r="O34" s="49" t="str">
        <f t="shared" si="11"/>
        <v/>
      </c>
      <c r="P34" s="48" t="str">
        <f t="shared" si="12"/>
        <v>Базовый</v>
      </c>
      <c r="Q34" s="67" t="str">
        <f t="shared" si="21"/>
        <v/>
      </c>
      <c r="R34" s="67"/>
      <c r="S34" s="44" t="str">
        <f t="shared" si="13"/>
        <v>Да</v>
      </c>
      <c r="T34" s="44" t="str">
        <f t="shared" si="14"/>
        <v>Да</v>
      </c>
      <c r="U34" s="44" t="str">
        <f t="shared" si="15"/>
        <v/>
      </c>
      <c r="V34" s="27" t="str">
        <f t="shared" si="16"/>
        <v/>
      </c>
    </row>
    <row r="35" spans="1:22" x14ac:dyDescent="0.2">
      <c r="A35" s="44">
        <f t="shared" ref="A35:A66" si="22">ROW()-2</f>
        <v>33</v>
      </c>
      <c r="B35" s="27" t="str">
        <f t="shared" si="19"/>
        <v>Ю</v>
      </c>
      <c r="C35" s="27" t="str">
        <f t="shared" ref="C35:C58" si="23">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66" si="24">IFERROR(VLOOKUP($H35,TChannels,21,FALSE),"-")</f>
        <v>Развлекательные</v>
      </c>
      <c r="E35" s="45" t="str">
        <f t="shared" ref="E35:E66" si="25">IFERROR(VLOOKUP($H35,TChannels,4,FALSE),"-")</f>
        <v>SD</v>
      </c>
      <c r="F35" s="45" t="str">
        <f t="shared" ref="F35:F66" si="26">IFERROR(VLOOKUP($H35,TChannels,2,FALSE),"-")</f>
        <v>DVB-6</v>
      </c>
      <c r="G35" s="45" t="str">
        <f t="shared" ref="G35:G66" si="27">IFERROR(MID($A$1,SEARCH("=",$A$1,9)+1,SEARCH(")",$A$1)-SEARCH("=",$A$1,9)-1),"Н/Д")</f>
        <v xml:space="preserve"> 6004</v>
      </c>
      <c r="H35" s="46">
        <v>17</v>
      </c>
      <c r="I35" s="45">
        <f t="shared" ref="I35:I66" si="28">IFERROR(VLOOKUP($H35,TChannels,5,FALSE),"-")</f>
        <v>25</v>
      </c>
      <c r="J35" s="87" t="s">
        <v>944</v>
      </c>
      <c r="K35" s="48" t="str">
        <f t="shared" ref="K35:K66" si="29">IFERROR(IF($U$1=1,VLOOKUP($H35,TChannels,13,FALSE),IF($U$1=2,VLOOKUP($H35,TChannels,20,FALSE),IF($U$1=3,VLOOKUP($H35,TChannels,10,FALSE),IF($U$1=4,VLOOKUP($H35,TChannels,17,FALSE),"Не определен")))),"-")</f>
        <v>0009000207E3</v>
      </c>
      <c r="L35" s="48" t="str">
        <f t="shared" ref="L35:L58" si="30">IFERROR(VLOOKUP($H35,TChannels,23,FALSE),"-")</f>
        <v>http://u-tv.ru/</v>
      </c>
      <c r="M35" s="48" t="str">
        <f t="shared" ref="M35:M58" si="31">IFERROR(VLOOKUP($H35,TChannels,24,FALSE),"-")</f>
        <v>Русский</v>
      </c>
      <c r="N35" s="48" t="str">
        <f t="shared" ref="N35:N58" si="32">IFERROR(VLOOKUP($H35,TChannels,25,FALSE),"-")</f>
        <v>Круглосуточно</v>
      </c>
      <c r="O35" s="49" t="str">
        <f t="shared" ref="O35:O58" si="33">IF(VLOOKUP($H35,TChannels,26,FALSE)=0,"",VLOOKUP($H35,TChannels,26,FALSE))</f>
        <v/>
      </c>
      <c r="P35" s="48" t="str">
        <f t="shared" ref="P35:P66" si="34">IFERROR(IF(OR($U$1=1,$U$1=3),VLOOKUP($H35,TChannels,7,FALSE),IF(OR($U$1=2,$U$1=4),VLOOKUP($H35,TChannels,14,FALSE),"Не определен")),"-")</f>
        <v>Базовый</v>
      </c>
      <c r="Q35" s="44" t="str">
        <f t="shared" si="21"/>
        <v/>
      </c>
      <c r="R35" s="44"/>
      <c r="S35" s="44" t="str">
        <f t="shared" ref="S35:S66" si="35">IFERROR(VLOOKUP($H35,TChannels,27,FALSE),"-")</f>
        <v>Да</v>
      </c>
      <c r="T35" s="44" t="str">
        <f t="shared" ref="T35:T66" si="36">IFERROR(VLOOKUP($H35,TChannels,28,FALSE),"-")</f>
        <v>Да</v>
      </c>
      <c r="U35" s="44" t="str">
        <f t="shared" ref="U35:U66" si="37">IF(VLOOKUP($H35,TChannels,29,FALSE)=0,"",VLOOKUP($H35,TChannels,29,FALSE))</f>
        <v/>
      </c>
      <c r="V35" s="27" t="str">
        <f t="shared" ref="V35:V66" si="38">IF(VLOOKUP($H35,TChannels,31,FALSE)=0,"",VLOOKUP($H35,TChannels,31,FALSE))</f>
        <v/>
      </c>
    </row>
    <row r="36" spans="1:22" x14ac:dyDescent="0.2">
      <c r="A36" s="44">
        <f t="shared" si="22"/>
        <v>34</v>
      </c>
      <c r="B36" s="27" t="str">
        <f t="shared" si="19"/>
        <v>Cartoon Network</v>
      </c>
      <c r="C36" s="27" t="str">
        <f t="shared" si="23"/>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4"/>
        <v>Детские</v>
      </c>
      <c r="E36" s="45" t="str">
        <f t="shared" si="25"/>
        <v>SD</v>
      </c>
      <c r="F36" s="45" t="str">
        <f t="shared" si="26"/>
        <v>DVB-6</v>
      </c>
      <c r="G36" s="45" t="str">
        <f t="shared" si="27"/>
        <v xml:space="preserve"> 6004</v>
      </c>
      <c r="H36" s="46">
        <v>32</v>
      </c>
      <c r="I36" s="45">
        <f t="shared" si="28"/>
        <v>82</v>
      </c>
      <c r="J36" s="47" t="str">
        <f t="shared" ref="J36:J56" si="39">IFERROR(VLOOKUP($H36,TChannels,22,FALSE),"-")</f>
        <v>epg31</v>
      </c>
      <c r="K36" s="48" t="str">
        <f t="shared" si="29"/>
        <v>0009000207D1</v>
      </c>
      <c r="L36" s="48" t="str">
        <f t="shared" si="30"/>
        <v>http://www.cartoonnetwork.ru/</v>
      </c>
      <c r="M36" s="48" t="str">
        <f t="shared" si="31"/>
        <v>Русский, Английский</v>
      </c>
      <c r="N36" s="48" t="str">
        <f t="shared" si="32"/>
        <v>Круглосуточно</v>
      </c>
      <c r="O36" s="49" t="str">
        <f t="shared" si="33"/>
        <v/>
      </c>
      <c r="P36" s="48" t="str">
        <f t="shared" si="34"/>
        <v>Базовый</v>
      </c>
      <c r="Q36" s="44" t="str">
        <f t="shared" si="21"/>
        <v/>
      </c>
      <c r="R36" s="44"/>
      <c r="S36" s="44" t="str">
        <f t="shared" si="35"/>
        <v>Да</v>
      </c>
      <c r="T36" s="44" t="str">
        <f t="shared" si="36"/>
        <v>Да</v>
      </c>
      <c r="U36" s="44" t="str">
        <f t="shared" si="37"/>
        <v/>
      </c>
      <c r="V36" s="27" t="str">
        <f t="shared" si="38"/>
        <v/>
      </c>
    </row>
    <row r="37" spans="1:22" x14ac:dyDescent="0.2">
      <c r="A37" s="44">
        <f t="shared" si="22"/>
        <v>35</v>
      </c>
      <c r="B37" s="27" t="str">
        <f t="shared" si="19"/>
        <v>Мультимания</v>
      </c>
      <c r="C37" s="27" t="str">
        <f t="shared" si="23"/>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4"/>
        <v>Детские</v>
      </c>
      <c r="E37" s="45" t="str">
        <f t="shared" si="25"/>
        <v>SD</v>
      </c>
      <c r="F37" s="45" t="str">
        <f t="shared" si="26"/>
        <v>DVB-6</v>
      </c>
      <c r="G37" s="45" t="str">
        <f t="shared" si="27"/>
        <v xml:space="preserve"> 6004</v>
      </c>
      <c r="H37" s="46">
        <v>34</v>
      </c>
      <c r="I37" s="45">
        <f t="shared" si="28"/>
        <v>84</v>
      </c>
      <c r="J37" s="47" t="str">
        <f t="shared" si="39"/>
        <v>epg33</v>
      </c>
      <c r="K37" s="48" t="str">
        <f t="shared" si="29"/>
        <v>0009000207D1</v>
      </c>
      <c r="L37" s="48" t="str">
        <f t="shared" si="30"/>
        <v>http://www.multimania.tv</v>
      </c>
      <c r="M37" s="48" t="str">
        <f t="shared" si="31"/>
        <v>Русский</v>
      </c>
      <c r="N37" s="48" t="str">
        <f t="shared" si="32"/>
        <v>Круглосуточно</v>
      </c>
      <c r="O37" s="49" t="str">
        <f t="shared" si="33"/>
        <v/>
      </c>
      <c r="P37" s="48" t="str">
        <f t="shared" si="34"/>
        <v>Базовый</v>
      </c>
      <c r="Q37" s="44" t="str">
        <f t="shared" si="21"/>
        <v>Да</v>
      </c>
      <c r="R37" s="44"/>
      <c r="S37" s="44" t="str">
        <f t="shared" si="35"/>
        <v>Да</v>
      </c>
      <c r="T37" s="44" t="str">
        <f t="shared" si="36"/>
        <v>Да</v>
      </c>
      <c r="U37" s="44" t="str">
        <f t="shared" si="37"/>
        <v/>
      </c>
      <c r="V37" s="27" t="str">
        <f t="shared" si="38"/>
        <v/>
      </c>
    </row>
    <row r="38" spans="1:22" x14ac:dyDescent="0.2">
      <c r="A38" s="44">
        <f t="shared" si="22"/>
        <v>36</v>
      </c>
      <c r="B38" s="27" t="str">
        <f t="shared" si="19"/>
        <v>Усадьба</v>
      </c>
      <c r="C38" s="27" t="str">
        <f t="shared" si="23"/>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4"/>
        <v>Семья и здоровье</v>
      </c>
      <c r="E38" s="45" t="str">
        <f t="shared" si="25"/>
        <v>SD</v>
      </c>
      <c r="F38" s="45" t="str">
        <f t="shared" si="26"/>
        <v>DVB-7</v>
      </c>
      <c r="G38" s="45" t="str">
        <f t="shared" si="27"/>
        <v xml:space="preserve"> 6004</v>
      </c>
      <c r="H38" s="46">
        <v>56</v>
      </c>
      <c r="I38" s="45">
        <f t="shared" si="28"/>
        <v>135</v>
      </c>
      <c r="J38" s="47" t="str">
        <f t="shared" si="39"/>
        <v>epg55</v>
      </c>
      <c r="K38" s="48" t="str">
        <f t="shared" si="29"/>
        <v>0009000207D1</v>
      </c>
      <c r="L38" s="48" t="str">
        <f t="shared" si="30"/>
        <v>http://www.tv-stream.ru</v>
      </c>
      <c r="M38" s="48" t="str">
        <f t="shared" si="31"/>
        <v>Русский</v>
      </c>
      <c r="N38" s="48" t="str">
        <f t="shared" si="32"/>
        <v>Круглосуточно</v>
      </c>
      <c r="O38" s="49" t="str">
        <f t="shared" si="33"/>
        <v/>
      </c>
      <c r="P38" s="48" t="str">
        <f t="shared" si="34"/>
        <v>Базовый</v>
      </c>
      <c r="Q38" s="44" t="str">
        <f t="shared" si="21"/>
        <v>Да</v>
      </c>
      <c r="R38" s="44"/>
      <c r="S38" s="44" t="str">
        <f t="shared" si="35"/>
        <v>Да</v>
      </c>
      <c r="T38" s="44" t="str">
        <f t="shared" si="36"/>
        <v>Да</v>
      </c>
      <c r="U38" s="44" t="str">
        <f t="shared" si="37"/>
        <v/>
      </c>
      <c r="V38" s="27" t="str">
        <f t="shared" si="38"/>
        <v/>
      </c>
    </row>
    <row r="39" spans="1:22" x14ac:dyDescent="0.2">
      <c r="A39" s="44">
        <f t="shared" si="22"/>
        <v>37</v>
      </c>
      <c r="B39" s="27" t="str">
        <f t="shared" si="19"/>
        <v>Здоровое ТВ</v>
      </c>
      <c r="C39" s="27" t="str">
        <f t="shared" si="23"/>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4"/>
        <v>Семья и здоровье</v>
      </c>
      <c r="E39" s="45" t="str">
        <f t="shared" si="25"/>
        <v>SD</v>
      </c>
      <c r="F39" s="45" t="str">
        <f t="shared" si="26"/>
        <v>DVB-7</v>
      </c>
      <c r="G39" s="45" t="str">
        <f t="shared" si="27"/>
        <v xml:space="preserve"> 6004</v>
      </c>
      <c r="H39" s="46">
        <v>55</v>
      </c>
      <c r="I39" s="45">
        <f t="shared" si="28"/>
        <v>130</v>
      </c>
      <c r="J39" s="47" t="str">
        <f t="shared" si="39"/>
        <v>epg54</v>
      </c>
      <c r="K39" s="48" t="str">
        <f t="shared" si="29"/>
        <v>0009000207D1</v>
      </c>
      <c r="L39" s="48" t="str">
        <f t="shared" si="30"/>
        <v>http://www.tv-stream.ru</v>
      </c>
      <c r="M39" s="48" t="str">
        <f t="shared" si="31"/>
        <v>Русский</v>
      </c>
      <c r="N39" s="48" t="str">
        <f t="shared" si="32"/>
        <v>Круглосуточно</v>
      </c>
      <c r="O39" s="49" t="str">
        <f t="shared" si="33"/>
        <v/>
      </c>
      <c r="P39" s="48" t="str">
        <f t="shared" si="34"/>
        <v>Базовый</v>
      </c>
      <c r="Q39" s="44" t="str">
        <f t="shared" si="21"/>
        <v>Да</v>
      </c>
      <c r="R39" s="44"/>
      <c r="S39" s="44" t="str">
        <f t="shared" si="35"/>
        <v>Да</v>
      </c>
      <c r="T39" s="44" t="str">
        <f t="shared" si="36"/>
        <v>Да</v>
      </c>
      <c r="U39" s="44" t="str">
        <f t="shared" si="37"/>
        <v/>
      </c>
      <c r="V39" s="27" t="str">
        <f t="shared" si="38"/>
        <v/>
      </c>
    </row>
    <row r="40" spans="1:22" x14ac:dyDescent="0.2">
      <c r="A40" s="44">
        <f t="shared" si="22"/>
        <v>38</v>
      </c>
      <c r="B40" s="27" t="str">
        <f t="shared" si="19"/>
        <v>Sony Sci Fi</v>
      </c>
      <c r="C40" s="27" t="str">
        <f t="shared" si="23"/>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4"/>
        <v>Кино и сериалы</v>
      </c>
      <c r="E40" s="45" t="str">
        <f t="shared" si="25"/>
        <v>SD</v>
      </c>
      <c r="F40" s="45" t="str">
        <f t="shared" si="26"/>
        <v>DVB-7</v>
      </c>
      <c r="G40" s="45" t="str">
        <f t="shared" si="27"/>
        <v xml:space="preserve"> 6004</v>
      </c>
      <c r="H40" s="46">
        <v>39</v>
      </c>
      <c r="I40" s="45">
        <f t="shared" si="28"/>
        <v>74</v>
      </c>
      <c r="J40" s="47" t="str">
        <f t="shared" si="39"/>
        <v>epg38</v>
      </c>
      <c r="K40" s="48" t="str">
        <f t="shared" si="29"/>
        <v>0009000207D1</v>
      </c>
      <c r="L40" s="48" t="str">
        <f t="shared" si="30"/>
        <v>http://www.axnscifi.ru/</v>
      </c>
      <c r="M40" s="48" t="str">
        <f t="shared" si="31"/>
        <v>Русский</v>
      </c>
      <c r="N40" s="48" t="str">
        <f t="shared" si="32"/>
        <v>Круглосуточно</v>
      </c>
      <c r="O40" s="49" t="str">
        <f t="shared" si="33"/>
        <v/>
      </c>
      <c r="P40" s="48" t="str">
        <f t="shared" si="34"/>
        <v>Базовый</v>
      </c>
      <c r="Q40" s="44" t="str">
        <f t="shared" si="21"/>
        <v>Да</v>
      </c>
      <c r="R40" s="44"/>
      <c r="S40" s="44" t="str">
        <f t="shared" si="35"/>
        <v>Да</v>
      </c>
      <c r="T40" s="44" t="str">
        <f t="shared" si="36"/>
        <v>Да</v>
      </c>
      <c r="U40" s="44" t="str">
        <f t="shared" si="37"/>
        <v/>
      </c>
      <c r="V40" s="27" t="str">
        <f t="shared" si="38"/>
        <v/>
      </c>
    </row>
    <row r="41" spans="1:22" x14ac:dyDescent="0.2">
      <c r="A41" s="44">
        <f t="shared" si="22"/>
        <v>39</v>
      </c>
      <c r="B41" s="27" t="str">
        <f t="shared" si="19"/>
        <v>SET</v>
      </c>
      <c r="C41" s="27" t="str">
        <f t="shared" si="23"/>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4"/>
        <v>Кино и сериалы</v>
      </c>
      <c r="E41" s="45" t="str">
        <f t="shared" si="25"/>
        <v>SD</v>
      </c>
      <c r="F41" s="45" t="str">
        <f t="shared" si="26"/>
        <v>DVB-7</v>
      </c>
      <c r="G41" s="45" t="str">
        <f t="shared" si="27"/>
        <v xml:space="preserve"> 6004</v>
      </c>
      <c r="H41" s="46">
        <v>45</v>
      </c>
      <c r="I41" s="45">
        <f t="shared" si="28"/>
        <v>71</v>
      </c>
      <c r="J41" s="47" t="str">
        <f t="shared" si="39"/>
        <v>epg44</v>
      </c>
      <c r="K41" s="48" t="str">
        <f t="shared" si="29"/>
        <v>0009000207D1</v>
      </c>
      <c r="L41" s="48" t="str">
        <f t="shared" si="30"/>
        <v>http://www.set-russia.com/</v>
      </c>
      <c r="M41" s="48" t="str">
        <f t="shared" si="31"/>
        <v>Русский, Английский</v>
      </c>
      <c r="N41" s="48" t="str">
        <f t="shared" si="32"/>
        <v>Круглосуточно</v>
      </c>
      <c r="O41" s="49" t="str">
        <f t="shared" si="33"/>
        <v/>
      </c>
      <c r="P41" s="48" t="str">
        <f t="shared" si="34"/>
        <v>Базовый</v>
      </c>
      <c r="Q41" s="44" t="str">
        <f t="shared" si="21"/>
        <v>Да</v>
      </c>
      <c r="R41" s="44"/>
      <c r="S41" s="44" t="str">
        <f t="shared" si="35"/>
        <v>Да</v>
      </c>
      <c r="T41" s="44" t="str">
        <f t="shared" si="36"/>
        <v>Да</v>
      </c>
      <c r="U41" s="44" t="str">
        <f t="shared" si="37"/>
        <v/>
      </c>
      <c r="V41" s="27" t="str">
        <f t="shared" si="38"/>
        <v/>
      </c>
    </row>
    <row r="42" spans="1:22" x14ac:dyDescent="0.2">
      <c r="A42" s="44">
        <f t="shared" si="22"/>
        <v>40</v>
      </c>
      <c r="B42" s="27" t="str">
        <f t="shared" si="19"/>
        <v>Eurosport 1</v>
      </c>
      <c r="C42" s="27" t="str">
        <f t="shared" si="23"/>
        <v>Канал предоставляет самую полную информацию о текущих событиях в мире спорта. Вещание в формате высокой четкости.</v>
      </c>
      <c r="D42" s="27" t="str">
        <f t="shared" si="24"/>
        <v>Спортивные</v>
      </c>
      <c r="E42" s="45" t="str">
        <f t="shared" si="25"/>
        <v>SD</v>
      </c>
      <c r="F42" s="45" t="str">
        <f t="shared" si="26"/>
        <v>DVB-7</v>
      </c>
      <c r="G42" s="45" t="str">
        <f t="shared" si="27"/>
        <v xml:space="preserve"> 6004</v>
      </c>
      <c r="H42" s="46">
        <v>51</v>
      </c>
      <c r="I42" s="45">
        <f t="shared" si="28"/>
        <v>300</v>
      </c>
      <c r="J42" s="47" t="str">
        <f t="shared" si="39"/>
        <v>epg50</v>
      </c>
      <c r="K42" s="48" t="str">
        <f t="shared" si="29"/>
        <v>0009000207D1</v>
      </c>
      <c r="L42" s="48" t="str">
        <f t="shared" si="30"/>
        <v>http://www.eurosport.com/</v>
      </c>
      <c r="M42" s="48" t="str">
        <f t="shared" si="31"/>
        <v>Русский, Английский</v>
      </c>
      <c r="N42" s="48" t="str">
        <f t="shared" si="32"/>
        <v>Круглосуточно</v>
      </c>
      <c r="O42" s="49" t="str">
        <f t="shared" si="33"/>
        <v/>
      </c>
      <c r="P42" s="48" t="str">
        <f t="shared" si="34"/>
        <v>Базовый</v>
      </c>
      <c r="Q42" s="44" t="str">
        <f t="shared" si="21"/>
        <v/>
      </c>
      <c r="R42" s="44"/>
      <c r="S42" s="44" t="str">
        <f t="shared" si="35"/>
        <v>Да</v>
      </c>
      <c r="T42" s="44" t="str">
        <f t="shared" si="36"/>
        <v>Да</v>
      </c>
      <c r="U42" s="44" t="str">
        <f t="shared" si="37"/>
        <v/>
      </c>
      <c r="V42" s="27" t="str">
        <f t="shared" si="38"/>
        <v/>
      </c>
    </row>
    <row r="43" spans="1:22" x14ac:dyDescent="0.2">
      <c r="A43" s="44">
        <f t="shared" si="22"/>
        <v>41</v>
      </c>
      <c r="B43" s="27" t="str">
        <f t="shared" si="19"/>
        <v>Russian Extreme TV</v>
      </c>
      <c r="C43" s="27" t="str">
        <f t="shared" si="23"/>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4"/>
        <v>Спортивные</v>
      </c>
      <c r="E43" s="45" t="str">
        <f t="shared" si="25"/>
        <v>SD</v>
      </c>
      <c r="F43" s="45" t="str">
        <f t="shared" si="26"/>
        <v>DVB-7</v>
      </c>
      <c r="G43" s="45" t="str">
        <f t="shared" si="27"/>
        <v xml:space="preserve"> 6004</v>
      </c>
      <c r="H43" s="46">
        <v>53</v>
      </c>
      <c r="I43" s="45">
        <f t="shared" si="28"/>
        <v>306</v>
      </c>
      <c r="J43" s="47" t="str">
        <f t="shared" si="39"/>
        <v>epg52</v>
      </c>
      <c r="K43" s="48" t="str">
        <f t="shared" si="29"/>
        <v>0009000207D1</v>
      </c>
      <c r="L43" s="48" t="str">
        <f t="shared" si="30"/>
        <v>http://www.extremtv.ru/</v>
      </c>
      <c r="M43" s="48" t="str">
        <f t="shared" si="31"/>
        <v>Русский</v>
      </c>
      <c r="N43" s="48" t="str">
        <f t="shared" si="32"/>
        <v>Круглосуточно</v>
      </c>
      <c r="O43" s="49" t="str">
        <f t="shared" si="33"/>
        <v/>
      </c>
      <c r="P43" s="48" t="str">
        <f t="shared" si="34"/>
        <v>Базовый</v>
      </c>
      <c r="Q43" s="44" t="str">
        <f t="shared" si="21"/>
        <v>Да</v>
      </c>
      <c r="R43" s="44"/>
      <c r="S43" s="44" t="str">
        <f t="shared" si="35"/>
        <v>Да</v>
      </c>
      <c r="T43" s="44" t="str">
        <f t="shared" si="36"/>
        <v>Да</v>
      </c>
      <c r="U43" s="44" t="str">
        <f t="shared" si="37"/>
        <v/>
      </c>
      <c r="V43" s="27" t="str">
        <f t="shared" si="38"/>
        <v/>
      </c>
    </row>
    <row r="44" spans="1:22" x14ac:dyDescent="0.2">
      <c r="A44" s="44">
        <f t="shared" si="22"/>
        <v>42</v>
      </c>
      <c r="B44" s="27" t="str">
        <f t="shared" si="19"/>
        <v>RU.TV</v>
      </c>
      <c r="C44" s="27" t="str">
        <f t="shared" si="23"/>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4"/>
        <v>Музыкальные</v>
      </c>
      <c r="E44" s="45" t="str">
        <f t="shared" si="25"/>
        <v>SD</v>
      </c>
      <c r="F44" s="45" t="str">
        <f t="shared" si="26"/>
        <v>DVB-7</v>
      </c>
      <c r="G44" s="45" t="str">
        <f t="shared" si="27"/>
        <v xml:space="preserve"> 6004</v>
      </c>
      <c r="H44" s="46">
        <v>49</v>
      </c>
      <c r="I44" s="45">
        <f t="shared" si="28"/>
        <v>500</v>
      </c>
      <c r="J44" s="47" t="str">
        <f t="shared" si="39"/>
        <v>epg48</v>
      </c>
      <c r="K44" s="48" t="str">
        <f t="shared" si="29"/>
        <v>0009000207E3</v>
      </c>
      <c r="L44" s="48" t="str">
        <f t="shared" si="30"/>
        <v>http://www.ru.tv/</v>
      </c>
      <c r="M44" s="48" t="str">
        <f t="shared" si="31"/>
        <v>Русский</v>
      </c>
      <c r="N44" s="48" t="str">
        <f t="shared" si="32"/>
        <v>Круглосуточно</v>
      </c>
      <c r="O44" s="49" t="str">
        <f t="shared" si="33"/>
        <v/>
      </c>
      <c r="P44" s="48" t="str">
        <f t="shared" si="34"/>
        <v>Базовый</v>
      </c>
      <c r="Q44" s="44" t="str">
        <f t="shared" si="21"/>
        <v>Да</v>
      </c>
      <c r="R44" s="44"/>
      <c r="S44" s="44" t="str">
        <f t="shared" si="35"/>
        <v>Да</v>
      </c>
      <c r="T44" s="44" t="str">
        <f t="shared" si="36"/>
        <v>Да</v>
      </c>
      <c r="U44" s="44" t="str">
        <f t="shared" si="37"/>
        <v/>
      </c>
      <c r="V44" s="27" t="str">
        <f t="shared" si="38"/>
        <v/>
      </c>
    </row>
    <row r="45" spans="1:22" x14ac:dyDescent="0.2">
      <c r="A45" s="44">
        <f t="shared" si="22"/>
        <v>43</v>
      </c>
      <c r="B45" s="27" t="str">
        <f t="shared" si="19"/>
        <v>Ля-Минор</v>
      </c>
      <c r="C45" s="27" t="str">
        <f t="shared" si="23"/>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4"/>
        <v>Музыкальные</v>
      </c>
      <c r="E45" s="45" t="str">
        <f t="shared" si="25"/>
        <v>SD</v>
      </c>
      <c r="F45" s="45" t="str">
        <f t="shared" si="26"/>
        <v>DVB-7</v>
      </c>
      <c r="G45" s="45" t="str">
        <f t="shared" si="27"/>
        <v xml:space="preserve"> 6004</v>
      </c>
      <c r="H45" s="45">
        <v>101</v>
      </c>
      <c r="I45" s="45">
        <f t="shared" si="28"/>
        <v>504</v>
      </c>
      <c r="J45" s="47" t="str">
        <f t="shared" si="39"/>
        <v>epg97</v>
      </c>
      <c r="K45" s="48" t="str">
        <f t="shared" si="29"/>
        <v>0009000207D1</v>
      </c>
      <c r="L45" s="48" t="str">
        <f t="shared" si="30"/>
        <v>http://laminortv.ru/</v>
      </c>
      <c r="M45" s="48" t="str">
        <f t="shared" si="31"/>
        <v>Русский</v>
      </c>
      <c r="N45" s="48" t="str">
        <f t="shared" si="32"/>
        <v>Круглосуточно</v>
      </c>
      <c r="O45" s="49" t="str">
        <f t="shared" si="33"/>
        <v/>
      </c>
      <c r="P45" s="48" t="str">
        <f t="shared" si="34"/>
        <v>Базовый</v>
      </c>
      <c r="Q45" s="44" t="str">
        <f t="shared" si="21"/>
        <v>Да</v>
      </c>
      <c r="R45" s="44"/>
      <c r="S45" s="44" t="str">
        <f t="shared" si="35"/>
        <v>Да</v>
      </c>
      <c r="T45" s="44" t="str">
        <f t="shared" si="36"/>
        <v>Да</v>
      </c>
      <c r="U45" s="44" t="str">
        <f t="shared" si="37"/>
        <v/>
      </c>
      <c r="V45" s="27" t="str">
        <f t="shared" si="38"/>
        <v/>
      </c>
    </row>
    <row r="46" spans="1:22" x14ac:dyDescent="0.2">
      <c r="A46" s="44">
        <f t="shared" si="22"/>
        <v>44</v>
      </c>
      <c r="B46" s="51" t="str">
        <f t="shared" si="19"/>
        <v>Шалун HD</v>
      </c>
      <c r="C46" s="51" t="str">
        <f t="shared" si="23"/>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4"/>
        <v>Эротика</v>
      </c>
      <c r="E46" s="68" t="str">
        <f t="shared" si="25"/>
        <v>HD</v>
      </c>
      <c r="F46" s="68" t="str">
        <f t="shared" si="26"/>
        <v>DVB-8</v>
      </c>
      <c r="G46" s="68" t="str">
        <f t="shared" si="27"/>
        <v xml:space="preserve"> 6004</v>
      </c>
      <c r="H46" s="68">
        <v>197</v>
      </c>
      <c r="I46" s="68">
        <f t="shared" si="28"/>
        <v>916</v>
      </c>
      <c r="J46" s="153" t="str">
        <f t="shared" si="39"/>
        <v>epg655</v>
      </c>
      <c r="K46" s="67" t="str">
        <f t="shared" si="29"/>
        <v>0009000207E3</v>
      </c>
      <c r="L46" s="67" t="str">
        <f t="shared" si="30"/>
        <v>http://www.goodtime.media/</v>
      </c>
      <c r="M46" s="48" t="str">
        <f t="shared" si="31"/>
        <v>Русский</v>
      </c>
      <c r="N46" s="48" t="str">
        <f t="shared" si="32"/>
        <v>Круглосуточно</v>
      </c>
      <c r="O46" s="49" t="str">
        <f t="shared" si="33"/>
        <v/>
      </c>
      <c r="P46" s="48" t="str">
        <f t="shared" si="34"/>
        <v>Базовый</v>
      </c>
      <c r="Q46" s="44" t="str">
        <f t="shared" si="21"/>
        <v/>
      </c>
      <c r="R46" s="44"/>
      <c r="S46" s="44" t="str">
        <f t="shared" si="35"/>
        <v>Да</v>
      </c>
      <c r="T46" s="44" t="str">
        <f t="shared" si="36"/>
        <v>Да</v>
      </c>
      <c r="U46" s="44" t="str">
        <f t="shared" si="37"/>
        <v>Да</v>
      </c>
      <c r="V46" s="27" t="str">
        <f t="shared" si="38"/>
        <v/>
      </c>
    </row>
    <row r="47" spans="1:22" x14ac:dyDescent="0.2">
      <c r="A47" s="44">
        <f t="shared" si="22"/>
        <v>45</v>
      </c>
      <c r="B47" s="51" t="str">
        <f t="shared" si="19"/>
        <v>Cinéma</v>
      </c>
      <c r="C47" s="51" t="str">
        <f t="shared" si="23"/>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4"/>
        <v>Кино и сериалы</v>
      </c>
      <c r="E47" s="68" t="str">
        <f t="shared" si="25"/>
        <v>SD</v>
      </c>
      <c r="F47" s="68" t="str">
        <f t="shared" si="26"/>
        <v>DVB-8</v>
      </c>
      <c r="G47" s="68" t="str">
        <f t="shared" si="27"/>
        <v xml:space="preserve"> 6004</v>
      </c>
      <c r="H47" s="68">
        <v>333</v>
      </c>
      <c r="I47" s="68">
        <f t="shared" si="28"/>
        <v>68</v>
      </c>
      <c r="J47" s="153" t="str">
        <f t="shared" si="39"/>
        <v>epg664</v>
      </c>
      <c r="K47" s="67" t="str">
        <f t="shared" si="29"/>
        <v>0009000207D1</v>
      </c>
      <c r="L47" s="67" t="str">
        <f t="shared" si="30"/>
        <v>http://cinetv.ru/</v>
      </c>
      <c r="M47" s="48" t="str">
        <f t="shared" si="31"/>
        <v>Русский</v>
      </c>
      <c r="N47" s="48" t="str">
        <f t="shared" si="32"/>
        <v>Круглосуточно</v>
      </c>
      <c r="O47" s="49" t="str">
        <f t="shared" si="33"/>
        <v/>
      </c>
      <c r="P47" s="48" t="str">
        <f t="shared" si="34"/>
        <v>Базовый</v>
      </c>
      <c r="Q47" s="44" t="str">
        <f t="shared" si="21"/>
        <v>Да</v>
      </c>
      <c r="R47" s="44"/>
      <c r="S47" s="44" t="str">
        <f t="shared" si="35"/>
        <v>Да</v>
      </c>
      <c r="T47" s="44" t="str">
        <f t="shared" si="36"/>
        <v>Да</v>
      </c>
      <c r="U47" s="44" t="str">
        <f t="shared" si="37"/>
        <v/>
      </c>
      <c r="V47" s="27" t="str">
        <f t="shared" si="38"/>
        <v/>
      </c>
    </row>
    <row r="48" spans="1:22" x14ac:dyDescent="0.2">
      <c r="A48" s="44">
        <f t="shared" si="22"/>
        <v>46</v>
      </c>
      <c r="B48" s="27" t="str">
        <f t="shared" si="19"/>
        <v>Союз</v>
      </c>
      <c r="C48" s="27" t="str">
        <f t="shared" si="23"/>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4"/>
        <v>Религия</v>
      </c>
      <c r="E48" s="45" t="str">
        <f t="shared" si="25"/>
        <v>SD</v>
      </c>
      <c r="F48" s="45" t="str">
        <f t="shared" si="26"/>
        <v>DVB-8</v>
      </c>
      <c r="G48" s="45" t="str">
        <f t="shared" si="27"/>
        <v xml:space="preserve"> 6004</v>
      </c>
      <c r="H48" s="46">
        <v>70</v>
      </c>
      <c r="I48" s="45">
        <f t="shared" si="28"/>
        <v>29</v>
      </c>
      <c r="J48" s="47" t="str">
        <f t="shared" si="39"/>
        <v>epg69</v>
      </c>
      <c r="K48" s="48" t="str">
        <f t="shared" si="29"/>
        <v>0009000207E3</v>
      </c>
      <c r="L48" s="48" t="str">
        <f t="shared" si="30"/>
        <v>http://tv-soyuz.ru/</v>
      </c>
      <c r="M48" s="48" t="str">
        <f t="shared" si="31"/>
        <v>Русский</v>
      </c>
      <c r="N48" s="48" t="str">
        <f t="shared" si="32"/>
        <v>Круглосуточно</v>
      </c>
      <c r="O48" s="49" t="str">
        <f t="shared" si="33"/>
        <v/>
      </c>
      <c r="P48" s="48" t="str">
        <f t="shared" si="34"/>
        <v>Базовый</v>
      </c>
      <c r="Q48" s="44" t="str">
        <f t="shared" si="21"/>
        <v>Да</v>
      </c>
      <c r="R48" s="44"/>
      <c r="S48" s="44" t="str">
        <f t="shared" si="35"/>
        <v>Да</v>
      </c>
      <c r="T48" s="44" t="str">
        <f t="shared" si="36"/>
        <v>Да</v>
      </c>
      <c r="U48" s="44" t="str">
        <f t="shared" si="37"/>
        <v/>
      </c>
      <c r="V48" s="27" t="str">
        <f t="shared" si="38"/>
        <v/>
      </c>
    </row>
    <row r="49" spans="1:22" x14ac:dyDescent="0.2">
      <c r="A49" s="44">
        <f t="shared" si="22"/>
        <v>47</v>
      </c>
      <c r="B49" s="27" t="str">
        <f t="shared" si="19"/>
        <v>История</v>
      </c>
      <c r="C49" s="27" t="str">
        <f t="shared" si="23"/>
        <v>Российский научно-познавательный телевизионный канал о событиях Истории.</v>
      </c>
      <c r="D49" s="27" t="str">
        <f t="shared" si="24"/>
        <v>Познавательные</v>
      </c>
      <c r="E49" s="45" t="str">
        <f t="shared" si="25"/>
        <v>SD</v>
      </c>
      <c r="F49" s="45" t="str">
        <f t="shared" si="26"/>
        <v>DVB-8</v>
      </c>
      <c r="G49" s="45" t="str">
        <f t="shared" si="27"/>
        <v xml:space="preserve"> 6004</v>
      </c>
      <c r="H49" s="46">
        <v>212</v>
      </c>
      <c r="I49" s="45">
        <f t="shared" si="28"/>
        <v>115</v>
      </c>
      <c r="J49" s="47" t="str">
        <f t="shared" si="39"/>
        <v>epg303</v>
      </c>
      <c r="K49" s="48" t="str">
        <f t="shared" si="29"/>
        <v>0009000207D1</v>
      </c>
      <c r="L49" s="48" t="str">
        <f t="shared" si="30"/>
        <v>http://istoriya.tv/</v>
      </c>
      <c r="M49" s="48" t="str">
        <f t="shared" si="31"/>
        <v>Русский</v>
      </c>
      <c r="N49" s="48" t="str">
        <f t="shared" si="32"/>
        <v>Круглосуточно</v>
      </c>
      <c r="O49" s="49" t="str">
        <f t="shared" si="33"/>
        <v/>
      </c>
      <c r="P49" s="48" t="str">
        <f t="shared" si="34"/>
        <v>Базовый</v>
      </c>
      <c r="Q49" s="44" t="str">
        <f t="shared" si="21"/>
        <v>Да</v>
      </c>
      <c r="R49" s="44"/>
      <c r="S49" s="44" t="str">
        <f t="shared" si="35"/>
        <v>Да</v>
      </c>
      <c r="T49" s="44" t="str">
        <f t="shared" si="36"/>
        <v>Да</v>
      </c>
      <c r="U49" s="44" t="str">
        <f t="shared" si="37"/>
        <v/>
      </c>
      <c r="V49" s="27" t="str">
        <f t="shared" si="38"/>
        <v/>
      </c>
    </row>
    <row r="50" spans="1:22" x14ac:dyDescent="0.2">
      <c r="A50" s="44">
        <f t="shared" si="22"/>
        <v>48</v>
      </c>
      <c r="B50" s="27" t="str">
        <f t="shared" si="19"/>
        <v>Домашние животные</v>
      </c>
      <c r="C50" s="27" t="str">
        <f t="shared" si="23"/>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4"/>
        <v>В мире животных</v>
      </c>
      <c r="E50" s="45" t="str">
        <f t="shared" si="25"/>
        <v>SD</v>
      </c>
      <c r="F50" s="45" t="str">
        <f t="shared" si="26"/>
        <v>DVB-8</v>
      </c>
      <c r="G50" s="45" t="str">
        <f t="shared" si="27"/>
        <v xml:space="preserve"> 6004</v>
      </c>
      <c r="H50" s="46">
        <v>58</v>
      </c>
      <c r="I50" s="45">
        <f t="shared" si="28"/>
        <v>121</v>
      </c>
      <c r="J50" s="47" t="str">
        <f t="shared" si="39"/>
        <v>epg57</v>
      </c>
      <c r="K50" s="48" t="str">
        <f t="shared" si="29"/>
        <v>0009000207D1</v>
      </c>
      <c r="L50" s="48" t="str">
        <f t="shared" si="30"/>
        <v>http://www.tv-stream.ru</v>
      </c>
      <c r="M50" s="48" t="str">
        <f t="shared" si="31"/>
        <v>Русский</v>
      </c>
      <c r="N50" s="48" t="str">
        <f t="shared" si="32"/>
        <v>Круглосуточно</v>
      </c>
      <c r="O50" s="49" t="str">
        <f t="shared" si="33"/>
        <v/>
      </c>
      <c r="P50" s="48" t="str">
        <f t="shared" si="34"/>
        <v>Базовый</v>
      </c>
      <c r="Q50" s="44" t="str">
        <f t="shared" si="21"/>
        <v>Да</v>
      </c>
      <c r="R50" s="44"/>
      <c r="S50" s="44" t="str">
        <f t="shared" si="35"/>
        <v>Да</v>
      </c>
      <c r="T50" s="44" t="str">
        <f t="shared" si="36"/>
        <v>Да</v>
      </c>
      <c r="U50" s="44" t="str">
        <f t="shared" si="37"/>
        <v/>
      </c>
      <c r="V50" s="27" t="str">
        <f t="shared" si="38"/>
        <v/>
      </c>
    </row>
    <row r="51" spans="1:22" x14ac:dyDescent="0.2">
      <c r="A51" s="44">
        <f t="shared" si="22"/>
        <v>49</v>
      </c>
      <c r="B51" s="27" t="str">
        <f t="shared" si="19"/>
        <v>Вопросы и ответы</v>
      </c>
      <c r="C51" s="27" t="str">
        <f t="shared" si="23"/>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4"/>
        <v>Познавательные</v>
      </c>
      <c r="E51" s="45" t="str">
        <f t="shared" si="25"/>
        <v>SD</v>
      </c>
      <c r="F51" s="45" t="str">
        <f t="shared" si="26"/>
        <v>DVB-8</v>
      </c>
      <c r="G51" s="45" t="str">
        <f t="shared" si="27"/>
        <v xml:space="preserve"> 6004</v>
      </c>
      <c r="H51" s="46">
        <v>59</v>
      </c>
      <c r="I51" s="45">
        <f t="shared" si="28"/>
        <v>117</v>
      </c>
      <c r="J51" s="47" t="str">
        <f t="shared" si="39"/>
        <v>epg58</v>
      </c>
      <c r="K51" s="48" t="str">
        <f t="shared" si="29"/>
        <v>0009000207D1</v>
      </c>
      <c r="L51" s="48" t="str">
        <f t="shared" si="30"/>
        <v>http://www.tv-stream.ru</v>
      </c>
      <c r="M51" s="48" t="str">
        <f t="shared" si="31"/>
        <v>Русский</v>
      </c>
      <c r="N51" s="48" t="str">
        <f t="shared" si="32"/>
        <v>Круглосуточно</v>
      </c>
      <c r="O51" s="49" t="str">
        <f t="shared" si="33"/>
        <v/>
      </c>
      <c r="P51" s="48" t="str">
        <f t="shared" si="34"/>
        <v>Базовый</v>
      </c>
      <c r="Q51" s="44" t="str">
        <f t="shared" si="21"/>
        <v>Да</v>
      </c>
      <c r="R51" s="44"/>
      <c r="S51" s="44" t="str">
        <f t="shared" si="35"/>
        <v>Да</v>
      </c>
      <c r="T51" s="44" t="str">
        <f t="shared" si="36"/>
        <v>Да</v>
      </c>
      <c r="U51" s="44" t="str">
        <f t="shared" si="37"/>
        <v/>
      </c>
      <c r="V51" s="27" t="str">
        <f t="shared" si="38"/>
        <v/>
      </c>
    </row>
    <row r="52" spans="1:22" x14ac:dyDescent="0.2">
      <c r="A52" s="44">
        <f t="shared" si="22"/>
        <v>50</v>
      </c>
      <c r="B52" s="27" t="str">
        <f t="shared" si="19"/>
        <v>Психология 21</v>
      </c>
      <c r="C52" s="27" t="str">
        <f t="shared" si="23"/>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4"/>
        <v>Познавательные</v>
      </c>
      <c r="E52" s="45" t="str">
        <f t="shared" si="25"/>
        <v>SD</v>
      </c>
      <c r="F52" s="45" t="str">
        <f t="shared" si="26"/>
        <v>DVB-8</v>
      </c>
      <c r="G52" s="45" t="str">
        <f t="shared" si="27"/>
        <v xml:space="preserve"> 6004</v>
      </c>
      <c r="H52" s="46">
        <v>60</v>
      </c>
      <c r="I52" s="45">
        <f t="shared" si="28"/>
        <v>110</v>
      </c>
      <c r="J52" s="47" t="str">
        <f t="shared" si="39"/>
        <v>epg59</v>
      </c>
      <c r="K52" s="48" t="str">
        <f t="shared" si="29"/>
        <v>0009000207D1</v>
      </c>
      <c r="L52" s="48" t="str">
        <f t="shared" si="30"/>
        <v>http://www.tv-stream.ru</v>
      </c>
      <c r="M52" s="48" t="str">
        <f t="shared" si="31"/>
        <v>Русский</v>
      </c>
      <c r="N52" s="48" t="str">
        <f t="shared" si="32"/>
        <v>Круглосуточно</v>
      </c>
      <c r="O52" s="49" t="str">
        <f t="shared" si="33"/>
        <v/>
      </c>
      <c r="P52" s="48" t="str">
        <f t="shared" si="34"/>
        <v>Базовый</v>
      </c>
      <c r="Q52" s="44" t="str">
        <f t="shared" si="21"/>
        <v>Да</v>
      </c>
      <c r="R52" s="44"/>
      <c r="S52" s="44" t="str">
        <f t="shared" si="35"/>
        <v>Да</v>
      </c>
      <c r="T52" s="44" t="str">
        <f t="shared" si="36"/>
        <v>Да</v>
      </c>
      <c r="U52" s="44" t="str">
        <f t="shared" si="37"/>
        <v/>
      </c>
      <c r="V52" s="27" t="str">
        <f t="shared" si="38"/>
        <v/>
      </c>
    </row>
    <row r="53" spans="1:22" x14ac:dyDescent="0.2">
      <c r="A53" s="44">
        <f t="shared" si="22"/>
        <v>51</v>
      </c>
      <c r="B53" s="27" t="str">
        <f t="shared" si="19"/>
        <v>Нано ТВ</v>
      </c>
      <c r="C53" s="27" t="str">
        <f t="shared" si="23"/>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4"/>
        <v>Познавательные</v>
      </c>
      <c r="E53" s="45" t="str">
        <f t="shared" si="25"/>
        <v>SD</v>
      </c>
      <c r="F53" s="45" t="str">
        <f t="shared" si="26"/>
        <v>DVB-15</v>
      </c>
      <c r="G53" s="45" t="str">
        <f t="shared" si="27"/>
        <v xml:space="preserve"> 6004</v>
      </c>
      <c r="H53" s="46">
        <v>68</v>
      </c>
      <c r="I53" s="45">
        <f t="shared" si="28"/>
        <v>116</v>
      </c>
      <c r="J53" s="47" t="str">
        <f t="shared" si="39"/>
        <v>epg67</v>
      </c>
      <c r="K53" s="48" t="str">
        <f t="shared" si="29"/>
        <v>0009000207E3</v>
      </c>
      <c r="L53" s="48" t="str">
        <f t="shared" si="30"/>
        <v>http://www.tv-nano.ru/</v>
      </c>
      <c r="M53" s="48" t="str">
        <f t="shared" si="31"/>
        <v>Русский</v>
      </c>
      <c r="N53" s="48" t="str">
        <f t="shared" si="32"/>
        <v>Круглосуточно</v>
      </c>
      <c r="O53" s="49" t="str">
        <f t="shared" si="33"/>
        <v/>
      </c>
      <c r="P53" s="48" t="str">
        <f t="shared" si="34"/>
        <v>Базовый</v>
      </c>
      <c r="Q53" s="44" t="str">
        <f t="shared" si="21"/>
        <v>Да</v>
      </c>
      <c r="R53" s="44"/>
      <c r="S53" s="44" t="str">
        <f t="shared" si="35"/>
        <v>Да</v>
      </c>
      <c r="T53" s="44" t="str">
        <f t="shared" si="36"/>
        <v>Да</v>
      </c>
      <c r="U53" s="44" t="str">
        <f t="shared" si="37"/>
        <v/>
      </c>
      <c r="V53" s="27" t="str">
        <f t="shared" si="38"/>
        <v/>
      </c>
    </row>
    <row r="54" spans="1:22" x14ac:dyDescent="0.2">
      <c r="A54" s="44">
        <f t="shared" si="22"/>
        <v>52</v>
      </c>
      <c r="B54" s="27" t="str">
        <f t="shared" si="19"/>
        <v>Промо-МТС</v>
      </c>
      <c r="C54" s="27" t="str">
        <f t="shared" si="23"/>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4"/>
        <v>Новости и публицистика</v>
      </c>
      <c r="E54" s="45" t="str">
        <f t="shared" si="25"/>
        <v>SD</v>
      </c>
      <c r="F54" s="45" t="str">
        <f t="shared" si="26"/>
        <v>DVB-9</v>
      </c>
      <c r="G54" s="45" t="str">
        <f t="shared" si="27"/>
        <v xml:space="preserve"> 6004</v>
      </c>
      <c r="H54" s="46">
        <v>179</v>
      </c>
      <c r="I54" s="45">
        <f t="shared" si="28"/>
        <v>31</v>
      </c>
      <c r="J54" s="47" t="str">
        <f t="shared" si="39"/>
        <v>epg387</v>
      </c>
      <c r="K54" s="48" t="str">
        <f t="shared" si="29"/>
        <v>0009000207D1</v>
      </c>
      <c r="L54" s="48" t="str">
        <f t="shared" si="30"/>
        <v>-</v>
      </c>
      <c r="M54" s="48" t="str">
        <f t="shared" si="31"/>
        <v>Русский</v>
      </c>
      <c r="N54" s="48" t="str">
        <f t="shared" si="32"/>
        <v>Круглосуточно</v>
      </c>
      <c r="O54" s="49" t="str">
        <f t="shared" si="33"/>
        <v/>
      </c>
      <c r="P54" s="48" t="str">
        <f t="shared" si="34"/>
        <v>Базовый</v>
      </c>
      <c r="Q54" s="44" t="str">
        <f t="shared" si="21"/>
        <v/>
      </c>
      <c r="R54" s="44"/>
      <c r="S54" s="44" t="str">
        <f t="shared" si="35"/>
        <v>Да</v>
      </c>
      <c r="T54" s="44" t="str">
        <f t="shared" si="36"/>
        <v>Да</v>
      </c>
      <c r="U54" s="44" t="str">
        <f t="shared" si="37"/>
        <v/>
      </c>
      <c r="V54" s="27" t="str">
        <f t="shared" si="38"/>
        <v/>
      </c>
    </row>
    <row r="55" spans="1:22" x14ac:dyDescent="0.2">
      <c r="A55" s="44">
        <f t="shared" si="22"/>
        <v>53</v>
      </c>
      <c r="B55" s="27" t="s">
        <v>64</v>
      </c>
      <c r="C55" s="27" t="str">
        <f t="shared" si="23"/>
        <v>Первый в России бизнес-канал. Ход торгов на российских и зарубежных площадках. Тенденции в разных отраслях экономики и бизнеса.</v>
      </c>
      <c r="D55" s="27" t="str">
        <f t="shared" si="24"/>
        <v>Новости и публицистика</v>
      </c>
      <c r="E55" s="45" t="str">
        <f t="shared" si="25"/>
        <v>SD</v>
      </c>
      <c r="F55" s="45" t="str">
        <f t="shared" si="26"/>
        <v>DVB-9</v>
      </c>
      <c r="G55" s="45" t="str">
        <f t="shared" si="27"/>
        <v xml:space="preserve"> 6004</v>
      </c>
      <c r="H55" s="46">
        <v>64</v>
      </c>
      <c r="I55" s="45">
        <f t="shared" si="28"/>
        <v>35</v>
      </c>
      <c r="J55" s="47" t="str">
        <f t="shared" si="39"/>
        <v>epg63</v>
      </c>
      <c r="K55" s="48" t="str">
        <f t="shared" si="29"/>
        <v>0009000207F4</v>
      </c>
      <c r="L55" s="48" t="str">
        <f t="shared" si="30"/>
        <v>http://rbctv.rbc.ru/</v>
      </c>
      <c r="M55" s="48" t="str">
        <f t="shared" si="31"/>
        <v>Русский</v>
      </c>
      <c r="N55" s="48" t="str">
        <f t="shared" si="32"/>
        <v>Круглосуточно</v>
      </c>
      <c r="O55" s="49" t="str">
        <f t="shared" si="33"/>
        <v/>
      </c>
      <c r="P55" s="48" t="str">
        <f t="shared" si="34"/>
        <v>Базовый</v>
      </c>
      <c r="Q55" s="44" t="str">
        <f t="shared" si="21"/>
        <v/>
      </c>
      <c r="R55" s="44"/>
      <c r="S55" s="44" t="str">
        <f t="shared" si="35"/>
        <v>Да</v>
      </c>
      <c r="T55" s="44" t="str">
        <f t="shared" si="36"/>
        <v>Да</v>
      </c>
      <c r="U55" s="44" t="str">
        <f t="shared" si="37"/>
        <v/>
      </c>
      <c r="V55" s="27" t="str">
        <f t="shared" si="38"/>
        <v/>
      </c>
    </row>
    <row r="56" spans="1:22" x14ac:dyDescent="0.2">
      <c r="A56" s="44">
        <f t="shared" si="22"/>
        <v>54</v>
      </c>
      <c r="B56" s="27" t="str">
        <f>IFERROR(VLOOKUP($H56,TChannels,3,FALSE),"-")</f>
        <v>Вместе-РФ</v>
      </c>
      <c r="C56" s="27" t="str">
        <f t="shared" si="23"/>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4"/>
        <v>Новости и публицистика</v>
      </c>
      <c r="E56" s="45" t="str">
        <f t="shared" si="25"/>
        <v>SD</v>
      </c>
      <c r="F56" s="45" t="str">
        <f t="shared" si="26"/>
        <v>DVB-9</v>
      </c>
      <c r="G56" s="45" t="str">
        <f t="shared" si="27"/>
        <v xml:space="preserve"> 6004</v>
      </c>
      <c r="H56" s="46">
        <v>157</v>
      </c>
      <c r="I56" s="45">
        <f t="shared" si="28"/>
        <v>37</v>
      </c>
      <c r="J56" s="47" t="str">
        <f t="shared" si="39"/>
        <v>epg507</v>
      </c>
      <c r="K56" s="48" t="str">
        <f t="shared" si="29"/>
        <v>0009000207E3</v>
      </c>
      <c r="L56" s="48" t="str">
        <f t="shared" si="30"/>
        <v>http://vmeste-rf.tv/</v>
      </c>
      <c r="M56" s="48" t="str">
        <f t="shared" si="31"/>
        <v>Русский</v>
      </c>
      <c r="N56" s="48" t="str">
        <f t="shared" si="32"/>
        <v>Круглосуточно</v>
      </c>
      <c r="O56" s="49" t="str">
        <f t="shared" si="33"/>
        <v/>
      </c>
      <c r="P56" s="48" t="str">
        <f t="shared" si="34"/>
        <v>Базовый</v>
      </c>
      <c r="Q56" s="44" t="str">
        <f t="shared" si="21"/>
        <v>Да</v>
      </c>
      <c r="R56" s="44"/>
      <c r="S56" s="44" t="str">
        <f t="shared" si="35"/>
        <v>Да</v>
      </c>
      <c r="T56" s="44" t="str">
        <f t="shared" si="36"/>
        <v>Да</v>
      </c>
      <c r="U56" s="44" t="str">
        <f t="shared" si="37"/>
        <v/>
      </c>
      <c r="V56" s="27" t="str">
        <f t="shared" si="38"/>
        <v/>
      </c>
    </row>
    <row r="57" spans="1:22" x14ac:dyDescent="0.2">
      <c r="A57" s="44">
        <f t="shared" si="22"/>
        <v>55</v>
      </c>
      <c r="B57" s="27" t="str">
        <f>IFERROR(VLOOKUP($H57,TChannels,3,FALSE),"-")</f>
        <v>Мир</v>
      </c>
      <c r="C57" s="27" t="str">
        <f t="shared" si="23"/>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4"/>
        <v>Новости и публицистика</v>
      </c>
      <c r="E57" s="45" t="str">
        <f t="shared" si="25"/>
        <v>SD</v>
      </c>
      <c r="F57" s="45" t="str">
        <f t="shared" si="26"/>
        <v>DVB-3</v>
      </c>
      <c r="G57" s="45" t="str">
        <f t="shared" si="27"/>
        <v xml:space="preserve"> 6004</v>
      </c>
      <c r="H57" s="46">
        <v>72</v>
      </c>
      <c r="I57" s="45">
        <f t="shared" si="28"/>
        <v>18</v>
      </c>
      <c r="J57" s="87" t="s">
        <v>452</v>
      </c>
      <c r="K57" s="48" t="str">
        <f t="shared" si="29"/>
        <v>0009000207F3</v>
      </c>
      <c r="L57" s="48" t="str">
        <f t="shared" si="30"/>
        <v>http://mirtv.ru/</v>
      </c>
      <c r="M57" s="48" t="str">
        <f t="shared" si="31"/>
        <v>Русский</v>
      </c>
      <c r="N57" s="48" t="str">
        <f t="shared" si="32"/>
        <v>Круглосуточно</v>
      </c>
      <c r="O57" s="49" t="str">
        <f t="shared" si="33"/>
        <v/>
      </c>
      <c r="P57" s="48" t="str">
        <f t="shared" si="34"/>
        <v>Федеральный</v>
      </c>
      <c r="Q57" s="44" t="str">
        <f t="shared" si="21"/>
        <v/>
      </c>
      <c r="R57" s="44"/>
      <c r="S57" s="44" t="str">
        <f t="shared" si="35"/>
        <v>Да</v>
      </c>
      <c r="T57" s="44" t="str">
        <f t="shared" si="36"/>
        <v>Да</v>
      </c>
      <c r="U57" s="44" t="str">
        <f t="shared" si="37"/>
        <v/>
      </c>
      <c r="V57" s="27" t="str">
        <f t="shared" si="38"/>
        <v/>
      </c>
    </row>
    <row r="58" spans="1:22" x14ac:dyDescent="0.2">
      <c r="A58" s="44">
        <f t="shared" si="22"/>
        <v>56</v>
      </c>
      <c r="B58" s="27" t="str">
        <f>IFERROR(VLOOKUP($H58,TChannels,3,FALSE),"-")</f>
        <v>Мир 24</v>
      </c>
      <c r="C58" s="27" t="str">
        <f t="shared" si="23"/>
        <v>Межгосударственная телерадиокомпания «Мир» глав государств-участников СНГ.</v>
      </c>
      <c r="D58" s="27" t="str">
        <f t="shared" si="24"/>
        <v>Новости и публицистика</v>
      </c>
      <c r="E58" s="45" t="str">
        <f t="shared" si="25"/>
        <v>SD</v>
      </c>
      <c r="F58" s="45" t="str">
        <f t="shared" si="26"/>
        <v>DVB-9</v>
      </c>
      <c r="G58" s="45" t="str">
        <f t="shared" si="27"/>
        <v xml:space="preserve"> 6004</v>
      </c>
      <c r="H58" s="46">
        <v>177</v>
      </c>
      <c r="I58" s="45">
        <f t="shared" si="28"/>
        <v>36</v>
      </c>
      <c r="J58" s="47" t="str">
        <f>IFERROR(VLOOKUP($H58,TChannels,22,FALSE),"-")</f>
        <v>epg389</v>
      </c>
      <c r="K58" s="48" t="str">
        <f t="shared" si="29"/>
        <v>0009000207F4</v>
      </c>
      <c r="L58" s="48" t="str">
        <f t="shared" si="30"/>
        <v>http://mirtv.ru/</v>
      </c>
      <c r="M58" s="48" t="str">
        <f t="shared" si="31"/>
        <v>Русский</v>
      </c>
      <c r="N58" s="48" t="str">
        <f t="shared" si="32"/>
        <v>Круглосуточно</v>
      </c>
      <c r="O58" s="49" t="str">
        <f t="shared" si="33"/>
        <v/>
      </c>
      <c r="P58" s="48" t="str">
        <f t="shared" si="34"/>
        <v>Базовый</v>
      </c>
      <c r="Q58" s="44" t="str">
        <f t="shared" si="21"/>
        <v>Да</v>
      </c>
      <c r="R58" s="44"/>
      <c r="S58" s="44" t="str">
        <f t="shared" si="35"/>
        <v>Да</v>
      </c>
      <c r="T58" s="44" t="str">
        <f t="shared" si="36"/>
        <v>Да</v>
      </c>
      <c r="U58" s="44" t="str">
        <f t="shared" si="37"/>
        <v/>
      </c>
      <c r="V58" s="27" t="str">
        <f t="shared" si="38"/>
        <v/>
      </c>
    </row>
    <row r="59" spans="1:22" x14ac:dyDescent="0.2">
      <c r="A59" s="83">
        <f t="shared" si="22"/>
        <v>57</v>
      </c>
      <c r="B59" s="84" t="s">
        <v>943</v>
      </c>
      <c r="C59" s="84" t="s">
        <v>942</v>
      </c>
      <c r="D59" s="84" t="str">
        <f t="shared" si="24"/>
        <v>Региональные</v>
      </c>
      <c r="E59" s="85" t="str">
        <f t="shared" si="25"/>
        <v>SD</v>
      </c>
      <c r="F59" s="85" t="str">
        <f t="shared" si="26"/>
        <v>DVB-4</v>
      </c>
      <c r="G59" s="85" t="str">
        <f t="shared" si="27"/>
        <v xml:space="preserve"> 6004</v>
      </c>
      <c r="H59" s="86">
        <v>73</v>
      </c>
      <c r="I59" s="85">
        <f t="shared" si="28"/>
        <v>32</v>
      </c>
      <c r="J59" s="87" t="s">
        <v>941</v>
      </c>
      <c r="K59" s="83" t="str">
        <f t="shared" si="29"/>
        <v>0009000207E3</v>
      </c>
      <c r="L59" s="83" t="s">
        <v>940</v>
      </c>
      <c r="M59" s="83" t="s">
        <v>23</v>
      </c>
      <c r="N59" s="83" t="s">
        <v>449</v>
      </c>
      <c r="O59" s="88" t="s">
        <v>623</v>
      </c>
      <c r="P59" s="83" t="str">
        <f t="shared" si="34"/>
        <v>Базовый</v>
      </c>
      <c r="Q59" s="83" t="str">
        <f t="shared" si="21"/>
        <v/>
      </c>
      <c r="R59" s="83"/>
      <c r="S59" s="83" t="str">
        <f t="shared" si="35"/>
        <v>Да</v>
      </c>
      <c r="T59" s="83" t="str">
        <f t="shared" si="36"/>
        <v>Да</v>
      </c>
      <c r="U59" s="83" t="str">
        <f t="shared" si="37"/>
        <v/>
      </c>
      <c r="V59" s="84" t="str">
        <f t="shared" si="38"/>
        <v/>
      </c>
    </row>
    <row r="60" spans="1:22" x14ac:dyDescent="0.2">
      <c r="A60" s="83">
        <f t="shared" si="22"/>
        <v>58</v>
      </c>
      <c r="B60" s="84" t="s">
        <v>939</v>
      </c>
      <c r="C60" s="84" t="s">
        <v>938</v>
      </c>
      <c r="D60" s="84" t="str">
        <f t="shared" si="24"/>
        <v>Региональные</v>
      </c>
      <c r="E60" s="85" t="str">
        <f t="shared" si="25"/>
        <v>SD</v>
      </c>
      <c r="F60" s="85" t="str">
        <f t="shared" si="26"/>
        <v>DVB-4</v>
      </c>
      <c r="G60" s="85" t="str">
        <f t="shared" si="27"/>
        <v xml:space="preserve"> 6004</v>
      </c>
      <c r="H60" s="86">
        <v>74</v>
      </c>
      <c r="I60" s="85">
        <f t="shared" si="28"/>
        <v>33</v>
      </c>
      <c r="J60" s="87" t="s">
        <v>937</v>
      </c>
      <c r="K60" s="83" t="str">
        <f t="shared" si="29"/>
        <v>0009000207E3</v>
      </c>
      <c r="L60" s="83" t="s">
        <v>936</v>
      </c>
      <c r="M60" s="83" t="s">
        <v>23</v>
      </c>
      <c r="N60" s="83" t="s">
        <v>631</v>
      </c>
      <c r="O60" s="88" t="s">
        <v>623</v>
      </c>
      <c r="P60" s="83" t="str">
        <f t="shared" si="34"/>
        <v>Базовый</v>
      </c>
      <c r="Q60" s="83" t="str">
        <f t="shared" si="21"/>
        <v/>
      </c>
      <c r="R60" s="83"/>
      <c r="S60" s="83" t="str">
        <f t="shared" si="35"/>
        <v>Да</v>
      </c>
      <c r="T60" s="83" t="str">
        <f t="shared" si="36"/>
        <v>Да</v>
      </c>
      <c r="U60" s="83" t="str">
        <f t="shared" si="37"/>
        <v/>
      </c>
      <c r="V60" s="84" t="str">
        <f t="shared" si="38"/>
        <v/>
      </c>
    </row>
    <row r="61" spans="1:22" s="69" customFormat="1" x14ac:dyDescent="0.2">
      <c r="A61" s="67">
        <f t="shared" si="22"/>
        <v>59</v>
      </c>
      <c r="B61" s="51" t="str">
        <f t="shared" ref="B61:B92" si="40">IFERROR(VLOOKUP($H61,TChannels,3,FALSE),"-")</f>
        <v>Еда</v>
      </c>
      <c r="C61" s="51" t="str">
        <f t="shared" ref="C61:C92" si="41">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24"/>
        <v>Семья и здоровье</v>
      </c>
      <c r="E61" s="68" t="str">
        <f t="shared" si="25"/>
        <v>SD</v>
      </c>
      <c r="F61" s="68" t="str">
        <f t="shared" si="26"/>
        <v>DVB-24</v>
      </c>
      <c r="G61" s="68" t="str">
        <f t="shared" si="27"/>
        <v xml:space="preserve"> 6004</v>
      </c>
      <c r="H61" s="68">
        <v>183</v>
      </c>
      <c r="I61" s="68">
        <f t="shared" si="28"/>
        <v>131</v>
      </c>
      <c r="J61" s="153" t="str">
        <f t="shared" ref="J61:J89" si="42">IFERROR(VLOOKUP($H61,TChannels,22,FALSE),"-")</f>
        <v>epg253</v>
      </c>
      <c r="K61" s="67" t="str">
        <f t="shared" si="29"/>
        <v>0009000207D1</v>
      </c>
      <c r="L61" s="67" t="str">
        <f t="shared" ref="L61:L92" si="43">IFERROR(VLOOKUP($H61,TChannels,23,FALSE),"-")</f>
        <v>http://www.tveda.ru/</v>
      </c>
      <c r="M61" s="67" t="str">
        <f t="shared" ref="M61:M92" si="44">IFERROR(VLOOKUP($H61,TChannels,24,FALSE),"-")</f>
        <v>Русский</v>
      </c>
      <c r="N61" s="67" t="str">
        <f t="shared" ref="N61:N92" si="45">IFERROR(VLOOKUP($H61,TChannels,25,FALSE),"-")</f>
        <v>Круглосуточно</v>
      </c>
      <c r="O61" s="154" t="str">
        <f t="shared" ref="O61:O92" si="46">IF(VLOOKUP($H61,TChannels,26,FALSE)=0,"",VLOOKUP($H61,TChannels,26,FALSE))</f>
        <v/>
      </c>
      <c r="P61" s="67" t="str">
        <f t="shared" si="34"/>
        <v>Базовый</v>
      </c>
      <c r="Q61" s="67" t="str">
        <f t="shared" si="21"/>
        <v>Да</v>
      </c>
      <c r="R61" s="67"/>
      <c r="S61" s="67" t="str">
        <f t="shared" si="35"/>
        <v>Да</v>
      </c>
      <c r="T61" s="67" t="str">
        <f t="shared" si="36"/>
        <v>Да</v>
      </c>
      <c r="U61" s="67" t="str">
        <f t="shared" si="37"/>
        <v/>
      </c>
      <c r="V61" s="51" t="str">
        <f t="shared" si="38"/>
        <v/>
      </c>
    </row>
    <row r="62" spans="1:22" x14ac:dyDescent="0.2">
      <c r="A62" s="44">
        <f t="shared" si="22"/>
        <v>60</v>
      </c>
      <c r="B62" s="27" t="str">
        <f t="shared" si="40"/>
        <v>Телекафе</v>
      </c>
      <c r="C62" s="27" t="str">
        <f t="shared" si="41"/>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24"/>
        <v>Семья и здоровье</v>
      </c>
      <c r="E62" s="45" t="str">
        <f t="shared" si="25"/>
        <v>SD</v>
      </c>
      <c r="F62" s="45" t="str">
        <f t="shared" si="26"/>
        <v>DVB-4</v>
      </c>
      <c r="G62" s="45" t="str">
        <f t="shared" si="27"/>
        <v xml:space="preserve"> 6004</v>
      </c>
      <c r="H62" s="46">
        <v>57</v>
      </c>
      <c r="I62" s="45">
        <f t="shared" si="28"/>
        <v>133</v>
      </c>
      <c r="J62" s="47" t="str">
        <f t="shared" si="42"/>
        <v>epg56</v>
      </c>
      <c r="K62" s="48" t="str">
        <f t="shared" si="29"/>
        <v>0009000207E5</v>
      </c>
      <c r="L62" s="48" t="str">
        <f t="shared" si="43"/>
        <v>http://www.telecafe.ru/</v>
      </c>
      <c r="M62" s="48" t="str">
        <f t="shared" si="44"/>
        <v>Русский</v>
      </c>
      <c r="N62" s="48" t="str">
        <f t="shared" si="45"/>
        <v>Круглосуточно</v>
      </c>
      <c r="O62" s="49" t="str">
        <f t="shared" si="46"/>
        <v/>
      </c>
      <c r="P62" s="48" t="str">
        <f t="shared" si="34"/>
        <v>Базовый</v>
      </c>
      <c r="Q62" s="44" t="str">
        <f t="shared" ref="Q62:Q93" si="47">IF(VLOOKUP($H62,TChannels,6,FALSE)=0,"",VLOOKUP($H62,TChannels,6,FALSE))</f>
        <v>Да</v>
      </c>
      <c r="R62" s="44"/>
      <c r="S62" s="44" t="str">
        <f t="shared" si="35"/>
        <v>Да</v>
      </c>
      <c r="T62" s="44" t="str">
        <f t="shared" si="36"/>
        <v>Да</v>
      </c>
      <c r="U62" s="44" t="str">
        <f t="shared" si="37"/>
        <v/>
      </c>
      <c r="V62" s="27" t="str">
        <f t="shared" si="38"/>
        <v/>
      </c>
    </row>
    <row r="63" spans="1:22" x14ac:dyDescent="0.2">
      <c r="A63" s="44">
        <f t="shared" si="22"/>
        <v>61</v>
      </c>
      <c r="B63" s="27" t="str">
        <f t="shared" si="40"/>
        <v>АМС</v>
      </c>
      <c r="C63" s="27" t="str">
        <f t="shared" si="4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24"/>
        <v>Иностранное кино</v>
      </c>
      <c r="E63" s="45" t="str">
        <f t="shared" si="25"/>
        <v>SD</v>
      </c>
      <c r="F63" s="45" t="str">
        <f t="shared" si="26"/>
        <v>DVB-4</v>
      </c>
      <c r="G63" s="45" t="str">
        <f t="shared" si="27"/>
        <v xml:space="preserve"> 6004</v>
      </c>
      <c r="H63" s="46">
        <v>78</v>
      </c>
      <c r="I63" s="45">
        <f t="shared" si="28"/>
        <v>67</v>
      </c>
      <c r="J63" s="47" t="str">
        <f t="shared" si="42"/>
        <v>epg74</v>
      </c>
      <c r="K63" s="48" t="str">
        <f t="shared" si="29"/>
        <v>0009000207D1</v>
      </c>
      <c r="L63" s="48" t="str">
        <f t="shared" si="43"/>
        <v>http://www.mgm.com/</v>
      </c>
      <c r="M63" s="48" t="str">
        <f t="shared" si="44"/>
        <v>Русский</v>
      </c>
      <c r="N63" s="48" t="str">
        <f t="shared" si="45"/>
        <v>Круглосуточно</v>
      </c>
      <c r="O63" s="49" t="str">
        <f t="shared" si="46"/>
        <v/>
      </c>
      <c r="P63" s="48" t="str">
        <f t="shared" si="34"/>
        <v>Базовый</v>
      </c>
      <c r="Q63" s="44" t="str">
        <f t="shared" si="47"/>
        <v>Да</v>
      </c>
      <c r="R63" s="44"/>
      <c r="S63" s="44" t="str">
        <f t="shared" si="35"/>
        <v>Да</v>
      </c>
      <c r="T63" s="44" t="str">
        <f t="shared" si="36"/>
        <v>Да</v>
      </c>
      <c r="U63" s="44" t="str">
        <f t="shared" si="37"/>
        <v/>
      </c>
      <c r="V63" s="27" t="str">
        <f t="shared" si="38"/>
        <v/>
      </c>
    </row>
    <row r="64" spans="1:22" x14ac:dyDescent="0.2">
      <c r="A64" s="44">
        <f t="shared" si="22"/>
        <v>62</v>
      </c>
      <c r="B64" s="51" t="str">
        <f t="shared" si="40"/>
        <v>Discovery ID Xtra HD</v>
      </c>
      <c r="C64" s="27" t="str">
        <f t="shared" si="41"/>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24"/>
        <v>Познавательные</v>
      </c>
      <c r="E64" s="45" t="str">
        <f t="shared" si="25"/>
        <v>HD</v>
      </c>
      <c r="F64" s="45" t="str">
        <f t="shared" si="26"/>
        <v>DVB-4</v>
      </c>
      <c r="G64" s="45" t="str">
        <f t="shared" si="27"/>
        <v xml:space="preserve"> 6004</v>
      </c>
      <c r="H64" s="46">
        <v>227</v>
      </c>
      <c r="I64" s="45">
        <f t="shared" si="28"/>
        <v>614</v>
      </c>
      <c r="J64" s="47" t="str">
        <f t="shared" si="42"/>
        <v>epg539</v>
      </c>
      <c r="K64" s="48" t="str">
        <f t="shared" si="29"/>
        <v>0009000207E3</v>
      </c>
      <c r="L64" s="48" t="str">
        <f t="shared" si="43"/>
        <v>http://www.idxtra.ru/</v>
      </c>
      <c r="M64" s="48" t="str">
        <f t="shared" si="44"/>
        <v>Русский, Английский</v>
      </c>
      <c r="N64" s="48" t="str">
        <f t="shared" si="45"/>
        <v>Круглосуточно</v>
      </c>
      <c r="O64" s="49" t="str">
        <f t="shared" si="46"/>
        <v/>
      </c>
      <c r="P64" s="48" t="str">
        <f t="shared" si="34"/>
        <v>Базовый</v>
      </c>
      <c r="Q64" s="44" t="str">
        <f t="shared" si="47"/>
        <v/>
      </c>
      <c r="R64" s="44"/>
      <c r="S64" s="44" t="str">
        <f t="shared" si="35"/>
        <v>Да</v>
      </c>
      <c r="T64" s="44" t="str">
        <f t="shared" si="36"/>
        <v>Да</v>
      </c>
      <c r="U64" s="44" t="str">
        <f t="shared" si="37"/>
        <v/>
      </c>
      <c r="V64" s="27" t="str">
        <f t="shared" si="38"/>
        <v/>
      </c>
    </row>
    <row r="65" spans="1:22" x14ac:dyDescent="0.2">
      <c r="A65" s="44">
        <f t="shared" si="22"/>
        <v>63</v>
      </c>
      <c r="B65" s="27" t="str">
        <f t="shared" si="40"/>
        <v>Первый HD</v>
      </c>
      <c r="C65" s="27" t="str">
        <f t="shared" si="41"/>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24"/>
        <v>Федеральные каналы</v>
      </c>
      <c r="E65" s="45" t="str">
        <f t="shared" si="25"/>
        <v>HD</v>
      </c>
      <c r="F65" s="45" t="str">
        <f t="shared" si="26"/>
        <v>DVB-10</v>
      </c>
      <c r="G65" s="45" t="str">
        <f t="shared" si="27"/>
        <v xml:space="preserve"> 6004</v>
      </c>
      <c r="H65" s="46">
        <v>139</v>
      </c>
      <c r="I65" s="45">
        <f t="shared" si="28"/>
        <v>600</v>
      </c>
      <c r="J65" s="47" t="str">
        <f t="shared" si="42"/>
        <v>epg268</v>
      </c>
      <c r="K65" s="48" t="str">
        <f t="shared" si="29"/>
        <v>0009000207F4</v>
      </c>
      <c r="L65" s="48" t="str">
        <f t="shared" si="43"/>
        <v>http://1tv.ru</v>
      </c>
      <c r="M65" s="48" t="str">
        <f t="shared" si="44"/>
        <v>Русский</v>
      </c>
      <c r="N65" s="48" t="str">
        <f t="shared" si="45"/>
        <v>Круглосуточно</v>
      </c>
      <c r="O65" s="49" t="str">
        <f t="shared" si="46"/>
        <v/>
      </c>
      <c r="P65" s="48" t="str">
        <f t="shared" si="34"/>
        <v>Базовый</v>
      </c>
      <c r="Q65" s="44" t="str">
        <f t="shared" si="47"/>
        <v/>
      </c>
      <c r="R65" s="44"/>
      <c r="S65" s="44" t="str">
        <f t="shared" si="35"/>
        <v>Да</v>
      </c>
      <c r="T65" s="44" t="str">
        <f t="shared" si="36"/>
        <v>Да</v>
      </c>
      <c r="U65" s="44" t="str">
        <f t="shared" si="37"/>
        <v/>
      </c>
      <c r="V65" s="27" t="str">
        <f t="shared" si="38"/>
        <v/>
      </c>
    </row>
    <row r="66" spans="1:22" x14ac:dyDescent="0.2">
      <c r="A66" s="44">
        <f t="shared" si="22"/>
        <v>64</v>
      </c>
      <c r="B66" s="27" t="str">
        <f t="shared" si="40"/>
        <v>Кино ТВ</v>
      </c>
      <c r="C66" s="27" t="str">
        <f t="shared" si="41"/>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24"/>
        <v>Иностранное кино</v>
      </c>
      <c r="E66" s="45" t="str">
        <f t="shared" si="25"/>
        <v>SD</v>
      </c>
      <c r="F66" s="45" t="str">
        <f t="shared" si="26"/>
        <v>DVB-10</v>
      </c>
      <c r="G66" s="45" t="str">
        <f t="shared" si="27"/>
        <v xml:space="preserve"> 6004</v>
      </c>
      <c r="H66" s="46">
        <v>308</v>
      </c>
      <c r="I66" s="45">
        <f t="shared" si="28"/>
        <v>66</v>
      </c>
      <c r="J66" s="47" t="str">
        <f t="shared" si="42"/>
        <v>epg504</v>
      </c>
      <c r="K66" s="48" t="str">
        <f t="shared" si="29"/>
        <v>0009000207D1</v>
      </c>
      <c r="L66" s="48" t="str">
        <f t="shared" si="43"/>
        <v>http://kinochannel.ru/</v>
      </c>
      <c r="M66" s="48" t="str">
        <f t="shared" si="44"/>
        <v>Русский</v>
      </c>
      <c r="N66" s="48" t="str">
        <f t="shared" si="45"/>
        <v>Круглосуточно</v>
      </c>
      <c r="O66" s="49" t="str">
        <f t="shared" si="46"/>
        <v/>
      </c>
      <c r="P66" s="48" t="str">
        <f t="shared" si="34"/>
        <v>Базовый</v>
      </c>
      <c r="Q66" s="44" t="str">
        <f t="shared" si="47"/>
        <v/>
      </c>
      <c r="R66" s="44"/>
      <c r="S66" s="44" t="str">
        <f t="shared" si="35"/>
        <v>Да</v>
      </c>
      <c r="T66" s="44" t="str">
        <f t="shared" si="36"/>
        <v>Да</v>
      </c>
      <c r="U66" s="44" t="str">
        <f t="shared" si="37"/>
        <v/>
      </c>
      <c r="V66" s="27" t="str">
        <f t="shared" si="38"/>
        <v/>
      </c>
    </row>
    <row r="67" spans="1:22" x14ac:dyDescent="0.2">
      <c r="A67" s="44">
        <f t="shared" ref="A67:A98" si="48">ROW()-2</f>
        <v>65</v>
      </c>
      <c r="B67" s="27" t="str">
        <f t="shared" si="40"/>
        <v>TV 1000 Action</v>
      </c>
      <c r="C67" s="27" t="str">
        <f t="shared" si="41"/>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ref="D67:D98" si="49">IFERROR(VLOOKUP($H67,TChannels,21,FALSE),"-")</f>
        <v>Иностранное кино</v>
      </c>
      <c r="E67" s="45" t="str">
        <f t="shared" ref="E67:E98" si="50">IFERROR(VLOOKUP($H67,TChannels,4,FALSE),"-")</f>
        <v>SD</v>
      </c>
      <c r="F67" s="45" t="str">
        <f t="shared" ref="F67:F98" si="51">IFERROR(VLOOKUP($H67,TChannels,2,FALSE),"-")</f>
        <v>DVB-10</v>
      </c>
      <c r="G67" s="45" t="str">
        <f t="shared" ref="G67:G98" si="52">IFERROR(MID($A$1,SEARCH("=",$A$1,9)+1,SEARCH(")",$A$1)-SEARCH("=",$A$1,9)-1),"Н/Д")</f>
        <v xml:space="preserve"> 6004</v>
      </c>
      <c r="H67" s="46">
        <v>98</v>
      </c>
      <c r="I67" s="45">
        <f t="shared" ref="I67:I98" si="53">IFERROR(VLOOKUP($H67,TChannels,5,FALSE),"-")</f>
        <v>65</v>
      </c>
      <c r="J67" s="47" t="str">
        <f t="shared" si="42"/>
        <v>epg94</v>
      </c>
      <c r="K67" s="48" t="str">
        <f t="shared" ref="K67:K98" si="54">IFERROR(IF($U$1=1,VLOOKUP($H67,TChannels,13,FALSE),IF($U$1=2,VLOOKUP($H67,TChannels,20,FALSE),IF($U$1=3,VLOOKUP($H67,TChannels,10,FALSE),IF($U$1=4,VLOOKUP($H67,TChannels,17,FALSE),"Не определен")))),"-")</f>
        <v>0009000207D1</v>
      </c>
      <c r="L67" s="48" t="str">
        <f t="shared" si="43"/>
        <v>http://www.viasat-channels.tv/</v>
      </c>
      <c r="M67" s="48" t="str">
        <f t="shared" si="44"/>
        <v>Русский, Английский</v>
      </c>
      <c r="N67" s="48" t="str">
        <f t="shared" si="45"/>
        <v>Круглосуточно</v>
      </c>
      <c r="O67" s="49" t="str">
        <f t="shared" si="46"/>
        <v/>
      </c>
      <c r="P67" s="48" t="str">
        <f t="shared" ref="P67:P98" si="55">IFERROR(IF(OR($U$1=1,$U$1=3),VLOOKUP($H67,TChannels,7,FALSE),IF(OR($U$1=2,$U$1=4),VLOOKUP($H67,TChannels,14,FALSE),"Не определен")),"-")</f>
        <v>Базовый</v>
      </c>
      <c r="Q67" s="44" t="str">
        <f t="shared" si="47"/>
        <v>Да</v>
      </c>
      <c r="R67" s="44"/>
      <c r="S67" s="44" t="str">
        <f t="shared" ref="S67:S98" si="56">IFERROR(VLOOKUP($H67,TChannels,27,FALSE),"-")</f>
        <v>Да</v>
      </c>
      <c r="T67" s="44" t="str">
        <f t="shared" ref="T67:T98" si="57">IFERROR(VLOOKUP($H67,TChannels,28,FALSE),"-")</f>
        <v>Да</v>
      </c>
      <c r="U67" s="44" t="str">
        <f t="shared" ref="U67:U98" si="58">IF(VLOOKUP($H67,TChannels,29,FALSE)=0,"",VLOOKUP($H67,TChannels,29,FALSE))</f>
        <v/>
      </c>
      <c r="V67" s="27" t="str">
        <f t="shared" ref="V67:V98" si="59">IF(VLOOKUP($H67,TChannels,31,FALSE)=0,"",VLOOKUP($H67,TChannels,31,FALSE))</f>
        <v/>
      </c>
    </row>
    <row r="68" spans="1:22" s="63" customFormat="1" x14ac:dyDescent="0.2">
      <c r="A68" s="44">
        <f t="shared" si="48"/>
        <v>66</v>
      </c>
      <c r="B68" s="27" t="str">
        <f t="shared" si="40"/>
        <v>TLC</v>
      </c>
      <c r="C68" s="27" t="str">
        <f t="shared" si="4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9"/>
        <v>Вокруг света</v>
      </c>
      <c r="E68" s="45" t="str">
        <f t="shared" si="50"/>
        <v>SD</v>
      </c>
      <c r="F68" s="45" t="str">
        <f t="shared" si="51"/>
        <v>DVB-10</v>
      </c>
      <c r="G68" s="45" t="str">
        <f t="shared" si="52"/>
        <v xml:space="preserve"> 6004</v>
      </c>
      <c r="H68" s="46">
        <v>62</v>
      </c>
      <c r="I68" s="45">
        <f t="shared" si="53"/>
        <v>106</v>
      </c>
      <c r="J68" s="47" t="str">
        <f t="shared" si="42"/>
        <v>epg61</v>
      </c>
      <c r="K68" s="48" t="str">
        <f t="shared" si="54"/>
        <v>0009000207E3</v>
      </c>
      <c r="L68" s="48" t="str">
        <f t="shared" si="43"/>
        <v>http://www.tlc-tv.ru/</v>
      </c>
      <c r="M68" s="48" t="str">
        <f t="shared" si="44"/>
        <v>Русский, Английский</v>
      </c>
      <c r="N68" s="48" t="str">
        <f t="shared" si="45"/>
        <v>Круглосуточно</v>
      </c>
      <c r="O68" s="49" t="str">
        <f t="shared" si="46"/>
        <v/>
      </c>
      <c r="P68" s="48" t="str">
        <f t="shared" si="55"/>
        <v>Базовый</v>
      </c>
      <c r="Q68" s="44" t="str">
        <f t="shared" si="47"/>
        <v/>
      </c>
      <c r="R68" s="44"/>
      <c r="S68" s="44" t="str">
        <f t="shared" si="56"/>
        <v>Да</v>
      </c>
      <c r="T68" s="44" t="str">
        <f t="shared" si="57"/>
        <v>Да</v>
      </c>
      <c r="U68" s="44" t="str">
        <f t="shared" si="58"/>
        <v/>
      </c>
      <c r="V68" s="27" t="str">
        <f t="shared" si="59"/>
        <v/>
      </c>
    </row>
    <row r="69" spans="1:22" x14ac:dyDescent="0.2">
      <c r="A69" s="48">
        <f t="shared" si="48"/>
        <v>67</v>
      </c>
      <c r="B69" s="53" t="str">
        <f t="shared" si="40"/>
        <v>Спас</v>
      </c>
      <c r="C69" s="27" t="str">
        <f t="shared" si="41"/>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9"/>
        <v>Федеральные каналы</v>
      </c>
      <c r="E69" s="54" t="str">
        <f t="shared" si="50"/>
        <v>SD</v>
      </c>
      <c r="F69" s="54" t="str">
        <f t="shared" si="51"/>
        <v>DVB-2</v>
      </c>
      <c r="G69" s="45" t="str">
        <f t="shared" si="52"/>
        <v xml:space="preserve"> 6004</v>
      </c>
      <c r="H69" s="54">
        <v>313</v>
      </c>
      <c r="I69" s="54">
        <f t="shared" si="53"/>
        <v>12</v>
      </c>
      <c r="J69" s="47" t="str">
        <f t="shared" si="42"/>
        <v>epg391</v>
      </c>
      <c r="K69" s="48" t="str">
        <f t="shared" si="54"/>
        <v>0009000207F3</v>
      </c>
      <c r="L69" s="48" t="str">
        <f t="shared" si="43"/>
        <v>http://spastv.ru</v>
      </c>
      <c r="M69" s="48" t="str">
        <f t="shared" si="44"/>
        <v>Русский</v>
      </c>
      <c r="N69" s="48" t="str">
        <f t="shared" si="45"/>
        <v>Круглосуточно</v>
      </c>
      <c r="O69" s="49" t="str">
        <f t="shared" si="46"/>
        <v/>
      </c>
      <c r="P69" s="48" t="str">
        <f t="shared" si="55"/>
        <v>Федеральный</v>
      </c>
      <c r="Q69" s="48" t="str">
        <f t="shared" si="47"/>
        <v/>
      </c>
      <c r="R69" s="48"/>
      <c r="S69" s="44" t="str">
        <f t="shared" si="56"/>
        <v>Да</v>
      </c>
      <c r="T69" s="44" t="str">
        <f t="shared" si="57"/>
        <v>Да</v>
      </c>
      <c r="U69" s="44" t="str">
        <f t="shared" si="58"/>
        <v/>
      </c>
      <c r="V69" s="27" t="str">
        <f t="shared" si="59"/>
        <v/>
      </c>
    </row>
    <row r="70" spans="1:22" x14ac:dyDescent="0.2">
      <c r="A70" s="44">
        <f t="shared" si="48"/>
        <v>68</v>
      </c>
      <c r="B70" s="27" t="str">
        <f t="shared" si="40"/>
        <v>Shopping live</v>
      </c>
      <c r="C70" s="27" t="str">
        <f t="shared" si="41"/>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9"/>
        <v>Телемагазины</v>
      </c>
      <c r="E70" s="45" t="str">
        <f t="shared" si="50"/>
        <v>SD</v>
      </c>
      <c r="F70" s="45" t="str">
        <f t="shared" si="51"/>
        <v>DVB-11</v>
      </c>
      <c r="G70" s="45" t="str">
        <f t="shared" si="52"/>
        <v xml:space="preserve"> 6004</v>
      </c>
      <c r="H70" s="46">
        <v>24</v>
      </c>
      <c r="I70" s="45">
        <f t="shared" si="53"/>
        <v>22</v>
      </c>
      <c r="J70" s="47" t="str">
        <f t="shared" si="42"/>
        <v>epg23</v>
      </c>
      <c r="K70" s="48" t="str">
        <f t="shared" si="54"/>
        <v>0009000207E3</v>
      </c>
      <c r="L70" s="48" t="str">
        <f t="shared" si="43"/>
        <v>http://www.shoppinglive.ru/</v>
      </c>
      <c r="M70" s="48" t="str">
        <f t="shared" si="44"/>
        <v>Русский</v>
      </c>
      <c r="N70" s="48" t="str">
        <f t="shared" si="45"/>
        <v>Круглосуточно</v>
      </c>
      <c r="O70" s="49" t="str">
        <f t="shared" si="46"/>
        <v/>
      </c>
      <c r="P70" s="48" t="str">
        <f t="shared" si="55"/>
        <v>Базовый</v>
      </c>
      <c r="Q70" s="44" t="str">
        <f t="shared" si="47"/>
        <v/>
      </c>
      <c r="R70" s="44"/>
      <c r="S70" s="44" t="str">
        <f t="shared" si="56"/>
        <v>Да</v>
      </c>
      <c r="T70" s="44" t="str">
        <f t="shared" si="57"/>
        <v>Да</v>
      </c>
      <c r="U70" s="44" t="str">
        <f t="shared" si="58"/>
        <v/>
      </c>
      <c r="V70" s="27" t="str">
        <f t="shared" si="59"/>
        <v/>
      </c>
    </row>
    <row r="71" spans="1:22" s="69" customFormat="1" x14ac:dyDescent="0.2">
      <c r="A71" s="44">
        <f t="shared" si="48"/>
        <v>69</v>
      </c>
      <c r="B71" s="27" t="str">
        <f t="shared" si="40"/>
        <v>Россия 1 HD</v>
      </c>
      <c r="C71" s="27" t="str">
        <f t="shared" si="41"/>
        <v>Это динамично развивающаяся телекомпания, занимающая ведущие позиции в российском вещании.</v>
      </c>
      <c r="D71" s="27" t="str">
        <f t="shared" si="49"/>
        <v>Федеральные каналы</v>
      </c>
      <c r="E71" s="45" t="str">
        <f t="shared" si="50"/>
        <v>HD</v>
      </c>
      <c r="F71" s="45" t="str">
        <f t="shared" si="51"/>
        <v>DVB-11</v>
      </c>
      <c r="G71" s="45" t="str">
        <f t="shared" si="52"/>
        <v xml:space="preserve"> 6004</v>
      </c>
      <c r="H71" s="46">
        <v>138</v>
      </c>
      <c r="I71" s="45">
        <f t="shared" si="53"/>
        <v>601</v>
      </c>
      <c r="J71" s="47" t="str">
        <f t="shared" si="42"/>
        <v>epg388</v>
      </c>
      <c r="K71" s="48" t="str">
        <f t="shared" si="54"/>
        <v>0009000207F4</v>
      </c>
      <c r="L71" s="48" t="str">
        <f t="shared" si="43"/>
        <v>http://russia.tv</v>
      </c>
      <c r="M71" s="48" t="str">
        <f t="shared" si="44"/>
        <v>Русский</v>
      </c>
      <c r="N71" s="48" t="str">
        <f t="shared" si="45"/>
        <v>Круглосуточно</v>
      </c>
      <c r="O71" s="49" t="str">
        <f t="shared" si="46"/>
        <v/>
      </c>
      <c r="P71" s="48" t="str">
        <f t="shared" si="55"/>
        <v>Базовый</v>
      </c>
      <c r="Q71" s="44" t="str">
        <f t="shared" si="47"/>
        <v/>
      </c>
      <c r="R71" s="44"/>
      <c r="S71" s="44" t="str">
        <f t="shared" si="56"/>
        <v>Да</v>
      </c>
      <c r="T71" s="44" t="str">
        <f t="shared" si="57"/>
        <v>Да</v>
      </c>
      <c r="U71" s="44" t="str">
        <f t="shared" si="58"/>
        <v/>
      </c>
      <c r="V71" s="27" t="str">
        <f t="shared" si="59"/>
        <v/>
      </c>
    </row>
    <row r="72" spans="1:22" x14ac:dyDescent="0.2">
      <c r="A72" s="67">
        <f t="shared" si="48"/>
        <v>70</v>
      </c>
      <c r="B72" s="51" t="str">
        <f t="shared" si="40"/>
        <v>ТНТ4</v>
      </c>
      <c r="C72" s="27" t="str">
        <f t="shared" si="41"/>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1" t="str">
        <f t="shared" si="49"/>
        <v>Развлекательные</v>
      </c>
      <c r="E72" s="68" t="str">
        <f t="shared" si="50"/>
        <v>SD</v>
      </c>
      <c r="F72" s="68" t="str">
        <f t="shared" si="51"/>
        <v>DVB-11</v>
      </c>
      <c r="G72" s="45" t="str">
        <f t="shared" si="52"/>
        <v xml:space="preserve"> 6004</v>
      </c>
      <c r="H72" s="68">
        <v>315</v>
      </c>
      <c r="I72" s="68">
        <f t="shared" si="53"/>
        <v>206</v>
      </c>
      <c r="J72" s="47" t="str">
        <f t="shared" si="42"/>
        <v>epg622</v>
      </c>
      <c r="K72" s="48" t="str">
        <f t="shared" si="54"/>
        <v>0009000207E3</v>
      </c>
      <c r="L72" s="48" t="str">
        <f t="shared" si="43"/>
        <v>http://tnt-online.ru/</v>
      </c>
      <c r="M72" s="48" t="str">
        <f t="shared" si="44"/>
        <v>Русский</v>
      </c>
      <c r="N72" s="48" t="str">
        <f t="shared" si="45"/>
        <v>Круглосуточно</v>
      </c>
      <c r="O72" s="49" t="str">
        <f t="shared" si="46"/>
        <v/>
      </c>
      <c r="P72" s="48" t="str">
        <f t="shared" si="55"/>
        <v>Базовый</v>
      </c>
      <c r="Q72" s="67" t="str">
        <f t="shared" si="47"/>
        <v>Да</v>
      </c>
      <c r="R72" s="67"/>
      <c r="S72" s="44" t="str">
        <f t="shared" si="56"/>
        <v>Да</v>
      </c>
      <c r="T72" s="44" t="str">
        <f t="shared" si="57"/>
        <v>Да</v>
      </c>
      <c r="U72" s="44" t="str">
        <f t="shared" si="58"/>
        <v/>
      </c>
      <c r="V72" s="27" t="str">
        <f t="shared" si="59"/>
        <v/>
      </c>
    </row>
    <row r="73" spans="1:22" x14ac:dyDescent="0.2">
      <c r="A73" s="44">
        <f t="shared" si="48"/>
        <v>71</v>
      </c>
      <c r="B73" s="27" t="str">
        <f t="shared" si="40"/>
        <v>Eurosport 1 HD</v>
      </c>
      <c r="C73" s="27" t="str">
        <f t="shared" si="41"/>
        <v>Канал предоставляет самую полную информацию о текущих событиях в мире спорта. Вещание в формате высокой четкости.</v>
      </c>
      <c r="D73" s="27" t="str">
        <f t="shared" si="49"/>
        <v>Спортивные</v>
      </c>
      <c r="E73" s="45" t="str">
        <f t="shared" si="50"/>
        <v>HD</v>
      </c>
      <c r="F73" s="45" t="str">
        <f t="shared" si="51"/>
        <v>DVB-11</v>
      </c>
      <c r="G73" s="45" t="str">
        <f t="shared" si="52"/>
        <v xml:space="preserve"> 6004</v>
      </c>
      <c r="H73" s="46">
        <v>122</v>
      </c>
      <c r="I73" s="45">
        <f t="shared" si="53"/>
        <v>619</v>
      </c>
      <c r="J73" s="47" t="str">
        <f t="shared" si="42"/>
        <v>epg308</v>
      </c>
      <c r="K73" s="48" t="str">
        <f t="shared" si="54"/>
        <v>0009000207D1</v>
      </c>
      <c r="L73" s="48" t="str">
        <f t="shared" si="43"/>
        <v>http://www.eurosport.ru/</v>
      </c>
      <c r="M73" s="48" t="str">
        <f t="shared" si="44"/>
        <v>Английский</v>
      </c>
      <c r="N73" s="48" t="str">
        <f t="shared" si="45"/>
        <v>Круглосуточно</v>
      </c>
      <c r="O73" s="49" t="str">
        <f t="shared" si="46"/>
        <v/>
      </c>
      <c r="P73" s="48" t="str">
        <f t="shared" si="55"/>
        <v>Базовый</v>
      </c>
      <c r="Q73" s="44" t="str">
        <f t="shared" si="47"/>
        <v/>
      </c>
      <c r="R73" s="44"/>
      <c r="S73" s="44" t="str">
        <f t="shared" si="56"/>
        <v>Да</v>
      </c>
      <c r="T73" s="44" t="str">
        <f t="shared" si="57"/>
        <v>Да</v>
      </c>
      <c r="U73" s="44" t="str">
        <f t="shared" si="58"/>
        <v/>
      </c>
      <c r="V73" s="27" t="str">
        <f t="shared" si="59"/>
        <v/>
      </c>
    </row>
    <row r="74" spans="1:22" x14ac:dyDescent="0.2">
      <c r="A74" s="44">
        <f t="shared" si="48"/>
        <v>72</v>
      </c>
      <c r="B74" s="27" t="str">
        <f t="shared" si="40"/>
        <v>Fox HD</v>
      </c>
      <c r="C74" s="27" t="str">
        <f t="shared" si="41"/>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9"/>
        <v>Кино и сериалы</v>
      </c>
      <c r="E74" s="45" t="str">
        <f t="shared" si="50"/>
        <v>HD</v>
      </c>
      <c r="F74" s="45" t="str">
        <f t="shared" si="51"/>
        <v>DVB-9</v>
      </c>
      <c r="G74" s="45" t="str">
        <f t="shared" si="52"/>
        <v xml:space="preserve"> 6004</v>
      </c>
      <c r="H74" s="46">
        <v>131</v>
      </c>
      <c r="I74" s="45">
        <f t="shared" si="53"/>
        <v>607</v>
      </c>
      <c r="J74" s="47" t="str">
        <f t="shared" si="42"/>
        <v>epg316</v>
      </c>
      <c r="K74" s="48" t="str">
        <f t="shared" si="54"/>
        <v>0009000207D1</v>
      </c>
      <c r="L74" s="48" t="str">
        <f t="shared" si="43"/>
        <v>http://www.fox.com/</v>
      </c>
      <c r="M74" s="48" t="str">
        <f t="shared" si="44"/>
        <v>Русский</v>
      </c>
      <c r="N74" s="48" t="str">
        <f t="shared" si="45"/>
        <v>Круглосуточно</v>
      </c>
      <c r="O74" s="49" t="str">
        <f t="shared" si="46"/>
        <v/>
      </c>
      <c r="P74" s="48" t="str">
        <f t="shared" si="55"/>
        <v>Базовый</v>
      </c>
      <c r="Q74" s="44" t="str">
        <f t="shared" si="47"/>
        <v/>
      </c>
      <c r="R74" s="44"/>
      <c r="S74" s="44" t="str">
        <f t="shared" si="56"/>
        <v>Да</v>
      </c>
      <c r="T74" s="44" t="str">
        <f t="shared" si="57"/>
        <v>Да</v>
      </c>
      <c r="U74" s="44" t="str">
        <f t="shared" si="58"/>
        <v/>
      </c>
      <c r="V74" s="27" t="str">
        <f t="shared" si="59"/>
        <v/>
      </c>
    </row>
    <row r="75" spans="1:22" x14ac:dyDescent="0.2">
      <c r="A75" s="44">
        <f t="shared" si="48"/>
        <v>73</v>
      </c>
      <c r="B75" s="53" t="str">
        <f t="shared" si="40"/>
        <v>Матч! Арена HD</v>
      </c>
      <c r="C75" s="27" t="str">
        <f t="shared" si="41"/>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9"/>
        <v>Спортивные</v>
      </c>
      <c r="E75" s="54" t="str">
        <f t="shared" si="50"/>
        <v>HD</v>
      </c>
      <c r="F75" s="54" t="str">
        <f t="shared" si="51"/>
        <v>DVB-14</v>
      </c>
      <c r="G75" s="45" t="str">
        <f t="shared" si="52"/>
        <v xml:space="preserve"> 6004</v>
      </c>
      <c r="H75" s="55">
        <v>123</v>
      </c>
      <c r="I75" s="54">
        <f t="shared" si="53"/>
        <v>621</v>
      </c>
      <c r="J75" s="47" t="str">
        <f t="shared" si="42"/>
        <v>epg628</v>
      </c>
      <c r="K75" s="48" t="str">
        <f t="shared" si="54"/>
        <v>0009000207F4</v>
      </c>
      <c r="L75" s="48" t="str">
        <f t="shared" si="43"/>
        <v>http://matchtv.ru/</v>
      </c>
      <c r="M75" s="48" t="str">
        <f t="shared" si="44"/>
        <v>Русский</v>
      </c>
      <c r="N75" s="48" t="str">
        <f t="shared" si="45"/>
        <v>Круглосуточно</v>
      </c>
      <c r="O75" s="49" t="str">
        <f t="shared" si="46"/>
        <v/>
      </c>
      <c r="P75" s="48" t="str">
        <f t="shared" si="55"/>
        <v>Базовый</v>
      </c>
      <c r="Q75" s="44" t="str">
        <f t="shared" si="47"/>
        <v/>
      </c>
      <c r="R75" s="44"/>
      <c r="S75" s="44" t="str">
        <f t="shared" si="56"/>
        <v>Да</v>
      </c>
      <c r="T75" s="44" t="str">
        <f t="shared" si="57"/>
        <v>Да</v>
      </c>
      <c r="U75" s="44" t="str">
        <f t="shared" si="58"/>
        <v/>
      </c>
      <c r="V75" s="27" t="str">
        <f t="shared" si="59"/>
        <v/>
      </c>
    </row>
    <row r="76" spans="1:22" x14ac:dyDescent="0.2">
      <c r="A76" s="44">
        <f t="shared" si="48"/>
        <v>74</v>
      </c>
      <c r="B76" s="53" t="str">
        <f t="shared" si="40"/>
        <v>Tiji</v>
      </c>
      <c r="C76" s="27" t="str">
        <f t="shared" si="41"/>
        <v>Детский телеканал для дошкольников. Анимационные сериалы, развивающие передачи, кукольные шоу, музыкальные клипы.</v>
      </c>
      <c r="D76" s="53" t="str">
        <f t="shared" si="49"/>
        <v>Детские</v>
      </c>
      <c r="E76" s="54" t="str">
        <f t="shared" si="50"/>
        <v>SD</v>
      </c>
      <c r="F76" s="54" t="str">
        <f t="shared" si="51"/>
        <v>DVB-13</v>
      </c>
      <c r="G76" s="45" t="str">
        <f t="shared" si="52"/>
        <v xml:space="preserve"> 6004</v>
      </c>
      <c r="H76" s="55">
        <v>113</v>
      </c>
      <c r="I76" s="54">
        <f t="shared" si="53"/>
        <v>85</v>
      </c>
      <c r="J76" s="47" t="str">
        <f t="shared" si="42"/>
        <v>epg109</v>
      </c>
      <c r="K76" s="48" t="str">
        <f t="shared" si="54"/>
        <v>0009000207D1</v>
      </c>
      <c r="L76" s="48" t="str">
        <f t="shared" si="43"/>
        <v>http://www.tiji.fr/</v>
      </c>
      <c r="M76" s="48" t="str">
        <f t="shared" si="44"/>
        <v>Русский</v>
      </c>
      <c r="N76" s="48" t="str">
        <f t="shared" si="45"/>
        <v>Круглосуточно</v>
      </c>
      <c r="O76" s="49" t="str">
        <f t="shared" si="46"/>
        <v/>
      </c>
      <c r="P76" s="48" t="str">
        <f t="shared" si="55"/>
        <v>Базовый</v>
      </c>
      <c r="Q76" s="44" t="str">
        <f t="shared" si="47"/>
        <v/>
      </c>
      <c r="R76" s="44"/>
      <c r="S76" s="44" t="str">
        <f t="shared" si="56"/>
        <v>Да</v>
      </c>
      <c r="T76" s="44" t="str">
        <f t="shared" si="57"/>
        <v>Да</v>
      </c>
      <c r="U76" s="44" t="str">
        <f t="shared" si="58"/>
        <v/>
      </c>
      <c r="V76" s="27" t="str">
        <f t="shared" si="59"/>
        <v/>
      </c>
    </row>
    <row r="77" spans="1:22" x14ac:dyDescent="0.2">
      <c r="A77" s="44">
        <f t="shared" si="48"/>
        <v>75</v>
      </c>
      <c r="B77" s="51" t="str">
        <f t="shared" si="40"/>
        <v>Шалун SD</v>
      </c>
      <c r="C77" s="51" t="str">
        <f t="shared" si="41"/>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49"/>
        <v>Эротика</v>
      </c>
      <c r="E77" s="68" t="str">
        <f t="shared" si="50"/>
        <v>SD</v>
      </c>
      <c r="F77" s="68" t="str">
        <f t="shared" si="51"/>
        <v>DVB-13</v>
      </c>
      <c r="G77" s="68" t="str">
        <f t="shared" si="52"/>
        <v xml:space="preserve"> 6004</v>
      </c>
      <c r="H77" s="68">
        <v>196</v>
      </c>
      <c r="I77" s="68">
        <f t="shared" si="53"/>
        <v>925</v>
      </c>
      <c r="J77" s="153" t="str">
        <f t="shared" si="42"/>
        <v>epg654</v>
      </c>
      <c r="K77" s="67" t="str">
        <f t="shared" si="54"/>
        <v>0009000207E3</v>
      </c>
      <c r="L77" s="67" t="str">
        <f t="shared" si="43"/>
        <v>http://www.goodtime.media/</v>
      </c>
      <c r="M77" s="48" t="str">
        <f t="shared" si="44"/>
        <v>Русский</v>
      </c>
      <c r="N77" s="48" t="str">
        <f t="shared" si="45"/>
        <v>Круглосуточно</v>
      </c>
      <c r="O77" s="49" t="str">
        <f t="shared" si="46"/>
        <v/>
      </c>
      <c r="P77" s="48" t="str">
        <f t="shared" si="55"/>
        <v>Базовый</v>
      </c>
      <c r="Q77" s="44" t="str">
        <f t="shared" si="47"/>
        <v/>
      </c>
      <c r="R77" s="44"/>
      <c r="S77" s="44" t="str">
        <f t="shared" si="56"/>
        <v>Да</v>
      </c>
      <c r="T77" s="44" t="str">
        <f t="shared" si="57"/>
        <v>Да</v>
      </c>
      <c r="U77" s="44" t="str">
        <f t="shared" si="58"/>
        <v>Да</v>
      </c>
      <c r="V77" s="27" t="str">
        <f t="shared" si="59"/>
        <v/>
      </c>
    </row>
    <row r="78" spans="1:22" x14ac:dyDescent="0.2">
      <c r="A78" s="44">
        <f t="shared" si="48"/>
        <v>76</v>
      </c>
      <c r="B78" s="53" t="str">
        <f t="shared" si="40"/>
        <v>Ретро</v>
      </c>
      <c r="C78" s="27" t="str">
        <f t="shared" si="41"/>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49"/>
        <v>Развлекательные</v>
      </c>
      <c r="E78" s="54" t="str">
        <f t="shared" si="50"/>
        <v>SD</v>
      </c>
      <c r="F78" s="54" t="str">
        <f t="shared" si="51"/>
        <v>DVB-13</v>
      </c>
      <c r="G78" s="45" t="str">
        <f t="shared" si="52"/>
        <v xml:space="preserve"> 6004</v>
      </c>
      <c r="H78" s="55">
        <v>40</v>
      </c>
      <c r="I78" s="54">
        <f t="shared" si="53"/>
        <v>204</v>
      </c>
      <c r="J78" s="47" t="str">
        <f t="shared" si="42"/>
        <v>epg39</v>
      </c>
      <c r="K78" s="48" t="str">
        <f t="shared" si="54"/>
        <v>0009000207D1</v>
      </c>
      <c r="L78" s="48" t="str">
        <f t="shared" si="43"/>
        <v>http://www.tv-stream.ru/</v>
      </c>
      <c r="M78" s="48" t="str">
        <f t="shared" si="44"/>
        <v>Русский</v>
      </c>
      <c r="N78" s="48" t="str">
        <f t="shared" si="45"/>
        <v>Круглосуточно</v>
      </c>
      <c r="O78" s="49" t="str">
        <f t="shared" si="46"/>
        <v/>
      </c>
      <c r="P78" s="48" t="str">
        <f t="shared" si="55"/>
        <v>Базовый</v>
      </c>
      <c r="Q78" s="44" t="str">
        <f t="shared" si="47"/>
        <v>Да</v>
      </c>
      <c r="R78" s="44"/>
      <c r="S78" s="44" t="str">
        <f t="shared" si="56"/>
        <v>Да</v>
      </c>
      <c r="T78" s="44" t="str">
        <f t="shared" si="57"/>
        <v>Да</v>
      </c>
      <c r="U78" s="44" t="str">
        <f t="shared" si="58"/>
        <v/>
      </c>
      <c r="V78" s="27" t="str">
        <f t="shared" si="59"/>
        <v/>
      </c>
    </row>
    <row r="79" spans="1:22" x14ac:dyDescent="0.2">
      <c r="A79" s="44">
        <f t="shared" si="48"/>
        <v>77</v>
      </c>
      <c r="B79" s="53" t="str">
        <f t="shared" si="40"/>
        <v>National Geographic HD</v>
      </c>
      <c r="C79" s="27"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49"/>
        <v>Вокруг света</v>
      </c>
      <c r="E79" s="54" t="str">
        <f t="shared" si="50"/>
        <v>HD</v>
      </c>
      <c r="F79" s="54" t="str">
        <f t="shared" si="51"/>
        <v>DVB-13</v>
      </c>
      <c r="G79" s="45" t="str">
        <f t="shared" si="52"/>
        <v xml:space="preserve"> 6004</v>
      </c>
      <c r="H79" s="55">
        <v>134</v>
      </c>
      <c r="I79" s="54">
        <f t="shared" si="53"/>
        <v>610</v>
      </c>
      <c r="J79" s="47" t="str">
        <f t="shared" si="42"/>
        <v>epg319</v>
      </c>
      <c r="K79" s="48" t="str">
        <f t="shared" si="54"/>
        <v>0009000207D1</v>
      </c>
      <c r="L79" s="48" t="str">
        <f t="shared" si="43"/>
        <v>http://natgeotv.com/ru</v>
      </c>
      <c r="M79" s="48" t="str">
        <f t="shared" si="44"/>
        <v>Русский, Английский</v>
      </c>
      <c r="N79" s="48" t="str">
        <f t="shared" si="45"/>
        <v>Круглосуточно</v>
      </c>
      <c r="O79" s="49" t="str">
        <f t="shared" si="46"/>
        <v/>
      </c>
      <c r="P79" s="48" t="str">
        <f t="shared" si="55"/>
        <v>Базовый</v>
      </c>
      <c r="Q79" s="44" t="str">
        <f t="shared" si="47"/>
        <v/>
      </c>
      <c r="R79" s="44"/>
      <c r="S79" s="44" t="str">
        <f t="shared" si="56"/>
        <v>Да</v>
      </c>
      <c r="T79" s="44" t="str">
        <f t="shared" si="57"/>
        <v>Да</v>
      </c>
      <c r="U79" s="44" t="str">
        <f t="shared" si="58"/>
        <v/>
      </c>
      <c r="V79" s="27" t="str">
        <f t="shared" si="59"/>
        <v/>
      </c>
    </row>
    <row r="80" spans="1:22" x14ac:dyDescent="0.2">
      <c r="A80" s="44">
        <f t="shared" si="48"/>
        <v>78</v>
      </c>
      <c r="B80" s="53" t="str">
        <f t="shared" si="40"/>
        <v>Food Network</v>
      </c>
      <c r="C80" s="27" t="str">
        <f t="shared" si="4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49"/>
        <v>Семья и здоровье</v>
      </c>
      <c r="E80" s="54" t="str">
        <f t="shared" si="50"/>
        <v>SD</v>
      </c>
      <c r="F80" s="54" t="str">
        <f t="shared" si="51"/>
        <v>DVB-13</v>
      </c>
      <c r="G80" s="45" t="str">
        <f t="shared" si="52"/>
        <v xml:space="preserve"> 6004</v>
      </c>
      <c r="H80" s="55">
        <v>304</v>
      </c>
      <c r="I80" s="54">
        <f t="shared" si="53"/>
        <v>134</v>
      </c>
      <c r="J80" s="47" t="str">
        <f t="shared" si="42"/>
        <v>epg589</v>
      </c>
      <c r="K80" s="48" t="str">
        <f t="shared" si="54"/>
        <v>0009000207D1</v>
      </c>
      <c r="L80" s="48" t="str">
        <f t="shared" si="43"/>
        <v>http://foodnetwork.com</v>
      </c>
      <c r="M80" s="48" t="str">
        <f t="shared" si="44"/>
        <v>Русский, Английский</v>
      </c>
      <c r="N80" s="48" t="str">
        <f t="shared" si="45"/>
        <v>Круглосуточно</v>
      </c>
      <c r="O80" s="49" t="str">
        <f t="shared" si="46"/>
        <v/>
      </c>
      <c r="P80" s="48" t="str">
        <f t="shared" si="55"/>
        <v>Базовый</v>
      </c>
      <c r="Q80" s="44" t="str">
        <f t="shared" si="47"/>
        <v>Да</v>
      </c>
      <c r="R80" s="44"/>
      <c r="S80" s="44" t="str">
        <f t="shared" si="56"/>
        <v>Да</v>
      </c>
      <c r="T80" s="44" t="str">
        <f t="shared" si="57"/>
        <v>Да</v>
      </c>
      <c r="U80" s="44" t="str">
        <f t="shared" si="58"/>
        <v/>
      </c>
      <c r="V80" s="27" t="str">
        <f t="shared" si="59"/>
        <v/>
      </c>
    </row>
    <row r="81" spans="1:22" x14ac:dyDescent="0.2">
      <c r="A81" s="44">
        <f t="shared" si="48"/>
        <v>79</v>
      </c>
      <c r="B81" s="53" t="str">
        <f t="shared" si="40"/>
        <v>Ностальгия</v>
      </c>
      <c r="C81" s="27" t="str">
        <f t="shared" si="41"/>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49"/>
        <v>Развлекательные</v>
      </c>
      <c r="E81" s="54" t="str">
        <f t="shared" si="50"/>
        <v>SD</v>
      </c>
      <c r="F81" s="54" t="str">
        <f t="shared" si="51"/>
        <v>DVB-13</v>
      </c>
      <c r="G81" s="45" t="str">
        <f t="shared" si="52"/>
        <v xml:space="preserve"> 6004</v>
      </c>
      <c r="H81" s="55">
        <v>140</v>
      </c>
      <c r="I81" s="54">
        <f t="shared" si="53"/>
        <v>203</v>
      </c>
      <c r="J81" s="47" t="str">
        <f t="shared" si="42"/>
        <v>epg325</v>
      </c>
      <c r="K81" s="48" t="str">
        <f t="shared" si="54"/>
        <v>0009000207D1</v>
      </c>
      <c r="L81" s="48" t="str">
        <f t="shared" si="43"/>
        <v>http://www.nostalgiatv.ru/</v>
      </c>
      <c r="M81" s="48" t="str">
        <f t="shared" si="44"/>
        <v>Русский</v>
      </c>
      <c r="N81" s="48" t="str">
        <f t="shared" si="45"/>
        <v>Круглосуточно</v>
      </c>
      <c r="O81" s="49" t="str">
        <f t="shared" si="46"/>
        <v/>
      </c>
      <c r="P81" s="48" t="str">
        <f t="shared" si="55"/>
        <v>Базовый</v>
      </c>
      <c r="Q81" s="44" t="str">
        <f t="shared" si="47"/>
        <v>Да</v>
      </c>
      <c r="R81" s="44"/>
      <c r="S81" s="44" t="str">
        <f t="shared" si="56"/>
        <v>Да</v>
      </c>
      <c r="T81" s="44" t="str">
        <f t="shared" si="57"/>
        <v>Да</v>
      </c>
      <c r="U81" s="44" t="str">
        <f t="shared" si="58"/>
        <v/>
      </c>
      <c r="V81" s="27" t="str">
        <f t="shared" si="59"/>
        <v/>
      </c>
    </row>
    <row r="82" spans="1:22" x14ac:dyDescent="0.2">
      <c r="A82" s="44">
        <f t="shared" si="48"/>
        <v>80</v>
      </c>
      <c r="B82" s="53" t="str">
        <f t="shared" si="40"/>
        <v>Eurosport 2</v>
      </c>
      <c r="C82" s="27" t="str">
        <f t="shared" si="41"/>
        <v>Канал предоставляет самую полную информацию о текущих событиях в мире спорта. Вещание в формате высокой четкости.</v>
      </c>
      <c r="D82" s="53" t="str">
        <f t="shared" si="49"/>
        <v>Спортивные</v>
      </c>
      <c r="E82" s="54" t="str">
        <f t="shared" si="50"/>
        <v>SD</v>
      </c>
      <c r="F82" s="54" t="str">
        <f t="shared" si="51"/>
        <v>DVB-13</v>
      </c>
      <c r="G82" s="45" t="str">
        <f t="shared" si="52"/>
        <v xml:space="preserve"> 6004</v>
      </c>
      <c r="H82" s="55">
        <v>111</v>
      </c>
      <c r="I82" s="54">
        <f t="shared" si="53"/>
        <v>301</v>
      </c>
      <c r="J82" s="47" t="str">
        <f t="shared" si="42"/>
        <v>epg107</v>
      </c>
      <c r="K82" s="48" t="str">
        <f t="shared" si="54"/>
        <v>0009000207D1</v>
      </c>
      <c r="L82" s="48" t="str">
        <f t="shared" si="43"/>
        <v>http://www.eurosport.ru/</v>
      </c>
      <c r="M82" s="48" t="str">
        <f t="shared" si="44"/>
        <v>Русский, Английский</v>
      </c>
      <c r="N82" s="48" t="str">
        <f t="shared" si="45"/>
        <v>Круглосуточно</v>
      </c>
      <c r="O82" s="49" t="str">
        <f t="shared" si="46"/>
        <v/>
      </c>
      <c r="P82" s="48" t="str">
        <f t="shared" si="55"/>
        <v>Базовый</v>
      </c>
      <c r="Q82" s="44" t="str">
        <f t="shared" si="47"/>
        <v/>
      </c>
      <c r="R82" s="44"/>
      <c r="S82" s="44" t="str">
        <f t="shared" si="56"/>
        <v>Да</v>
      </c>
      <c r="T82" s="44" t="str">
        <f t="shared" si="57"/>
        <v>Да</v>
      </c>
      <c r="U82" s="44" t="str">
        <f t="shared" si="58"/>
        <v/>
      </c>
      <c r="V82" s="27" t="str">
        <f t="shared" si="59"/>
        <v/>
      </c>
    </row>
    <row r="83" spans="1:22" x14ac:dyDescent="0.2">
      <c r="A83" s="44">
        <f t="shared" si="48"/>
        <v>81</v>
      </c>
      <c r="B83" s="53" t="str">
        <f t="shared" si="40"/>
        <v>National Geographic Wild HD</v>
      </c>
      <c r="C83" s="27"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49"/>
        <v>Вокруг света</v>
      </c>
      <c r="E83" s="54" t="str">
        <f t="shared" si="50"/>
        <v>HD</v>
      </c>
      <c r="F83" s="54" t="str">
        <f t="shared" si="51"/>
        <v>DVB-14</v>
      </c>
      <c r="G83" s="45" t="str">
        <f t="shared" si="52"/>
        <v xml:space="preserve"> 6004</v>
      </c>
      <c r="H83" s="55">
        <v>135</v>
      </c>
      <c r="I83" s="54">
        <f t="shared" si="53"/>
        <v>611</v>
      </c>
      <c r="J83" s="47" t="str">
        <f t="shared" si="42"/>
        <v>epg320</v>
      </c>
      <c r="K83" s="48" t="str">
        <f t="shared" si="54"/>
        <v>0009000207D1</v>
      </c>
      <c r="L83" s="48" t="str">
        <f t="shared" si="43"/>
        <v>http://natgeotv.com</v>
      </c>
      <c r="M83" s="48" t="str">
        <f t="shared" si="44"/>
        <v>Русский</v>
      </c>
      <c r="N83" s="48" t="str">
        <f t="shared" si="45"/>
        <v>Круглосуточно</v>
      </c>
      <c r="O83" s="49" t="str">
        <f t="shared" si="46"/>
        <v/>
      </c>
      <c r="P83" s="48" t="str">
        <f t="shared" si="55"/>
        <v>Базовый</v>
      </c>
      <c r="Q83" s="44" t="str">
        <f t="shared" si="47"/>
        <v/>
      </c>
      <c r="R83" s="44"/>
      <c r="S83" s="44" t="str">
        <f t="shared" si="56"/>
        <v>Да</v>
      </c>
      <c r="T83" s="44" t="str">
        <f t="shared" si="57"/>
        <v>Да</v>
      </c>
      <c r="U83" s="44" t="str">
        <f t="shared" si="58"/>
        <v/>
      </c>
      <c r="V83" s="27" t="str">
        <f t="shared" si="59"/>
        <v/>
      </c>
    </row>
    <row r="84" spans="1:22" x14ac:dyDescent="0.2">
      <c r="A84" s="44">
        <f t="shared" si="48"/>
        <v>82</v>
      </c>
      <c r="B84" s="53" t="str">
        <f t="shared" si="40"/>
        <v>СТС Love</v>
      </c>
      <c r="C84" s="27" t="str">
        <f t="shared" si="41"/>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49"/>
        <v>Кино и сериалы</v>
      </c>
      <c r="E84" s="54" t="str">
        <f t="shared" si="50"/>
        <v>SD</v>
      </c>
      <c r="F84" s="54" t="str">
        <f t="shared" si="51"/>
        <v>DVB-15</v>
      </c>
      <c r="G84" s="45" t="str">
        <f t="shared" si="52"/>
        <v xml:space="preserve"> 6004</v>
      </c>
      <c r="H84" s="55">
        <v>145</v>
      </c>
      <c r="I84" s="54">
        <f t="shared" si="53"/>
        <v>75</v>
      </c>
      <c r="J84" s="47" t="str">
        <f t="shared" si="42"/>
        <v>epg512</v>
      </c>
      <c r="K84" s="48" t="str">
        <f t="shared" si="54"/>
        <v>0009000207E3</v>
      </c>
      <c r="L84" s="48" t="str">
        <f t="shared" si="43"/>
        <v>http://love.ctc.ru/</v>
      </c>
      <c r="M84" s="48" t="str">
        <f t="shared" si="44"/>
        <v>Русский</v>
      </c>
      <c r="N84" s="48" t="str">
        <f t="shared" si="45"/>
        <v>Круглосуточно</v>
      </c>
      <c r="O84" s="49" t="str">
        <f t="shared" si="46"/>
        <v/>
      </c>
      <c r="P84" s="48" t="str">
        <f t="shared" si="55"/>
        <v>Базовый</v>
      </c>
      <c r="Q84" s="44" t="str">
        <f t="shared" si="47"/>
        <v>Да</v>
      </c>
      <c r="R84" s="44"/>
      <c r="S84" s="44" t="str">
        <f t="shared" si="56"/>
        <v>Да</v>
      </c>
      <c r="T84" s="44" t="str">
        <f t="shared" si="57"/>
        <v>Да</v>
      </c>
      <c r="U84" s="44" t="str">
        <f t="shared" si="58"/>
        <v/>
      </c>
      <c r="V84" s="27" t="str">
        <f t="shared" si="59"/>
        <v/>
      </c>
    </row>
    <row r="85" spans="1:22" x14ac:dyDescent="0.2">
      <c r="A85" s="44">
        <f t="shared" si="48"/>
        <v>83</v>
      </c>
      <c r="B85" s="53" t="str">
        <f t="shared" si="40"/>
        <v>МТС-ИНФО</v>
      </c>
      <c r="C85" s="27" t="str">
        <f t="shared" si="41"/>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49"/>
        <v>Новости и публицистика</v>
      </c>
      <c r="E85" s="54" t="str">
        <f t="shared" si="50"/>
        <v>SD</v>
      </c>
      <c r="F85" s="54" t="str">
        <f t="shared" si="51"/>
        <v>DVB-14</v>
      </c>
      <c r="G85" s="45" t="str">
        <f t="shared" si="52"/>
        <v xml:space="preserve"> 6004</v>
      </c>
      <c r="H85" s="55">
        <v>999</v>
      </c>
      <c r="I85" s="54">
        <f t="shared" si="53"/>
        <v>30</v>
      </c>
      <c r="J85" s="47" t="str">
        <f t="shared" si="42"/>
        <v>epg114</v>
      </c>
      <c r="K85" s="48" t="str">
        <f t="shared" si="54"/>
        <v>-</v>
      </c>
      <c r="L85" s="48" t="str">
        <f t="shared" si="43"/>
        <v>http://dom.mts.ru</v>
      </c>
      <c r="M85" s="48" t="str">
        <f t="shared" si="44"/>
        <v>Русский</v>
      </c>
      <c r="N85" s="48" t="str">
        <f t="shared" si="45"/>
        <v>Круглосуточно</v>
      </c>
      <c r="O85" s="49" t="str">
        <f t="shared" si="46"/>
        <v/>
      </c>
      <c r="P85" s="48" t="str">
        <f t="shared" si="55"/>
        <v>Базовый</v>
      </c>
      <c r="Q85" s="44" t="str">
        <f t="shared" si="47"/>
        <v/>
      </c>
      <c r="R85" s="44"/>
      <c r="S85" s="44" t="str">
        <f t="shared" si="56"/>
        <v>Да</v>
      </c>
      <c r="T85" s="44" t="str">
        <f t="shared" si="57"/>
        <v>Да</v>
      </c>
      <c r="U85" s="44" t="str">
        <f t="shared" si="58"/>
        <v/>
      </c>
      <c r="V85" s="27" t="str">
        <f t="shared" si="59"/>
        <v/>
      </c>
    </row>
    <row r="86" spans="1:22" x14ac:dyDescent="0.2">
      <c r="A86" s="44">
        <f t="shared" si="48"/>
        <v>84</v>
      </c>
      <c r="B86" s="51" t="str">
        <f t="shared" si="40"/>
        <v>Gulli Girl</v>
      </c>
      <c r="C86" s="51" t="str">
        <f t="shared" si="41"/>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49"/>
        <v>Детские</v>
      </c>
      <c r="E86" s="54" t="str">
        <f t="shared" si="50"/>
        <v>SD</v>
      </c>
      <c r="F86" s="54" t="str">
        <f t="shared" si="51"/>
        <v>DVB-14</v>
      </c>
      <c r="G86" s="45" t="str">
        <f t="shared" si="52"/>
        <v xml:space="preserve"> 6004</v>
      </c>
      <c r="H86" s="55">
        <v>80</v>
      </c>
      <c r="I86" s="54">
        <f t="shared" si="53"/>
        <v>87</v>
      </c>
      <c r="J86" s="47" t="str">
        <f t="shared" si="42"/>
        <v>epg76</v>
      </c>
      <c r="K86" s="48" t="str">
        <f t="shared" si="54"/>
        <v>0009000207D1</v>
      </c>
      <c r="L86" s="48" t="str">
        <f t="shared" si="43"/>
        <v>http://www.gulli.ru/</v>
      </c>
      <c r="M86" s="48" t="str">
        <f t="shared" si="44"/>
        <v>Русский</v>
      </c>
      <c r="N86" s="48" t="str">
        <f t="shared" si="45"/>
        <v>Круглосуточно</v>
      </c>
      <c r="O86" s="49" t="str">
        <f t="shared" si="46"/>
        <v/>
      </c>
      <c r="P86" s="48" t="str">
        <f t="shared" si="55"/>
        <v>Базовый</v>
      </c>
      <c r="Q86" s="44" t="str">
        <f t="shared" si="47"/>
        <v/>
      </c>
      <c r="R86" s="44"/>
      <c r="S86" s="44" t="str">
        <f t="shared" si="56"/>
        <v>Да</v>
      </c>
      <c r="T86" s="44" t="str">
        <f t="shared" si="57"/>
        <v>Да</v>
      </c>
      <c r="U86" s="44" t="str">
        <f t="shared" si="58"/>
        <v/>
      </c>
      <c r="V86" s="27" t="str">
        <f t="shared" si="59"/>
        <v/>
      </c>
    </row>
    <row r="87" spans="1:22" x14ac:dyDescent="0.2">
      <c r="A87" s="44">
        <f t="shared" si="48"/>
        <v>85</v>
      </c>
      <c r="B87" s="53" t="str">
        <f t="shared" si="40"/>
        <v>Детский</v>
      </c>
      <c r="C87" s="27" t="str">
        <f t="shared" si="41"/>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49"/>
        <v>Детские</v>
      </c>
      <c r="E87" s="54" t="str">
        <f t="shared" si="50"/>
        <v>SD</v>
      </c>
      <c r="F87" s="54" t="str">
        <f t="shared" si="51"/>
        <v>DVB-14</v>
      </c>
      <c r="G87" s="45" t="str">
        <f t="shared" si="52"/>
        <v xml:space="preserve"> 6004</v>
      </c>
      <c r="H87" s="55">
        <v>83</v>
      </c>
      <c r="I87" s="54">
        <f t="shared" si="53"/>
        <v>88</v>
      </c>
      <c r="J87" s="47" t="str">
        <f t="shared" si="42"/>
        <v>epg79</v>
      </c>
      <c r="K87" s="48" t="str">
        <f t="shared" si="54"/>
        <v>0009000207D1</v>
      </c>
      <c r="L87" s="48" t="str">
        <f t="shared" si="43"/>
        <v>http://telekanaldetskiy.ru/</v>
      </c>
      <c r="M87" s="48" t="str">
        <f t="shared" si="44"/>
        <v>Русский</v>
      </c>
      <c r="N87" s="48" t="str">
        <f t="shared" si="45"/>
        <v>Круглосуточно</v>
      </c>
      <c r="O87" s="49" t="str">
        <f t="shared" si="46"/>
        <v/>
      </c>
      <c r="P87" s="48" t="str">
        <f t="shared" si="55"/>
        <v>Базовый</v>
      </c>
      <c r="Q87" s="44" t="str">
        <f t="shared" si="47"/>
        <v>Да</v>
      </c>
      <c r="R87" s="44"/>
      <c r="S87" s="44" t="str">
        <f t="shared" si="56"/>
        <v>Да</v>
      </c>
      <c r="T87" s="44" t="str">
        <f t="shared" si="57"/>
        <v>Да</v>
      </c>
      <c r="U87" s="44" t="str">
        <f t="shared" si="58"/>
        <v/>
      </c>
      <c r="V87" s="27" t="str">
        <f t="shared" si="59"/>
        <v/>
      </c>
    </row>
    <row r="88" spans="1:22" x14ac:dyDescent="0.2">
      <c r="A88" s="44">
        <f t="shared" si="48"/>
        <v>86</v>
      </c>
      <c r="B88" s="53" t="str">
        <f t="shared" si="40"/>
        <v>Discovery Channel HD</v>
      </c>
      <c r="C88" s="27" t="str">
        <f t="shared" si="41"/>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49"/>
        <v>Вокруг света</v>
      </c>
      <c r="E88" s="54" t="str">
        <f t="shared" si="50"/>
        <v>HD</v>
      </c>
      <c r="F88" s="54" t="str">
        <f t="shared" si="51"/>
        <v>DVB-15</v>
      </c>
      <c r="G88" s="45" t="str">
        <f t="shared" si="52"/>
        <v xml:space="preserve"> 6004</v>
      </c>
      <c r="H88" s="55">
        <v>118</v>
      </c>
      <c r="I88" s="54">
        <f t="shared" si="53"/>
        <v>609</v>
      </c>
      <c r="J88" s="47" t="str">
        <f t="shared" si="42"/>
        <v>epg509</v>
      </c>
      <c r="K88" s="48" t="str">
        <f t="shared" si="54"/>
        <v>0009000207D1</v>
      </c>
      <c r="L88" s="48" t="str">
        <f t="shared" si="43"/>
        <v>http://www.discoverychannel.ru/</v>
      </c>
      <c r="M88" s="48" t="str">
        <f t="shared" si="44"/>
        <v>Русский, Английский</v>
      </c>
      <c r="N88" s="48" t="str">
        <f t="shared" si="45"/>
        <v>Круглосуточно</v>
      </c>
      <c r="O88" s="49" t="str">
        <f t="shared" si="46"/>
        <v/>
      </c>
      <c r="P88" s="48" t="str">
        <f t="shared" si="55"/>
        <v>Базовый</v>
      </c>
      <c r="Q88" s="44" t="str">
        <f t="shared" si="47"/>
        <v/>
      </c>
      <c r="R88" s="44"/>
      <c r="S88" s="44" t="str">
        <f t="shared" si="56"/>
        <v>Да</v>
      </c>
      <c r="T88" s="44" t="str">
        <f t="shared" si="57"/>
        <v>Да</v>
      </c>
      <c r="U88" s="44" t="str">
        <f t="shared" si="58"/>
        <v/>
      </c>
      <c r="V88" s="27" t="str">
        <f t="shared" si="59"/>
        <v/>
      </c>
    </row>
    <row r="89" spans="1:22" x14ac:dyDescent="0.2">
      <c r="A89" s="44">
        <f t="shared" si="48"/>
        <v>87</v>
      </c>
      <c r="B89" s="53" t="str">
        <f t="shared" si="40"/>
        <v>TV1000 Comedy HD</v>
      </c>
      <c r="C89" s="27" t="str">
        <f t="shared" si="41"/>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49"/>
        <v>Кино и сериалы</v>
      </c>
      <c r="E89" s="54" t="str">
        <f t="shared" si="50"/>
        <v>HD</v>
      </c>
      <c r="F89" s="54" t="str">
        <f t="shared" si="51"/>
        <v>DVB-15</v>
      </c>
      <c r="G89" s="45" t="str">
        <f t="shared" si="52"/>
        <v xml:space="preserve"> 6004</v>
      </c>
      <c r="H89" s="55">
        <v>162</v>
      </c>
      <c r="I89" s="54">
        <f t="shared" si="53"/>
        <v>805</v>
      </c>
      <c r="J89" s="47" t="str">
        <f t="shared" si="42"/>
        <v>epg377</v>
      </c>
      <c r="K89" s="48" t="str">
        <f t="shared" si="54"/>
        <v>0009000207E0</v>
      </c>
      <c r="L89" s="48" t="str">
        <f t="shared" si="43"/>
        <v>http://www.viasatpremium.ru/</v>
      </c>
      <c r="M89" s="48" t="str">
        <f t="shared" si="44"/>
        <v>Русский</v>
      </c>
      <c r="N89" s="48" t="str">
        <f t="shared" si="45"/>
        <v>Круглосуточно</v>
      </c>
      <c r="O89" s="49" t="str">
        <f t="shared" si="46"/>
        <v/>
      </c>
      <c r="P89" s="48" t="str">
        <f t="shared" si="55"/>
        <v>VIASAT премиум HD</v>
      </c>
      <c r="Q89" s="44" t="str">
        <f t="shared" si="47"/>
        <v/>
      </c>
      <c r="R89" s="44"/>
      <c r="S89" s="44" t="str">
        <f t="shared" si="56"/>
        <v>Да</v>
      </c>
      <c r="T89" s="44" t="str">
        <f t="shared" si="57"/>
        <v>Да</v>
      </c>
      <c r="U89" s="44" t="str">
        <f t="shared" si="58"/>
        <v/>
      </c>
      <c r="V89" s="27" t="str">
        <f t="shared" si="59"/>
        <v/>
      </c>
    </row>
    <row r="90" spans="1:22" x14ac:dyDescent="0.2">
      <c r="A90" s="44">
        <f t="shared" si="48"/>
        <v>88</v>
      </c>
      <c r="B90" s="53" t="str">
        <f t="shared" si="40"/>
        <v>Канал Disney</v>
      </c>
      <c r="C90" s="27" t="str">
        <f t="shared" si="41"/>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49"/>
        <v>Детские</v>
      </c>
      <c r="E90" s="54" t="str">
        <f t="shared" si="50"/>
        <v>SD</v>
      </c>
      <c r="F90" s="54" t="str">
        <f t="shared" si="51"/>
        <v>DVB-16</v>
      </c>
      <c r="G90" s="45" t="str">
        <f t="shared" si="52"/>
        <v xml:space="preserve"> 6004</v>
      </c>
      <c r="H90" s="55">
        <v>13</v>
      </c>
      <c r="I90" s="68">
        <f t="shared" si="53"/>
        <v>23</v>
      </c>
      <c r="J90" s="87" t="s">
        <v>451</v>
      </c>
      <c r="K90" s="48" t="str">
        <f t="shared" si="54"/>
        <v>0009000207E3</v>
      </c>
      <c r="L90" s="48" t="str">
        <f t="shared" si="43"/>
        <v>http://www.disney.ru/</v>
      </c>
      <c r="M90" s="48" t="str">
        <f t="shared" si="44"/>
        <v>Русский</v>
      </c>
      <c r="N90" s="48" t="str">
        <f t="shared" si="45"/>
        <v>Круглосуточно</v>
      </c>
      <c r="O90" s="49" t="str">
        <f t="shared" si="46"/>
        <v/>
      </c>
      <c r="P90" s="48" t="str">
        <f t="shared" si="55"/>
        <v>Базовый</v>
      </c>
      <c r="Q90" s="44" t="str">
        <f t="shared" si="47"/>
        <v>Да</v>
      </c>
      <c r="R90" s="44"/>
      <c r="S90" s="44" t="str">
        <f t="shared" si="56"/>
        <v>Да</v>
      </c>
      <c r="T90" s="44" t="str">
        <f t="shared" si="57"/>
        <v>Да</v>
      </c>
      <c r="U90" s="44" t="str">
        <f t="shared" si="58"/>
        <v/>
      </c>
      <c r="V90" s="27" t="str">
        <f t="shared" si="59"/>
        <v/>
      </c>
    </row>
    <row r="91" spans="1:22" x14ac:dyDescent="0.2">
      <c r="A91" s="44">
        <f t="shared" si="48"/>
        <v>89</v>
      </c>
      <c r="B91" s="53" t="str">
        <f t="shared" si="40"/>
        <v>Boomerang</v>
      </c>
      <c r="C91" s="27" t="str">
        <f t="shared" si="41"/>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49"/>
        <v>Детские</v>
      </c>
      <c r="E91" s="54" t="str">
        <f t="shared" si="50"/>
        <v>SD</v>
      </c>
      <c r="F91" s="54" t="str">
        <f t="shared" si="51"/>
        <v>DVB-16</v>
      </c>
      <c r="G91" s="45" t="str">
        <f t="shared" si="52"/>
        <v xml:space="preserve"> 6004</v>
      </c>
      <c r="H91" s="55">
        <v>180</v>
      </c>
      <c r="I91" s="54">
        <f t="shared" si="53"/>
        <v>86</v>
      </c>
      <c r="J91" s="47" t="str">
        <f t="shared" ref="J91:J123" si="60">IFERROR(VLOOKUP($H91,TChannels,22,FALSE),"-")</f>
        <v>epg374</v>
      </c>
      <c r="K91" s="48" t="str">
        <f t="shared" si="54"/>
        <v>0009000207D1</v>
      </c>
      <c r="L91" s="48" t="str">
        <f t="shared" si="43"/>
        <v>http://www.boomerangtv.co.uk</v>
      </c>
      <c r="M91" s="48" t="str">
        <f t="shared" si="44"/>
        <v>Русский</v>
      </c>
      <c r="N91" s="48" t="str">
        <f t="shared" si="45"/>
        <v>Круглосуточно</v>
      </c>
      <c r="O91" s="49" t="str">
        <f t="shared" si="46"/>
        <v/>
      </c>
      <c r="P91" s="48" t="str">
        <f t="shared" si="55"/>
        <v>Базовый</v>
      </c>
      <c r="Q91" s="44" t="str">
        <f t="shared" si="47"/>
        <v/>
      </c>
      <c r="R91" s="44"/>
      <c r="S91" s="44" t="str">
        <f t="shared" si="56"/>
        <v>Да</v>
      </c>
      <c r="T91" s="44" t="str">
        <f t="shared" si="57"/>
        <v>Да</v>
      </c>
      <c r="U91" s="44" t="str">
        <f t="shared" si="58"/>
        <v/>
      </c>
      <c r="V91" s="27" t="str">
        <f t="shared" si="59"/>
        <v/>
      </c>
    </row>
    <row r="92" spans="1:22" x14ac:dyDescent="0.2">
      <c r="A92" s="44">
        <f t="shared" si="48"/>
        <v>90</v>
      </c>
      <c r="B92" s="53" t="str">
        <f t="shared" si="40"/>
        <v>Eurosport 2 HD</v>
      </c>
      <c r="C92" s="27" t="str">
        <f t="shared" si="41"/>
        <v>Канал предоставляет самую полную информацию о текущих событиях в мире спорта. Вещание в формате высокой четкости.</v>
      </c>
      <c r="D92" s="53" t="str">
        <f t="shared" si="49"/>
        <v>Спортивные</v>
      </c>
      <c r="E92" s="54" t="str">
        <f t="shared" si="50"/>
        <v>HD</v>
      </c>
      <c r="F92" s="54" t="str">
        <f t="shared" si="51"/>
        <v>DVB-16</v>
      </c>
      <c r="G92" s="45" t="str">
        <f t="shared" si="52"/>
        <v xml:space="preserve"> 6004</v>
      </c>
      <c r="H92" s="55">
        <v>171</v>
      </c>
      <c r="I92" s="54">
        <f t="shared" si="53"/>
        <v>620</v>
      </c>
      <c r="J92" s="47" t="str">
        <f t="shared" si="60"/>
        <v>epg383</v>
      </c>
      <c r="K92" s="48" t="str">
        <f t="shared" si="54"/>
        <v>0009000207D1</v>
      </c>
      <c r="L92" s="48" t="str">
        <f t="shared" si="43"/>
        <v>http://www.eurosport.ru/</v>
      </c>
      <c r="M92" s="48" t="str">
        <f t="shared" si="44"/>
        <v>Английский</v>
      </c>
      <c r="N92" s="48" t="str">
        <f t="shared" si="45"/>
        <v>Круглосуточно</v>
      </c>
      <c r="O92" s="49" t="str">
        <f t="shared" si="46"/>
        <v/>
      </c>
      <c r="P92" s="48" t="str">
        <f t="shared" si="55"/>
        <v>Базовый</v>
      </c>
      <c r="Q92" s="44" t="str">
        <f t="shared" si="47"/>
        <v/>
      </c>
      <c r="R92" s="44"/>
      <c r="S92" s="44" t="str">
        <f t="shared" si="56"/>
        <v>Да</v>
      </c>
      <c r="T92" s="44" t="str">
        <f t="shared" si="57"/>
        <v>Да</v>
      </c>
      <c r="U92" s="44" t="str">
        <f t="shared" si="58"/>
        <v/>
      </c>
      <c r="V92" s="27" t="str">
        <f t="shared" si="59"/>
        <v/>
      </c>
    </row>
    <row r="93" spans="1:22" x14ac:dyDescent="0.2">
      <c r="A93" s="44">
        <f t="shared" si="48"/>
        <v>91</v>
      </c>
      <c r="B93" s="53" t="str">
        <f t="shared" ref="B93:B123" si="61">IFERROR(VLOOKUP($H93,TChannels,3,FALSE),"-")</f>
        <v>Discovery Science</v>
      </c>
      <c r="C93" s="27" t="str">
        <f t="shared" ref="C93:C123" si="62">IFERROR(VLOOKUP($H93,TChannels,30,FALSE),"-")</f>
        <v>Discovery Science – научный круглосуточный канал. Discovery Science транслирует научные и технические исследования, открытия и изобретения.</v>
      </c>
      <c r="D93" s="53" t="str">
        <f t="shared" si="49"/>
        <v>Познавательные</v>
      </c>
      <c r="E93" s="54" t="str">
        <f t="shared" si="50"/>
        <v>SD</v>
      </c>
      <c r="F93" s="54" t="str">
        <f t="shared" si="51"/>
        <v>DVB-17</v>
      </c>
      <c r="G93" s="45" t="str">
        <f t="shared" si="52"/>
        <v xml:space="preserve"> 6004</v>
      </c>
      <c r="H93" s="55">
        <v>85</v>
      </c>
      <c r="I93" s="54">
        <f t="shared" si="53"/>
        <v>111</v>
      </c>
      <c r="J93" s="47" t="str">
        <f t="shared" si="60"/>
        <v>epg81</v>
      </c>
      <c r="K93" s="48" t="str">
        <f t="shared" si="54"/>
        <v>0009000207E3</v>
      </c>
      <c r="L93" s="48" t="str">
        <f t="shared" ref="L93:L123" si="63">IFERROR(VLOOKUP($H93,TChannels,23,FALSE),"-")</f>
        <v>http://science.discovery.com/</v>
      </c>
      <c r="M93" s="48" t="str">
        <f t="shared" ref="M93:M123" si="64">IFERROR(VLOOKUP($H93,TChannels,24,FALSE),"-")</f>
        <v>Русский, Английский</v>
      </c>
      <c r="N93" s="48" t="str">
        <f t="shared" ref="N93:N123" si="65">IFERROR(VLOOKUP($H93,TChannels,25,FALSE),"-")</f>
        <v>Круглосуточно</v>
      </c>
      <c r="O93" s="49" t="str">
        <f t="shared" ref="O93:O123" si="66">IF(VLOOKUP($H93,TChannels,26,FALSE)=0,"",VLOOKUP($H93,TChannels,26,FALSE))</f>
        <v/>
      </c>
      <c r="P93" s="48" t="str">
        <f t="shared" si="55"/>
        <v>Базовый</v>
      </c>
      <c r="Q93" s="44" t="str">
        <f t="shared" si="47"/>
        <v/>
      </c>
      <c r="R93" s="44"/>
      <c r="S93" s="44" t="str">
        <f t="shared" si="56"/>
        <v>Да</v>
      </c>
      <c r="T93" s="44" t="str">
        <f t="shared" si="57"/>
        <v>Да</v>
      </c>
      <c r="U93" s="44" t="str">
        <f t="shared" si="58"/>
        <v/>
      </c>
      <c r="V93" s="27" t="str">
        <f t="shared" si="59"/>
        <v/>
      </c>
    </row>
    <row r="94" spans="1:22" x14ac:dyDescent="0.2">
      <c r="A94" s="44">
        <f t="shared" si="48"/>
        <v>92</v>
      </c>
      <c r="B94" s="53" t="str">
        <f t="shared" si="61"/>
        <v>КХЛ HD</v>
      </c>
      <c r="C94" s="27" t="str">
        <f t="shared" si="6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49"/>
        <v>Спортивные</v>
      </c>
      <c r="E94" s="54" t="str">
        <f t="shared" si="50"/>
        <v>HD</v>
      </c>
      <c r="F94" s="54" t="str">
        <f t="shared" si="51"/>
        <v>DVB-17</v>
      </c>
      <c r="G94" s="45" t="str">
        <f t="shared" si="52"/>
        <v xml:space="preserve"> 6004</v>
      </c>
      <c r="H94" s="55">
        <v>170</v>
      </c>
      <c r="I94" s="54">
        <f t="shared" si="53"/>
        <v>830</v>
      </c>
      <c r="J94" s="47" t="str">
        <f t="shared" si="60"/>
        <v>epg382</v>
      </c>
      <c r="K94" s="48" t="str">
        <f t="shared" si="54"/>
        <v>0009000207F6</v>
      </c>
      <c r="L94" s="48" t="str">
        <f t="shared" si="63"/>
        <v>http://tv.khl.ru/</v>
      </c>
      <c r="M94" s="48" t="str">
        <f t="shared" si="64"/>
        <v>Русский</v>
      </c>
      <c r="N94" s="48" t="str">
        <f t="shared" si="65"/>
        <v>Круглосуточно</v>
      </c>
      <c r="O94" s="49" t="str">
        <f t="shared" si="66"/>
        <v/>
      </c>
      <c r="P94" s="48" t="str">
        <f t="shared" si="55"/>
        <v>КХЛ HD</v>
      </c>
      <c r="Q94" s="44" t="str">
        <f t="shared" ref="Q94:Q125" si="67">IF(VLOOKUP($H94,TChannels,6,FALSE)=0,"",VLOOKUP($H94,TChannels,6,FALSE))</f>
        <v/>
      </c>
      <c r="R94" s="44"/>
      <c r="S94" s="44" t="str">
        <f t="shared" si="56"/>
        <v>Да</v>
      </c>
      <c r="T94" s="44" t="str">
        <f t="shared" si="57"/>
        <v>Да</v>
      </c>
      <c r="U94" s="44" t="str">
        <f t="shared" si="58"/>
        <v/>
      </c>
      <c r="V94" s="27" t="str">
        <f t="shared" si="59"/>
        <v/>
      </c>
    </row>
    <row r="95" spans="1:22" x14ac:dyDescent="0.2">
      <c r="A95" s="44">
        <f t="shared" si="48"/>
        <v>93</v>
      </c>
      <c r="B95" s="53" t="str">
        <f t="shared" si="61"/>
        <v>History</v>
      </c>
      <c r="C95" s="27" t="str">
        <f t="shared" si="6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49"/>
        <v>Развлекательные</v>
      </c>
      <c r="E95" s="54" t="str">
        <f t="shared" si="50"/>
        <v>SD</v>
      </c>
      <c r="F95" s="54" t="str">
        <f t="shared" si="51"/>
        <v>DVB-17</v>
      </c>
      <c r="G95" s="45" t="str">
        <f t="shared" si="52"/>
        <v xml:space="preserve"> 6004</v>
      </c>
      <c r="H95" s="55">
        <v>233</v>
      </c>
      <c r="I95" s="54">
        <f t="shared" si="53"/>
        <v>201</v>
      </c>
      <c r="J95" s="47" t="str">
        <f t="shared" si="60"/>
        <v>epg503</v>
      </c>
      <c r="K95" s="48" t="str">
        <f t="shared" si="54"/>
        <v>0009000207D1</v>
      </c>
      <c r="L95" s="48" t="str">
        <f t="shared" si="63"/>
        <v>http://www.history.com/</v>
      </c>
      <c r="M95" s="48" t="str">
        <f t="shared" si="64"/>
        <v>Русский, Английский</v>
      </c>
      <c r="N95" s="48" t="str">
        <f t="shared" si="65"/>
        <v>Круглосуточно</v>
      </c>
      <c r="O95" s="49" t="str">
        <f t="shared" si="66"/>
        <v/>
      </c>
      <c r="P95" s="48" t="str">
        <f t="shared" si="55"/>
        <v>Базовый</v>
      </c>
      <c r="Q95" s="44" t="str">
        <f t="shared" si="67"/>
        <v>Да</v>
      </c>
      <c r="R95" s="44"/>
      <c r="S95" s="44" t="str">
        <f t="shared" si="56"/>
        <v>Да</v>
      </c>
      <c r="T95" s="44" t="str">
        <f t="shared" si="57"/>
        <v>Да</v>
      </c>
      <c r="U95" s="44" t="str">
        <f t="shared" si="58"/>
        <v/>
      </c>
      <c r="V95" s="27" t="str">
        <f t="shared" si="59"/>
        <v/>
      </c>
    </row>
    <row r="96" spans="1:22" s="63" customFormat="1" x14ac:dyDescent="0.2">
      <c r="A96" s="44">
        <f t="shared" si="48"/>
        <v>94</v>
      </c>
      <c r="B96" s="53" t="str">
        <f t="shared" si="61"/>
        <v>Life</v>
      </c>
      <c r="C96" s="27" t="str">
        <f t="shared" si="62"/>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49"/>
        <v>Новости и публицистика</v>
      </c>
      <c r="E96" s="54" t="str">
        <f t="shared" si="50"/>
        <v>SD</v>
      </c>
      <c r="F96" s="54" t="str">
        <f t="shared" si="51"/>
        <v>DVB-18</v>
      </c>
      <c r="G96" s="45" t="str">
        <f t="shared" si="52"/>
        <v xml:space="preserve"> 6004</v>
      </c>
      <c r="H96" s="55">
        <v>69</v>
      </c>
      <c r="I96" s="54">
        <f t="shared" si="53"/>
        <v>34</v>
      </c>
      <c r="J96" s="47" t="str">
        <f t="shared" si="60"/>
        <v>epg273</v>
      </c>
      <c r="K96" s="48" t="str">
        <f t="shared" si="54"/>
        <v>0009000207F4</v>
      </c>
      <c r="L96" s="48" t="str">
        <f t="shared" si="63"/>
        <v>http://lifenews.ru/</v>
      </c>
      <c r="M96" s="48" t="str">
        <f t="shared" si="64"/>
        <v>Русский</v>
      </c>
      <c r="N96" s="48" t="str">
        <f t="shared" si="65"/>
        <v>Круглосуточно</v>
      </c>
      <c r="O96" s="49" t="str">
        <f t="shared" si="66"/>
        <v/>
      </c>
      <c r="P96" s="48" t="str">
        <f t="shared" si="55"/>
        <v>Базовый</v>
      </c>
      <c r="Q96" s="44" t="str">
        <f t="shared" si="67"/>
        <v>Да</v>
      </c>
      <c r="R96" s="44"/>
      <c r="S96" s="44" t="str">
        <f t="shared" si="56"/>
        <v>Да</v>
      </c>
      <c r="T96" s="44" t="str">
        <f t="shared" si="57"/>
        <v>Да</v>
      </c>
      <c r="U96" s="44" t="str">
        <f t="shared" si="58"/>
        <v/>
      </c>
      <c r="V96" s="27" t="str">
        <f t="shared" si="59"/>
        <v/>
      </c>
    </row>
    <row r="97" spans="1:22" x14ac:dyDescent="0.2">
      <c r="A97" s="48">
        <f t="shared" si="48"/>
        <v>95</v>
      </c>
      <c r="B97" s="53" t="str">
        <f t="shared" si="61"/>
        <v>Бобёр</v>
      </c>
      <c r="C97" s="27" t="str">
        <f t="shared" si="62"/>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49"/>
        <v>Познавательные</v>
      </c>
      <c r="E97" s="54" t="str">
        <f t="shared" si="50"/>
        <v>SD</v>
      </c>
      <c r="F97" s="54" t="str">
        <f t="shared" si="51"/>
        <v>DVB-18</v>
      </c>
      <c r="G97" s="45" t="str">
        <f t="shared" si="52"/>
        <v xml:space="preserve"> 6004</v>
      </c>
      <c r="H97" s="54">
        <v>312</v>
      </c>
      <c r="I97" s="54">
        <f t="shared" si="53"/>
        <v>112</v>
      </c>
      <c r="J97" s="47" t="str">
        <f t="shared" si="60"/>
        <v>epg603</v>
      </c>
      <c r="K97" s="48" t="str">
        <f t="shared" si="54"/>
        <v>0009000207E5</v>
      </c>
      <c r="L97" s="48" t="str">
        <f t="shared" si="63"/>
        <v>http://www.bober-tv.ru</v>
      </c>
      <c r="M97" s="48" t="str">
        <f t="shared" si="64"/>
        <v>Русский</v>
      </c>
      <c r="N97" s="48" t="str">
        <f t="shared" si="65"/>
        <v>Круглосуточно</v>
      </c>
      <c r="O97" s="49" t="str">
        <f t="shared" si="66"/>
        <v/>
      </c>
      <c r="P97" s="48" t="str">
        <f t="shared" si="55"/>
        <v>Базовый</v>
      </c>
      <c r="Q97" s="48" t="str">
        <f t="shared" si="67"/>
        <v/>
      </c>
      <c r="R97" s="48"/>
      <c r="S97" s="44" t="str">
        <f t="shared" si="56"/>
        <v>Да</v>
      </c>
      <c r="T97" s="44" t="str">
        <f t="shared" si="57"/>
        <v>Да</v>
      </c>
      <c r="U97" s="44" t="str">
        <f t="shared" si="58"/>
        <v/>
      </c>
      <c r="V97" s="27" t="str">
        <f t="shared" si="59"/>
        <v/>
      </c>
    </row>
    <row r="98" spans="1:22" x14ac:dyDescent="0.2">
      <c r="A98" s="44">
        <f t="shared" si="48"/>
        <v>96</v>
      </c>
      <c r="B98" s="53" t="str">
        <f t="shared" si="61"/>
        <v>Fox Life HD</v>
      </c>
      <c r="C98" s="27" t="str">
        <f t="shared" si="62"/>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49"/>
        <v>Кино и сериалы</v>
      </c>
      <c r="E98" s="54" t="str">
        <f t="shared" si="50"/>
        <v>HD</v>
      </c>
      <c r="F98" s="54" t="str">
        <f t="shared" si="51"/>
        <v>DVB-21</v>
      </c>
      <c r="G98" s="45" t="str">
        <f t="shared" si="52"/>
        <v xml:space="preserve"> 6004</v>
      </c>
      <c r="H98" s="55">
        <v>130</v>
      </c>
      <c r="I98" s="54">
        <f t="shared" si="53"/>
        <v>606</v>
      </c>
      <c r="J98" s="47" t="str">
        <f t="shared" si="60"/>
        <v>epg315</v>
      </c>
      <c r="K98" s="48" t="str">
        <f t="shared" si="54"/>
        <v>0009000207D1</v>
      </c>
      <c r="L98" s="48" t="str">
        <f t="shared" si="63"/>
        <v>http://www.foxlifetv.ru/</v>
      </c>
      <c r="M98" s="48" t="str">
        <f t="shared" si="64"/>
        <v>Русский</v>
      </c>
      <c r="N98" s="48" t="str">
        <f t="shared" si="65"/>
        <v>Круглосуточно</v>
      </c>
      <c r="O98" s="49" t="str">
        <f t="shared" si="66"/>
        <v/>
      </c>
      <c r="P98" s="48" t="str">
        <f t="shared" si="55"/>
        <v>Базовый</v>
      </c>
      <c r="Q98" s="44" t="str">
        <f t="shared" si="67"/>
        <v/>
      </c>
      <c r="R98" s="44"/>
      <c r="S98" s="44" t="str">
        <f t="shared" si="56"/>
        <v>Да</v>
      </c>
      <c r="T98" s="44" t="str">
        <f t="shared" si="57"/>
        <v>Да</v>
      </c>
      <c r="U98" s="44" t="str">
        <f t="shared" si="58"/>
        <v/>
      </c>
      <c r="V98" s="27" t="str">
        <f t="shared" si="59"/>
        <v/>
      </c>
    </row>
    <row r="99" spans="1:22" x14ac:dyDescent="0.2">
      <c r="A99" s="44">
        <f t="shared" ref="A99:A130" si="68">ROW()-2</f>
        <v>97</v>
      </c>
      <c r="B99" s="53" t="str">
        <f t="shared" si="61"/>
        <v>Mezzo Live HD</v>
      </c>
      <c r="C99" s="27" t="str">
        <f t="shared" si="62"/>
        <v>Самые прекрасные мгновения классической музыки, оперы, танца, джаза и всей музыки мира. В прямом эфире.</v>
      </c>
      <c r="D99" s="53" t="str">
        <f t="shared" ref="D99:D130" si="69">IFERROR(VLOOKUP($H99,TChannels,21,FALSE),"-")</f>
        <v>Музыкальные</v>
      </c>
      <c r="E99" s="54" t="str">
        <f t="shared" ref="E99:E130" si="70">IFERROR(VLOOKUP($H99,TChannels,4,FALSE),"-")</f>
        <v>HD</v>
      </c>
      <c r="F99" s="54" t="str">
        <f t="shared" ref="F99:F130" si="71">IFERROR(VLOOKUP($H99,TChannels,2,FALSE),"-")</f>
        <v>DVB-23</v>
      </c>
      <c r="G99" s="45" t="str">
        <f t="shared" ref="G99:G130" si="72">IFERROR(MID($A$1,SEARCH("=",$A$1,9)+1,SEARCH(")",$A$1)-SEARCH("=",$A$1,9)-1),"Н/Д")</f>
        <v xml:space="preserve"> 6004</v>
      </c>
      <c r="H99" s="55">
        <v>146</v>
      </c>
      <c r="I99" s="54">
        <f t="shared" ref="I99:I130" si="73">IFERROR(VLOOKUP($H99,TChannels,5,FALSE),"-")</f>
        <v>623</v>
      </c>
      <c r="J99" s="47" t="str">
        <f t="shared" si="60"/>
        <v>epg329</v>
      </c>
      <c r="K99" s="48" t="str">
        <f t="shared" ref="K99:K130" si="74">IFERROR(IF($U$1=1,VLOOKUP($H99,TChannels,13,FALSE),IF($U$1=2,VLOOKUP($H99,TChannels,20,FALSE),IF($U$1=3,VLOOKUP($H99,TChannels,10,FALSE),IF($U$1=4,VLOOKUP($H99,TChannels,17,FALSE),"Не определен")))),"-")</f>
        <v>0009000207D1</v>
      </c>
      <c r="L99" s="48" t="str">
        <f t="shared" si="63"/>
        <v>http://www.mezzo.tv/</v>
      </c>
      <c r="M99" s="48" t="str">
        <f t="shared" si="64"/>
        <v>Французский</v>
      </c>
      <c r="N99" s="48" t="str">
        <f t="shared" si="65"/>
        <v>Круглосуточно</v>
      </c>
      <c r="O99" s="49" t="str">
        <f t="shared" si="66"/>
        <v/>
      </c>
      <c r="P99" s="48" t="str">
        <f t="shared" ref="P99:P130" si="75">IFERROR(IF(OR($U$1=1,$U$1=3),VLOOKUP($H99,TChannels,7,FALSE),IF(OR($U$1=2,$U$1=4),VLOOKUP($H99,TChannels,14,FALSE),"Не определен")),"-")</f>
        <v>Базовый</v>
      </c>
      <c r="Q99" s="44" t="str">
        <f t="shared" si="67"/>
        <v/>
      </c>
      <c r="R99" s="44"/>
      <c r="S99" s="44" t="str">
        <f t="shared" ref="S99:S130" si="76">IFERROR(VLOOKUP($H99,TChannels,27,FALSE),"-")</f>
        <v>Да</v>
      </c>
      <c r="T99" s="44" t="str">
        <f t="shared" ref="T99:T130" si="77">IFERROR(VLOOKUP($H99,TChannels,28,FALSE),"-")</f>
        <v>Да</v>
      </c>
      <c r="U99" s="44" t="str">
        <f t="shared" ref="U99:U130" si="78">IF(VLOOKUP($H99,TChannels,29,FALSE)=0,"",VLOOKUP($H99,TChannels,29,FALSE))</f>
        <v/>
      </c>
      <c r="V99" s="27" t="str">
        <f t="shared" ref="V99:V130" si="79">IF(VLOOKUP($H99,TChannels,31,FALSE)=0,"",VLOOKUP($H99,TChannels,31,FALSE))</f>
        <v/>
      </c>
    </row>
    <row r="100" spans="1:22" x14ac:dyDescent="0.2">
      <c r="A100" s="44">
        <f t="shared" si="68"/>
        <v>98</v>
      </c>
      <c r="B100" s="53" t="str">
        <f t="shared" si="61"/>
        <v>Viasat History</v>
      </c>
      <c r="C100" s="27" t="str">
        <f t="shared" si="62"/>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69"/>
        <v>Познавательные</v>
      </c>
      <c r="E100" s="54" t="str">
        <f t="shared" si="70"/>
        <v>SD</v>
      </c>
      <c r="F100" s="54" t="str">
        <f t="shared" si="71"/>
        <v>DVB-22</v>
      </c>
      <c r="G100" s="45" t="str">
        <f t="shared" si="72"/>
        <v xml:space="preserve"> 6004</v>
      </c>
      <c r="H100" s="55">
        <v>91</v>
      </c>
      <c r="I100" s="54">
        <f t="shared" si="73"/>
        <v>113</v>
      </c>
      <c r="J100" s="47" t="str">
        <f t="shared" si="60"/>
        <v>epg87</v>
      </c>
      <c r="K100" s="48" t="str">
        <f t="shared" si="74"/>
        <v>0009000207D1</v>
      </c>
      <c r="L100" s="48" t="str">
        <f t="shared" si="63"/>
        <v>http://www.viasat-channels.tv</v>
      </c>
      <c r="M100" s="48" t="str">
        <f t="shared" si="64"/>
        <v>Русский, Английский</v>
      </c>
      <c r="N100" s="48" t="str">
        <f t="shared" si="65"/>
        <v>Круглосуточно</v>
      </c>
      <c r="O100" s="49" t="str">
        <f t="shared" si="66"/>
        <v/>
      </c>
      <c r="P100" s="48" t="str">
        <f t="shared" si="75"/>
        <v>Базовый</v>
      </c>
      <c r="Q100" s="44" t="str">
        <f t="shared" si="67"/>
        <v>Да</v>
      </c>
      <c r="R100" s="44"/>
      <c r="S100" s="44" t="str">
        <f t="shared" si="76"/>
        <v>Да</v>
      </c>
      <c r="T100" s="44" t="str">
        <f t="shared" si="77"/>
        <v>Да</v>
      </c>
      <c r="U100" s="44" t="str">
        <f t="shared" si="78"/>
        <v/>
      </c>
      <c r="V100" s="27" t="str">
        <f t="shared" si="79"/>
        <v/>
      </c>
    </row>
    <row r="101" spans="1:22" x14ac:dyDescent="0.2">
      <c r="A101" s="44">
        <f t="shared" si="68"/>
        <v>99</v>
      </c>
      <c r="B101" s="53" t="str">
        <f t="shared" si="61"/>
        <v>Life HD</v>
      </c>
      <c r="C101" s="27" t="str">
        <f t="shared" si="62"/>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69"/>
        <v>Новости и публицистика</v>
      </c>
      <c r="E101" s="54" t="str">
        <f t="shared" si="70"/>
        <v>HD</v>
      </c>
      <c r="F101" s="54" t="str">
        <f t="shared" si="71"/>
        <v>DVB-19</v>
      </c>
      <c r="G101" s="45" t="str">
        <f t="shared" si="72"/>
        <v xml:space="preserve"> 6004</v>
      </c>
      <c r="H101" s="55">
        <v>182</v>
      </c>
      <c r="I101" s="54">
        <f t="shared" si="73"/>
        <v>624</v>
      </c>
      <c r="J101" s="153" t="str">
        <f t="shared" si="60"/>
        <v>epg480</v>
      </c>
      <c r="K101" s="67" t="str">
        <f t="shared" si="74"/>
        <v>0009000207D1</v>
      </c>
      <c r="L101" s="67" t="str">
        <f t="shared" si="63"/>
        <v>http://lifenews.ru/</v>
      </c>
      <c r="M101" s="67" t="str">
        <f t="shared" si="64"/>
        <v>Русский</v>
      </c>
      <c r="N101" s="67" t="str">
        <f t="shared" si="65"/>
        <v>Круглосуточно</v>
      </c>
      <c r="O101" s="154" t="str">
        <f t="shared" si="66"/>
        <v/>
      </c>
      <c r="P101" s="67" t="str">
        <f t="shared" si="75"/>
        <v>Базовый</v>
      </c>
      <c r="Q101" s="67" t="str">
        <f t="shared" si="67"/>
        <v/>
      </c>
      <c r="R101" s="44"/>
      <c r="S101" s="44" t="str">
        <f t="shared" si="76"/>
        <v>Да</v>
      </c>
      <c r="T101" s="44" t="str">
        <f t="shared" si="77"/>
        <v>Да</v>
      </c>
      <c r="U101" s="44" t="str">
        <f t="shared" si="78"/>
        <v/>
      </c>
      <c r="V101" s="27" t="str">
        <f t="shared" si="79"/>
        <v/>
      </c>
    </row>
    <row r="102" spans="1:22" x14ac:dyDescent="0.2">
      <c r="A102" s="44">
        <f t="shared" si="68"/>
        <v>100</v>
      </c>
      <c r="B102" s="53" t="str">
        <f t="shared" si="61"/>
        <v>Матч! Арена</v>
      </c>
      <c r="C102" s="27" t="str">
        <f t="shared" si="6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69"/>
        <v>Спортивные</v>
      </c>
      <c r="E102" s="54" t="str">
        <f t="shared" si="70"/>
        <v>SD</v>
      </c>
      <c r="F102" s="54" t="str">
        <f t="shared" si="71"/>
        <v>DVB-19</v>
      </c>
      <c r="G102" s="45" t="str">
        <f t="shared" si="72"/>
        <v xml:space="preserve"> 6004</v>
      </c>
      <c r="H102" s="55">
        <v>50</v>
      </c>
      <c r="I102" s="54">
        <f t="shared" si="73"/>
        <v>302</v>
      </c>
      <c r="J102" s="153" t="str">
        <f t="shared" si="60"/>
        <v>epg627</v>
      </c>
      <c r="K102" s="67" t="str">
        <f t="shared" si="74"/>
        <v>0009000207F4</v>
      </c>
      <c r="L102" s="67" t="str">
        <f t="shared" si="63"/>
        <v>http://matchtv.ru/</v>
      </c>
      <c r="M102" s="67" t="str">
        <f t="shared" si="64"/>
        <v>Русский</v>
      </c>
      <c r="N102" s="67" t="str">
        <f t="shared" si="65"/>
        <v>Круглосуточно</v>
      </c>
      <c r="O102" s="154" t="str">
        <f t="shared" si="66"/>
        <v/>
      </c>
      <c r="P102" s="67" t="str">
        <f t="shared" si="75"/>
        <v>Базовый</v>
      </c>
      <c r="Q102" s="67" t="str">
        <f t="shared" si="67"/>
        <v>Да</v>
      </c>
      <c r="R102" s="44"/>
      <c r="S102" s="44" t="str">
        <f t="shared" si="76"/>
        <v>Да</v>
      </c>
      <c r="T102" s="44" t="str">
        <f t="shared" si="77"/>
        <v>Да</v>
      </c>
      <c r="U102" s="44" t="str">
        <f t="shared" si="78"/>
        <v/>
      </c>
      <c r="V102" s="27" t="str">
        <f t="shared" si="79"/>
        <v/>
      </c>
    </row>
    <row r="103" spans="1:22" x14ac:dyDescent="0.2">
      <c r="A103" s="44">
        <f t="shared" si="68"/>
        <v>101</v>
      </c>
      <c r="B103" s="27" t="str">
        <f t="shared" si="61"/>
        <v>Extreme Sports</v>
      </c>
      <c r="C103" s="27" t="str">
        <f t="shared" si="62"/>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9"/>
        <v>Спортивные</v>
      </c>
      <c r="E103" s="45" t="str">
        <f t="shared" si="70"/>
        <v>SD</v>
      </c>
      <c r="F103" s="45" t="str">
        <f t="shared" si="71"/>
        <v>DVB-31</v>
      </c>
      <c r="G103" s="45" t="str">
        <f t="shared" si="72"/>
        <v xml:space="preserve"> 6004</v>
      </c>
      <c r="H103" s="45">
        <v>110</v>
      </c>
      <c r="I103" s="45">
        <f t="shared" si="73"/>
        <v>838</v>
      </c>
      <c r="J103" s="153" t="str">
        <f t="shared" si="60"/>
        <v>epg106</v>
      </c>
      <c r="K103" s="67" t="str">
        <f t="shared" si="74"/>
        <v>000900020803</v>
      </c>
      <c r="L103" s="67" t="str">
        <f t="shared" si="63"/>
        <v>http://extreme.com/</v>
      </c>
      <c r="M103" s="67" t="str">
        <f t="shared" si="64"/>
        <v>Русский</v>
      </c>
      <c r="N103" s="67" t="str">
        <f t="shared" si="65"/>
        <v>Круглосуточно</v>
      </c>
      <c r="O103" s="154" t="str">
        <f t="shared" si="66"/>
        <v/>
      </c>
      <c r="P103" s="67" t="str">
        <f t="shared" si="75"/>
        <v>Активный</v>
      </c>
      <c r="Q103" s="67" t="str">
        <f t="shared" si="67"/>
        <v/>
      </c>
      <c r="R103" s="44"/>
      <c r="S103" s="44" t="str">
        <f t="shared" si="76"/>
        <v>Да</v>
      </c>
      <c r="T103" s="44" t="str">
        <f t="shared" si="77"/>
        <v>Да</v>
      </c>
      <c r="U103" s="44" t="str">
        <f t="shared" si="78"/>
        <v/>
      </c>
      <c r="V103" s="27" t="str">
        <f t="shared" si="79"/>
        <v/>
      </c>
    </row>
    <row r="104" spans="1:22" x14ac:dyDescent="0.2">
      <c r="A104" s="44">
        <f t="shared" si="68"/>
        <v>102</v>
      </c>
      <c r="B104" s="27" t="str">
        <f t="shared" si="61"/>
        <v>Discovery Science HD</v>
      </c>
      <c r="C104" s="27" t="str">
        <f t="shared" si="62"/>
        <v>Discovery Science HD – научный круглосуточный канал. Discovery Science транслирует научные и технические исследования, открытия и изобретения.</v>
      </c>
      <c r="D104" s="27" t="str">
        <f t="shared" si="69"/>
        <v>Познавательные</v>
      </c>
      <c r="E104" s="45" t="str">
        <f t="shared" si="70"/>
        <v>HD</v>
      </c>
      <c r="F104" s="45" t="str">
        <f t="shared" si="71"/>
        <v>DVB-19</v>
      </c>
      <c r="G104" s="45" t="str">
        <f t="shared" si="72"/>
        <v xml:space="preserve"> 6004</v>
      </c>
      <c r="H104" s="46">
        <v>155</v>
      </c>
      <c r="I104" s="45">
        <f t="shared" si="73"/>
        <v>613</v>
      </c>
      <c r="J104" s="153" t="str">
        <f t="shared" si="60"/>
        <v>epg523</v>
      </c>
      <c r="K104" s="67" t="str">
        <f t="shared" si="74"/>
        <v>0009000207D1</v>
      </c>
      <c r="L104" s="67" t="str">
        <f t="shared" si="63"/>
        <v>http://science.discovery.com/</v>
      </c>
      <c r="M104" s="67" t="str">
        <f t="shared" si="64"/>
        <v>Русский, Английский</v>
      </c>
      <c r="N104" s="67" t="str">
        <f t="shared" si="65"/>
        <v>Круглосуточно</v>
      </c>
      <c r="O104" s="154" t="str">
        <f t="shared" si="66"/>
        <v/>
      </c>
      <c r="P104" s="67" t="str">
        <f t="shared" si="75"/>
        <v>Базовый</v>
      </c>
      <c r="Q104" s="67" t="str">
        <f t="shared" si="67"/>
        <v/>
      </c>
      <c r="R104" s="44"/>
      <c r="S104" s="44" t="str">
        <f t="shared" si="76"/>
        <v>Да</v>
      </c>
      <c r="T104" s="44" t="str">
        <f t="shared" si="77"/>
        <v>Да</v>
      </c>
      <c r="U104" s="44" t="str">
        <f t="shared" si="78"/>
        <v/>
      </c>
      <c r="V104" s="27" t="str">
        <f t="shared" si="79"/>
        <v/>
      </c>
    </row>
    <row r="105" spans="1:22" x14ac:dyDescent="0.2">
      <c r="A105" s="44">
        <f t="shared" si="68"/>
        <v>103</v>
      </c>
      <c r="B105" s="27" t="str">
        <f t="shared" si="61"/>
        <v>AMEDIA HIT HD</v>
      </c>
      <c r="C105" s="27" t="str">
        <f t="shared" si="6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9"/>
        <v>Кино и сериалы</v>
      </c>
      <c r="E105" s="45" t="str">
        <f t="shared" si="70"/>
        <v>HD</v>
      </c>
      <c r="F105" s="45" t="str">
        <f t="shared" si="71"/>
        <v>DVB-20</v>
      </c>
      <c r="G105" s="45" t="str">
        <f t="shared" si="72"/>
        <v xml:space="preserve"> 6004</v>
      </c>
      <c r="H105" s="46">
        <v>303</v>
      </c>
      <c r="I105" s="45">
        <f t="shared" si="73"/>
        <v>826</v>
      </c>
      <c r="J105" s="153" t="str">
        <f t="shared" si="60"/>
        <v>epg585</v>
      </c>
      <c r="K105" s="67" t="str">
        <f t="shared" si="74"/>
        <v>0009000207EF</v>
      </c>
      <c r="L105" s="67" t="str">
        <f t="shared" si="63"/>
        <v>http://amediahit.ru/</v>
      </c>
      <c r="M105" s="67" t="str">
        <f t="shared" si="64"/>
        <v>Русский, Английский</v>
      </c>
      <c r="N105" s="67" t="str">
        <f t="shared" si="65"/>
        <v>Круглосуточно</v>
      </c>
      <c r="O105" s="154" t="str">
        <f t="shared" si="66"/>
        <v/>
      </c>
      <c r="P105" s="67" t="str">
        <f t="shared" si="75"/>
        <v>AMEDIA Premium HD</v>
      </c>
      <c r="Q105" s="67" t="str">
        <f t="shared" si="67"/>
        <v/>
      </c>
      <c r="R105" s="44"/>
      <c r="S105" s="44" t="str">
        <f t="shared" si="76"/>
        <v>Да</v>
      </c>
      <c r="T105" s="44" t="str">
        <f t="shared" si="77"/>
        <v>Да</v>
      </c>
      <c r="U105" s="44" t="str">
        <f t="shared" si="78"/>
        <v/>
      </c>
      <c r="V105" s="27" t="str">
        <f t="shared" si="79"/>
        <v/>
      </c>
    </row>
    <row r="106" spans="1:22" x14ac:dyDescent="0.2">
      <c r="A106" s="44">
        <f t="shared" si="68"/>
        <v>104</v>
      </c>
      <c r="B106" s="51" t="str">
        <f t="shared" si="61"/>
        <v>A1</v>
      </c>
      <c r="C106" s="51" t="str">
        <f t="shared" si="6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69"/>
        <v>Кино и сериалы</v>
      </c>
      <c r="E106" s="68" t="str">
        <f t="shared" si="70"/>
        <v>SD</v>
      </c>
      <c r="F106" s="68" t="str">
        <f t="shared" si="71"/>
        <v>DVB-20</v>
      </c>
      <c r="G106" s="68" t="str">
        <f t="shared" si="72"/>
        <v xml:space="preserve"> 6004</v>
      </c>
      <c r="H106" s="152">
        <v>79</v>
      </c>
      <c r="I106" s="68">
        <f t="shared" si="73"/>
        <v>829</v>
      </c>
      <c r="J106" s="153" t="str">
        <f t="shared" si="60"/>
        <v>epg265</v>
      </c>
      <c r="K106" s="67" t="str">
        <f t="shared" si="74"/>
        <v>0009000207EF</v>
      </c>
      <c r="L106" s="67" t="str">
        <f t="shared" si="63"/>
        <v>http://amedia1.ru/</v>
      </c>
      <c r="M106" s="67" t="str">
        <f t="shared" si="64"/>
        <v>Русский, Английский</v>
      </c>
      <c r="N106" s="67" t="str">
        <f t="shared" si="65"/>
        <v>Круглосуточно</v>
      </c>
      <c r="O106" s="154" t="str">
        <f t="shared" si="66"/>
        <v/>
      </c>
      <c r="P106" s="67" t="str">
        <f t="shared" si="75"/>
        <v>AMEDIA Premium HD</v>
      </c>
      <c r="Q106" s="67" t="str">
        <f t="shared" si="67"/>
        <v/>
      </c>
      <c r="R106" s="44"/>
      <c r="S106" s="44" t="str">
        <f t="shared" si="76"/>
        <v>Да</v>
      </c>
      <c r="T106" s="44" t="str">
        <f t="shared" si="77"/>
        <v>Да</v>
      </c>
      <c r="U106" s="44" t="str">
        <f t="shared" si="78"/>
        <v/>
      </c>
      <c r="V106" s="27" t="str">
        <f t="shared" si="79"/>
        <v/>
      </c>
    </row>
    <row r="107" spans="1:22" x14ac:dyDescent="0.2">
      <c r="A107" s="44">
        <f t="shared" si="68"/>
        <v>105</v>
      </c>
      <c r="B107" s="51" t="str">
        <f t="shared" si="61"/>
        <v>AMEDIA HIT SD</v>
      </c>
      <c r="C107" s="51" t="str">
        <f t="shared" si="6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69"/>
        <v>Кино и сериалы</v>
      </c>
      <c r="E107" s="68" t="str">
        <f t="shared" si="70"/>
        <v>SD</v>
      </c>
      <c r="F107" s="68" t="str">
        <f t="shared" si="71"/>
        <v>DVB-20</v>
      </c>
      <c r="G107" s="68" t="str">
        <f t="shared" si="72"/>
        <v xml:space="preserve"> 6004</v>
      </c>
      <c r="H107" s="152">
        <v>302</v>
      </c>
      <c r="I107" s="68">
        <f t="shared" si="73"/>
        <v>827</v>
      </c>
      <c r="J107" s="153" t="str">
        <f t="shared" si="60"/>
        <v>epg575</v>
      </c>
      <c r="K107" s="67" t="str">
        <f t="shared" si="74"/>
        <v>0009000207EF</v>
      </c>
      <c r="L107" s="67" t="str">
        <f t="shared" si="63"/>
        <v>http://amediahit.ru/</v>
      </c>
      <c r="M107" s="67" t="str">
        <f t="shared" si="64"/>
        <v>Русский, Английский</v>
      </c>
      <c r="N107" s="67" t="str">
        <f t="shared" si="65"/>
        <v>Круглосуточно</v>
      </c>
      <c r="O107" s="154" t="str">
        <f t="shared" si="66"/>
        <v/>
      </c>
      <c r="P107" s="67" t="str">
        <f t="shared" si="75"/>
        <v>AMEDIA Premium HD</v>
      </c>
      <c r="Q107" s="67" t="str">
        <f t="shared" si="67"/>
        <v/>
      </c>
      <c r="R107" s="44"/>
      <c r="S107" s="44" t="str">
        <f t="shared" si="76"/>
        <v>Да</v>
      </c>
      <c r="T107" s="44" t="str">
        <f t="shared" si="77"/>
        <v>Да</v>
      </c>
      <c r="U107" s="44" t="str">
        <f t="shared" si="78"/>
        <v/>
      </c>
      <c r="V107" s="27" t="str">
        <f t="shared" si="79"/>
        <v/>
      </c>
    </row>
    <row r="108" spans="1:22" x14ac:dyDescent="0.2">
      <c r="A108" s="44">
        <f t="shared" si="68"/>
        <v>106</v>
      </c>
      <c r="B108" s="51" t="str">
        <f t="shared" si="61"/>
        <v>AMEDIA Premium HD</v>
      </c>
      <c r="C108" s="51" t="str">
        <f t="shared" si="62"/>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69"/>
        <v>Кино и сериалы</v>
      </c>
      <c r="E108" s="68" t="str">
        <f t="shared" si="70"/>
        <v>HD</v>
      </c>
      <c r="F108" s="68" t="str">
        <f t="shared" si="71"/>
        <v>DVB-20</v>
      </c>
      <c r="G108" s="68" t="str">
        <f t="shared" si="72"/>
        <v xml:space="preserve"> 6004</v>
      </c>
      <c r="H108" s="152">
        <v>220</v>
      </c>
      <c r="I108" s="68">
        <f t="shared" si="73"/>
        <v>823</v>
      </c>
      <c r="J108" s="153" t="str">
        <f t="shared" si="60"/>
        <v>epg267</v>
      </c>
      <c r="K108" s="67" t="str">
        <f t="shared" si="74"/>
        <v>0009000207EF</v>
      </c>
      <c r="L108" s="67" t="str">
        <f t="shared" si="63"/>
        <v>http://amediahd.ru/</v>
      </c>
      <c r="M108" s="67" t="str">
        <f t="shared" si="64"/>
        <v>Русский, Английский</v>
      </c>
      <c r="N108" s="67" t="str">
        <f t="shared" si="65"/>
        <v>Круглосуточно</v>
      </c>
      <c r="O108" s="154" t="str">
        <f t="shared" si="66"/>
        <v/>
      </c>
      <c r="P108" s="67" t="str">
        <f t="shared" si="75"/>
        <v>AMEDIA Premium HD</v>
      </c>
      <c r="Q108" s="67" t="str">
        <f t="shared" si="67"/>
        <v/>
      </c>
      <c r="R108" s="44"/>
      <c r="S108" s="44" t="str">
        <f t="shared" si="76"/>
        <v>Да</v>
      </c>
      <c r="T108" s="44" t="str">
        <f t="shared" si="77"/>
        <v>Да</v>
      </c>
      <c r="U108" s="44" t="str">
        <f t="shared" si="78"/>
        <v/>
      </c>
      <c r="V108" s="27" t="str">
        <f t="shared" si="79"/>
        <v/>
      </c>
    </row>
    <row r="109" spans="1:22" x14ac:dyDescent="0.2">
      <c r="A109" s="44">
        <f t="shared" si="68"/>
        <v>107</v>
      </c>
      <c r="B109" s="51" t="str">
        <f t="shared" si="61"/>
        <v>Fox Life</v>
      </c>
      <c r="C109" s="51" t="str">
        <f t="shared" si="62"/>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69"/>
        <v>Кино и сериалы</v>
      </c>
      <c r="E109" s="68" t="str">
        <f t="shared" si="70"/>
        <v>SD</v>
      </c>
      <c r="F109" s="68" t="str">
        <f t="shared" si="71"/>
        <v>DVB-21</v>
      </c>
      <c r="G109" s="68" t="str">
        <f t="shared" si="72"/>
        <v xml:space="preserve"> 6004</v>
      </c>
      <c r="H109" s="152">
        <v>90</v>
      </c>
      <c r="I109" s="68">
        <f t="shared" si="73"/>
        <v>69</v>
      </c>
      <c r="J109" s="153" t="str">
        <f t="shared" si="60"/>
        <v>epg86</v>
      </c>
      <c r="K109" s="67" t="str">
        <f t="shared" si="74"/>
        <v>0009000207D1</v>
      </c>
      <c r="L109" s="67" t="str">
        <f t="shared" si="63"/>
        <v>http://www.foxlifetv.ru/</v>
      </c>
      <c r="M109" s="67" t="str">
        <f t="shared" si="64"/>
        <v>Русский, Английский</v>
      </c>
      <c r="N109" s="67" t="str">
        <f t="shared" si="65"/>
        <v>Круглосуточно</v>
      </c>
      <c r="O109" s="154" t="str">
        <f t="shared" si="66"/>
        <v/>
      </c>
      <c r="P109" s="67" t="str">
        <f t="shared" si="75"/>
        <v>Базовый</v>
      </c>
      <c r="Q109" s="67" t="str">
        <f t="shared" si="67"/>
        <v/>
      </c>
      <c r="R109" s="44"/>
      <c r="S109" s="44" t="str">
        <f t="shared" si="76"/>
        <v>Да</v>
      </c>
      <c r="T109" s="44" t="str">
        <f t="shared" si="77"/>
        <v>Да</v>
      </c>
      <c r="U109" s="44" t="str">
        <f t="shared" si="78"/>
        <v/>
      </c>
      <c r="V109" s="27" t="str">
        <f t="shared" si="79"/>
        <v/>
      </c>
    </row>
    <row r="110" spans="1:22" x14ac:dyDescent="0.2">
      <c r="A110" s="44">
        <f t="shared" si="68"/>
        <v>108</v>
      </c>
      <c r="B110" s="51" t="str">
        <f t="shared" si="61"/>
        <v>Viasat History HD/Viasat Nature HD</v>
      </c>
      <c r="C110" s="51" t="str">
        <f t="shared" si="62"/>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69"/>
        <v>Познавательные</v>
      </c>
      <c r="E110" s="68" t="str">
        <f t="shared" si="70"/>
        <v>HD</v>
      </c>
      <c r="F110" s="68" t="str">
        <f t="shared" si="71"/>
        <v>DVB-21</v>
      </c>
      <c r="G110" s="68" t="str">
        <f t="shared" si="72"/>
        <v xml:space="preserve"> 6004</v>
      </c>
      <c r="H110" s="152">
        <v>163</v>
      </c>
      <c r="I110" s="68">
        <f t="shared" si="73"/>
        <v>807</v>
      </c>
      <c r="J110" s="153" t="str">
        <f t="shared" si="60"/>
        <v>epg378</v>
      </c>
      <c r="K110" s="67" t="str">
        <f t="shared" si="74"/>
        <v>0009000207E0</v>
      </c>
      <c r="L110" s="67" t="str">
        <f t="shared" si="63"/>
        <v>http://www.viasatpremium.ru/</v>
      </c>
      <c r="M110" s="67" t="str">
        <f t="shared" si="64"/>
        <v>Русский</v>
      </c>
      <c r="N110" s="67" t="str">
        <f t="shared" si="65"/>
        <v>Круглосуточно</v>
      </c>
      <c r="O110" s="154" t="str">
        <f t="shared" si="66"/>
        <v/>
      </c>
      <c r="P110" s="67" t="str">
        <f t="shared" si="75"/>
        <v>VIASAT премиум HD</v>
      </c>
      <c r="Q110" s="67" t="str">
        <f t="shared" si="67"/>
        <v/>
      </c>
      <c r="R110" s="44"/>
      <c r="S110" s="44" t="str">
        <f t="shared" si="76"/>
        <v>Да</v>
      </c>
      <c r="T110" s="44" t="str">
        <f t="shared" si="77"/>
        <v>Да</v>
      </c>
      <c r="U110" s="44" t="str">
        <f t="shared" si="78"/>
        <v/>
      </c>
      <c r="V110" s="27" t="str">
        <f t="shared" si="79"/>
        <v/>
      </c>
    </row>
    <row r="111" spans="1:22" x14ac:dyDescent="0.2">
      <c r="A111" s="44">
        <f t="shared" si="68"/>
        <v>109</v>
      </c>
      <c r="B111" s="51" t="str">
        <f t="shared" si="61"/>
        <v>TV1000 Megahit HD</v>
      </c>
      <c r="C111" s="51" t="str">
        <f t="shared" si="62"/>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69"/>
        <v>Кино и сериалы</v>
      </c>
      <c r="E111" s="68" t="str">
        <f t="shared" si="70"/>
        <v>HD</v>
      </c>
      <c r="F111" s="68" t="str">
        <f t="shared" si="71"/>
        <v>DVB-21</v>
      </c>
      <c r="G111" s="68" t="str">
        <f t="shared" si="72"/>
        <v xml:space="preserve"> 6004</v>
      </c>
      <c r="H111" s="152">
        <v>161</v>
      </c>
      <c r="I111" s="68">
        <f t="shared" si="73"/>
        <v>803</v>
      </c>
      <c r="J111" s="153" t="str">
        <f t="shared" si="60"/>
        <v>epg376</v>
      </c>
      <c r="K111" s="67" t="str">
        <f t="shared" si="74"/>
        <v>0009000207E0</v>
      </c>
      <c r="L111" s="67" t="str">
        <f t="shared" si="63"/>
        <v>http://www.viasatpremium.ru/</v>
      </c>
      <c r="M111" s="67" t="str">
        <f t="shared" si="64"/>
        <v>Русский</v>
      </c>
      <c r="N111" s="67" t="str">
        <f t="shared" si="65"/>
        <v>Круглосуточно</v>
      </c>
      <c r="O111" s="154" t="str">
        <f t="shared" si="66"/>
        <v/>
      </c>
      <c r="P111" s="67" t="str">
        <f t="shared" si="75"/>
        <v>VIASAT премиум HD</v>
      </c>
      <c r="Q111" s="67" t="str">
        <f t="shared" si="67"/>
        <v/>
      </c>
      <c r="R111" s="44"/>
      <c r="S111" s="44" t="str">
        <f t="shared" si="76"/>
        <v>Да</v>
      </c>
      <c r="T111" s="44" t="str">
        <f t="shared" si="77"/>
        <v>Да</v>
      </c>
      <c r="U111" s="44" t="str">
        <f t="shared" si="78"/>
        <v/>
      </c>
      <c r="V111" s="27" t="str">
        <f t="shared" si="79"/>
        <v/>
      </c>
    </row>
    <row r="112" spans="1:22" x14ac:dyDescent="0.2">
      <c r="A112" s="44">
        <f t="shared" si="68"/>
        <v>110</v>
      </c>
      <c r="B112" s="51" t="str">
        <f t="shared" si="61"/>
        <v>Travel+Adventure SD</v>
      </c>
      <c r="C112" s="51" t="str">
        <f t="shared" si="6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69"/>
        <v>Вокруг света</v>
      </c>
      <c r="E112" s="68" t="str">
        <f t="shared" si="70"/>
        <v>SD</v>
      </c>
      <c r="F112" s="68" t="str">
        <f t="shared" si="71"/>
        <v>DVB-22</v>
      </c>
      <c r="G112" s="68" t="str">
        <f t="shared" si="72"/>
        <v xml:space="preserve"> 6004</v>
      </c>
      <c r="H112" s="152">
        <v>218</v>
      </c>
      <c r="I112" s="68">
        <f t="shared" si="73"/>
        <v>107</v>
      </c>
      <c r="J112" s="153" t="str">
        <f t="shared" si="60"/>
        <v>epg274</v>
      </c>
      <c r="K112" s="67" t="str">
        <f t="shared" si="74"/>
        <v>0009000207D1</v>
      </c>
      <c r="L112" s="67" t="str">
        <f t="shared" si="63"/>
        <v>http://travelplusadventure.ru/</v>
      </c>
      <c r="M112" s="67" t="str">
        <f t="shared" si="64"/>
        <v>Русский</v>
      </c>
      <c r="N112" s="67" t="str">
        <f t="shared" si="65"/>
        <v>Круглосуточно</v>
      </c>
      <c r="O112" s="154" t="str">
        <f t="shared" si="66"/>
        <v/>
      </c>
      <c r="P112" s="67" t="str">
        <f t="shared" si="75"/>
        <v>Базовый</v>
      </c>
      <c r="Q112" s="67" t="str">
        <f t="shared" si="67"/>
        <v>Да</v>
      </c>
      <c r="R112" s="44"/>
      <c r="S112" s="44" t="str">
        <f t="shared" si="76"/>
        <v>Да</v>
      </c>
      <c r="T112" s="44" t="str">
        <f t="shared" si="77"/>
        <v>Да</v>
      </c>
      <c r="U112" s="44" t="str">
        <f t="shared" si="78"/>
        <v/>
      </c>
      <c r="V112" s="27" t="str">
        <f t="shared" si="79"/>
        <v/>
      </c>
    </row>
    <row r="113" spans="1:22" x14ac:dyDescent="0.2">
      <c r="A113" s="44">
        <f t="shared" si="68"/>
        <v>111</v>
      </c>
      <c r="B113" s="51" t="str">
        <f t="shared" si="61"/>
        <v>Travel+Adventure HD</v>
      </c>
      <c r="C113" s="51" t="str">
        <f t="shared" si="6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69"/>
        <v>Вокруг света</v>
      </c>
      <c r="E113" s="68" t="str">
        <f t="shared" si="70"/>
        <v>HD</v>
      </c>
      <c r="F113" s="68" t="str">
        <f t="shared" si="71"/>
        <v>DVB-22</v>
      </c>
      <c r="G113" s="68" t="str">
        <f t="shared" si="72"/>
        <v xml:space="preserve"> 6004</v>
      </c>
      <c r="H113" s="152">
        <v>219</v>
      </c>
      <c r="I113" s="68">
        <f t="shared" si="73"/>
        <v>612</v>
      </c>
      <c r="J113" s="153" t="str">
        <f t="shared" si="60"/>
        <v>epg275</v>
      </c>
      <c r="K113" s="67" t="str">
        <f t="shared" si="74"/>
        <v>0009000207D1</v>
      </c>
      <c r="L113" s="67" t="str">
        <f t="shared" si="63"/>
        <v>http://travelplusadventure.ru/</v>
      </c>
      <c r="M113" s="67" t="str">
        <f t="shared" si="64"/>
        <v>Русский</v>
      </c>
      <c r="N113" s="67" t="str">
        <f t="shared" si="65"/>
        <v>Круглосуточно</v>
      </c>
      <c r="O113" s="154" t="str">
        <f t="shared" si="66"/>
        <v/>
      </c>
      <c r="P113" s="67" t="str">
        <f t="shared" si="75"/>
        <v>Базовый</v>
      </c>
      <c r="Q113" s="67" t="str">
        <f t="shared" si="67"/>
        <v/>
      </c>
      <c r="R113" s="44"/>
      <c r="S113" s="44" t="str">
        <f t="shared" si="76"/>
        <v>Да</v>
      </c>
      <c r="T113" s="44" t="str">
        <f t="shared" si="77"/>
        <v>Да</v>
      </c>
      <c r="U113" s="44" t="str">
        <f t="shared" si="78"/>
        <v/>
      </c>
      <c r="V113" s="27" t="str">
        <f t="shared" si="79"/>
        <v/>
      </c>
    </row>
    <row r="114" spans="1:22" x14ac:dyDescent="0.2">
      <c r="A114" s="44">
        <f t="shared" si="68"/>
        <v>112</v>
      </c>
      <c r="B114" s="51" t="str">
        <f t="shared" si="61"/>
        <v>8 канал</v>
      </c>
      <c r="C114" s="51" t="str">
        <f t="shared" si="62"/>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69"/>
        <v>Развлекательные</v>
      </c>
      <c r="E114" s="68" t="str">
        <f t="shared" si="70"/>
        <v>SD</v>
      </c>
      <c r="F114" s="68" t="str">
        <f t="shared" si="71"/>
        <v>DVB-22</v>
      </c>
      <c r="G114" s="68" t="str">
        <f t="shared" si="72"/>
        <v xml:space="preserve"> 6004</v>
      </c>
      <c r="H114" s="152">
        <v>176</v>
      </c>
      <c r="I114" s="68">
        <f t="shared" si="73"/>
        <v>205</v>
      </c>
      <c r="J114" s="153" t="str">
        <f t="shared" si="60"/>
        <v>epg522</v>
      </c>
      <c r="K114" s="67" t="str">
        <f t="shared" si="74"/>
        <v>0009000207E3</v>
      </c>
      <c r="L114" s="67" t="str">
        <f t="shared" si="63"/>
        <v>http://www.8tv.ru/</v>
      </c>
      <c r="M114" s="67" t="str">
        <f t="shared" si="64"/>
        <v>Русский</v>
      </c>
      <c r="N114" s="67" t="str">
        <f t="shared" si="65"/>
        <v>Круглосуточно</v>
      </c>
      <c r="O114" s="154" t="str">
        <f t="shared" si="66"/>
        <v/>
      </c>
      <c r="P114" s="67" t="str">
        <f t="shared" si="75"/>
        <v>Базовый</v>
      </c>
      <c r="Q114" s="67" t="str">
        <f t="shared" si="67"/>
        <v/>
      </c>
      <c r="R114" s="44"/>
      <c r="S114" s="44" t="str">
        <f t="shared" si="76"/>
        <v>Да</v>
      </c>
      <c r="T114" s="44" t="str">
        <f t="shared" si="77"/>
        <v>Да</v>
      </c>
      <c r="U114" s="44" t="str">
        <f t="shared" si="78"/>
        <v/>
      </c>
      <c r="V114" s="27" t="str">
        <f t="shared" si="79"/>
        <v/>
      </c>
    </row>
    <row r="115" spans="1:22" x14ac:dyDescent="0.2">
      <c r="A115" s="44">
        <f t="shared" si="68"/>
        <v>113</v>
      </c>
      <c r="B115" s="51" t="str">
        <f t="shared" si="61"/>
        <v>AMEDIA Premium SD</v>
      </c>
      <c r="C115" s="51" t="str">
        <f t="shared" si="62"/>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69"/>
        <v>Кино и сериалы</v>
      </c>
      <c r="E115" s="68" t="str">
        <f t="shared" si="70"/>
        <v>SD</v>
      </c>
      <c r="F115" s="68" t="str">
        <f t="shared" si="71"/>
        <v>DVB-22</v>
      </c>
      <c r="G115" s="68" t="str">
        <f t="shared" si="72"/>
        <v xml:space="preserve"> 6004</v>
      </c>
      <c r="H115" s="152">
        <v>221</v>
      </c>
      <c r="I115" s="68">
        <f t="shared" si="73"/>
        <v>824</v>
      </c>
      <c r="J115" s="153" t="str">
        <f t="shared" si="60"/>
        <v>epg277</v>
      </c>
      <c r="K115" s="67" t="str">
        <f t="shared" si="74"/>
        <v>0009000207EF</v>
      </c>
      <c r="L115" s="67" t="str">
        <f t="shared" si="63"/>
        <v>http://amediahd.ru/</v>
      </c>
      <c r="M115" s="67" t="str">
        <f t="shared" si="64"/>
        <v>Русский, Английский</v>
      </c>
      <c r="N115" s="67" t="str">
        <f t="shared" si="65"/>
        <v>Круглосуточно</v>
      </c>
      <c r="O115" s="154" t="str">
        <f t="shared" si="66"/>
        <v/>
      </c>
      <c r="P115" s="67" t="str">
        <f t="shared" si="75"/>
        <v>AMEDIA Premium HD</v>
      </c>
      <c r="Q115" s="67" t="str">
        <f t="shared" si="67"/>
        <v/>
      </c>
      <c r="R115" s="44"/>
      <c r="S115" s="44" t="str">
        <f t="shared" si="76"/>
        <v>Да</v>
      </c>
      <c r="T115" s="44" t="str">
        <f t="shared" si="77"/>
        <v>Да</v>
      </c>
      <c r="U115" s="44" t="str">
        <f t="shared" si="78"/>
        <v/>
      </c>
      <c r="V115" s="27" t="str">
        <f t="shared" si="79"/>
        <v/>
      </c>
    </row>
    <row r="116" spans="1:22" x14ac:dyDescent="0.2">
      <c r="A116" s="44">
        <f t="shared" si="68"/>
        <v>114</v>
      </c>
      <c r="B116" s="51" t="str">
        <f t="shared" si="61"/>
        <v>A1 HD</v>
      </c>
      <c r="C116" s="51" t="str">
        <f t="shared" si="6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69"/>
        <v>Кино и сериалы</v>
      </c>
      <c r="E116" s="68" t="str">
        <f t="shared" si="70"/>
        <v>HD</v>
      </c>
      <c r="F116" s="68" t="str">
        <f t="shared" si="71"/>
        <v>DVB-22</v>
      </c>
      <c r="G116" s="68" t="str">
        <f t="shared" si="72"/>
        <v xml:space="preserve"> 6004</v>
      </c>
      <c r="H116" s="152">
        <v>222</v>
      </c>
      <c r="I116" s="68">
        <f t="shared" si="73"/>
        <v>828</v>
      </c>
      <c r="J116" s="153" t="str">
        <f t="shared" si="60"/>
        <v>epg598</v>
      </c>
      <c r="K116" s="67" t="str">
        <f t="shared" si="74"/>
        <v>0009000207EF</v>
      </c>
      <c r="L116" s="67" t="str">
        <f t="shared" si="63"/>
        <v>http://amedia1.ru/</v>
      </c>
      <c r="M116" s="67" t="str">
        <f t="shared" si="64"/>
        <v>Русский</v>
      </c>
      <c r="N116" s="67" t="str">
        <f t="shared" si="65"/>
        <v>Круглосуточно</v>
      </c>
      <c r="O116" s="154" t="str">
        <f t="shared" si="66"/>
        <v/>
      </c>
      <c r="P116" s="67" t="str">
        <f t="shared" si="75"/>
        <v>AMEDIA Premium HD</v>
      </c>
      <c r="Q116" s="67" t="str">
        <f t="shared" si="67"/>
        <v/>
      </c>
      <c r="R116" s="44"/>
      <c r="S116" s="44" t="str">
        <f t="shared" si="76"/>
        <v>Да</v>
      </c>
      <c r="T116" s="44" t="str">
        <f t="shared" si="77"/>
        <v>Да</v>
      </c>
      <c r="U116" s="44" t="str">
        <f t="shared" si="78"/>
        <v/>
      </c>
      <c r="V116" s="27" t="str">
        <f t="shared" si="79"/>
        <v/>
      </c>
    </row>
    <row r="117" spans="1:22" x14ac:dyDescent="0.2">
      <c r="A117" s="44">
        <f t="shared" si="68"/>
        <v>115</v>
      </c>
      <c r="B117" s="27" t="str">
        <f t="shared" si="61"/>
        <v>History HD</v>
      </c>
      <c r="C117" s="27" t="str">
        <f t="shared" si="6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53" t="str">
        <f t="shared" si="69"/>
        <v>Развлекательные</v>
      </c>
      <c r="E117" s="54" t="str">
        <f t="shared" si="70"/>
        <v>HD</v>
      </c>
      <c r="F117" s="54" t="str">
        <f t="shared" si="71"/>
        <v>DVB-23</v>
      </c>
      <c r="G117" s="45" t="str">
        <f t="shared" si="72"/>
        <v xml:space="preserve"> 6004</v>
      </c>
      <c r="H117" s="55">
        <v>239</v>
      </c>
      <c r="I117" s="54">
        <f t="shared" si="73"/>
        <v>617</v>
      </c>
      <c r="J117" s="153" t="str">
        <f t="shared" si="60"/>
        <v>epg599</v>
      </c>
      <c r="K117" s="67" t="str">
        <f t="shared" si="74"/>
        <v>0009000207D1</v>
      </c>
      <c r="L117" s="67" t="str">
        <f t="shared" si="63"/>
        <v>http://www.history.com/</v>
      </c>
      <c r="M117" s="67" t="str">
        <f t="shared" si="64"/>
        <v>Русский</v>
      </c>
      <c r="N117" s="67" t="str">
        <f t="shared" si="65"/>
        <v>Круглосуточно</v>
      </c>
      <c r="O117" s="154" t="str">
        <f t="shared" si="66"/>
        <v/>
      </c>
      <c r="P117" s="67" t="str">
        <f t="shared" si="75"/>
        <v>Базовый</v>
      </c>
      <c r="Q117" s="67" t="str">
        <f t="shared" si="67"/>
        <v/>
      </c>
      <c r="R117" s="44"/>
      <c r="S117" s="44" t="str">
        <f t="shared" si="76"/>
        <v>Да</v>
      </c>
      <c r="T117" s="44" t="str">
        <f t="shared" si="77"/>
        <v>Да</v>
      </c>
      <c r="U117" s="44" t="str">
        <f t="shared" si="78"/>
        <v/>
      </c>
      <c r="V117" s="27" t="str">
        <f t="shared" si="79"/>
        <v/>
      </c>
    </row>
    <row r="118" spans="1:22" x14ac:dyDescent="0.2">
      <c r="A118" s="44">
        <f t="shared" si="68"/>
        <v>116</v>
      </c>
      <c r="B118" s="27" t="str">
        <f t="shared" si="61"/>
        <v>Музыка первого</v>
      </c>
      <c r="C118" s="27" t="str">
        <f t="shared" si="62"/>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53" t="str">
        <f t="shared" si="69"/>
        <v>Музыкальные</v>
      </c>
      <c r="E118" s="54" t="str">
        <f t="shared" si="70"/>
        <v>SD</v>
      </c>
      <c r="F118" s="54" t="str">
        <f t="shared" si="71"/>
        <v>DVB-25</v>
      </c>
      <c r="G118" s="45" t="str">
        <f t="shared" si="72"/>
        <v xml:space="preserve"> 6004</v>
      </c>
      <c r="H118" s="55">
        <v>99</v>
      </c>
      <c r="I118" s="54">
        <f t="shared" si="73"/>
        <v>502</v>
      </c>
      <c r="J118" s="153" t="str">
        <f t="shared" si="60"/>
        <v>epg95</v>
      </c>
      <c r="K118" s="67" t="str">
        <f t="shared" si="74"/>
        <v>0009000207E3</v>
      </c>
      <c r="L118" s="67" t="str">
        <f t="shared" si="63"/>
        <v>http://www.muz1.tv/</v>
      </c>
      <c r="M118" s="67" t="str">
        <f t="shared" si="64"/>
        <v>Русский</v>
      </c>
      <c r="N118" s="67" t="str">
        <f t="shared" si="65"/>
        <v>Круглосуточно</v>
      </c>
      <c r="O118" s="154" t="str">
        <f t="shared" si="66"/>
        <v/>
      </c>
      <c r="P118" s="67" t="str">
        <f t="shared" si="75"/>
        <v>Базовый</v>
      </c>
      <c r="Q118" s="67" t="str">
        <f t="shared" si="67"/>
        <v>Да</v>
      </c>
      <c r="R118" s="44"/>
      <c r="S118" s="44" t="str">
        <f t="shared" si="76"/>
        <v>Да</v>
      </c>
      <c r="T118" s="44" t="str">
        <f t="shared" si="77"/>
        <v>Да</v>
      </c>
      <c r="U118" s="44" t="str">
        <f t="shared" si="78"/>
        <v/>
      </c>
      <c r="V118" s="27" t="str">
        <f t="shared" si="79"/>
        <v/>
      </c>
    </row>
    <row r="119" spans="1:22" x14ac:dyDescent="0.2">
      <c r="A119" s="44">
        <f t="shared" si="68"/>
        <v>117</v>
      </c>
      <c r="B119" s="27" t="str">
        <f t="shared" si="61"/>
        <v>Europa Plus TV</v>
      </c>
      <c r="C119" s="27" t="str">
        <f t="shared" si="62"/>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69"/>
        <v>Музыкальные</v>
      </c>
      <c r="E119" s="45" t="str">
        <f t="shared" si="70"/>
        <v>SD</v>
      </c>
      <c r="F119" s="45" t="str">
        <f t="shared" si="71"/>
        <v>DVB-31</v>
      </c>
      <c r="G119" s="45" t="str">
        <f t="shared" si="72"/>
        <v xml:space="preserve"> 6004</v>
      </c>
      <c r="H119" s="46">
        <v>100</v>
      </c>
      <c r="I119" s="45">
        <f t="shared" si="73"/>
        <v>840</v>
      </c>
      <c r="J119" s="153" t="str">
        <f t="shared" si="60"/>
        <v>epg96</v>
      </c>
      <c r="K119" s="67" t="str">
        <f t="shared" si="74"/>
        <v>000900020803</v>
      </c>
      <c r="L119" s="67" t="str">
        <f t="shared" si="63"/>
        <v>http://www.europaplustv.com/</v>
      </c>
      <c r="M119" s="67" t="str">
        <f t="shared" si="64"/>
        <v>Русский</v>
      </c>
      <c r="N119" s="67" t="str">
        <f t="shared" si="65"/>
        <v>Круглосуточно</v>
      </c>
      <c r="O119" s="154" t="str">
        <f t="shared" si="66"/>
        <v/>
      </c>
      <c r="P119" s="67" t="str">
        <f t="shared" si="75"/>
        <v>Активный</v>
      </c>
      <c r="Q119" s="67" t="str">
        <f t="shared" si="67"/>
        <v>Да</v>
      </c>
      <c r="R119" s="44"/>
      <c r="S119" s="44" t="str">
        <f t="shared" si="76"/>
        <v>Да</v>
      </c>
      <c r="T119" s="44" t="str">
        <f t="shared" si="77"/>
        <v>Да</v>
      </c>
      <c r="U119" s="44" t="str">
        <f t="shared" si="78"/>
        <v/>
      </c>
      <c r="V119" s="27" t="str">
        <f t="shared" si="79"/>
        <v/>
      </c>
    </row>
    <row r="120" spans="1:22" x14ac:dyDescent="0.2">
      <c r="A120" s="44">
        <f t="shared" si="68"/>
        <v>118</v>
      </c>
      <c r="B120" s="27" t="str">
        <f t="shared" si="61"/>
        <v>Food Network HD</v>
      </c>
      <c r="C120" s="27" t="str">
        <f t="shared" si="6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69"/>
        <v>Семья и здоровье</v>
      </c>
      <c r="E120" s="45" t="str">
        <f t="shared" si="70"/>
        <v>HD</v>
      </c>
      <c r="F120" s="45" t="str">
        <f t="shared" si="71"/>
        <v>DVB-23</v>
      </c>
      <c r="G120" s="45" t="str">
        <f t="shared" si="72"/>
        <v xml:space="preserve"> 6004</v>
      </c>
      <c r="H120" s="46">
        <v>306</v>
      </c>
      <c r="I120" s="45">
        <f t="shared" si="73"/>
        <v>603</v>
      </c>
      <c r="J120" s="153" t="str">
        <f t="shared" si="60"/>
        <v>epg541</v>
      </c>
      <c r="K120" s="67" t="str">
        <f t="shared" si="74"/>
        <v>0009000207D1</v>
      </c>
      <c r="L120" s="67" t="str">
        <f t="shared" si="63"/>
        <v>http://foodnetwork.com</v>
      </c>
      <c r="M120" s="67" t="str">
        <f t="shared" si="64"/>
        <v>Русский, Английский</v>
      </c>
      <c r="N120" s="67" t="str">
        <f t="shared" si="65"/>
        <v>Круглосуточно</v>
      </c>
      <c r="O120" s="154" t="str">
        <f t="shared" si="66"/>
        <v/>
      </c>
      <c r="P120" s="67" t="str">
        <f t="shared" si="75"/>
        <v>Базовый</v>
      </c>
      <c r="Q120" s="67" t="str">
        <f t="shared" si="67"/>
        <v/>
      </c>
      <c r="R120" s="44"/>
      <c r="S120" s="44" t="str">
        <f t="shared" si="76"/>
        <v>Да</v>
      </c>
      <c r="T120" s="44" t="str">
        <f t="shared" si="77"/>
        <v>Да</v>
      </c>
      <c r="U120" s="44" t="str">
        <f t="shared" si="78"/>
        <v/>
      </c>
      <c r="V120" s="27" t="str">
        <f t="shared" si="79"/>
        <v/>
      </c>
    </row>
    <row r="121" spans="1:22" x14ac:dyDescent="0.2">
      <c r="A121" s="44">
        <f t="shared" si="68"/>
        <v>119</v>
      </c>
      <c r="B121" s="27" t="str">
        <f t="shared" si="61"/>
        <v>Fox</v>
      </c>
      <c r="C121" s="27" t="str">
        <f t="shared" si="62"/>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9"/>
        <v>Кино и сериалы</v>
      </c>
      <c r="E121" s="45" t="str">
        <f t="shared" si="70"/>
        <v>SD</v>
      </c>
      <c r="F121" s="45" t="str">
        <f t="shared" si="71"/>
        <v>DVB-23</v>
      </c>
      <c r="G121" s="45" t="str">
        <f t="shared" si="72"/>
        <v xml:space="preserve"> 6004</v>
      </c>
      <c r="H121" s="46">
        <v>217</v>
      </c>
      <c r="I121" s="45">
        <f t="shared" si="73"/>
        <v>70</v>
      </c>
      <c r="J121" s="153" t="str">
        <f t="shared" si="60"/>
        <v>epg75</v>
      </c>
      <c r="K121" s="67" t="str">
        <f t="shared" si="74"/>
        <v>0009000207D1</v>
      </c>
      <c r="L121" s="67" t="str">
        <f t="shared" si="63"/>
        <v>http://www.foxtv.ru/</v>
      </c>
      <c r="M121" s="67" t="str">
        <f t="shared" si="64"/>
        <v>Русский</v>
      </c>
      <c r="N121" s="67" t="str">
        <f t="shared" si="65"/>
        <v>Круглосуточно</v>
      </c>
      <c r="O121" s="154" t="str">
        <f t="shared" si="66"/>
        <v/>
      </c>
      <c r="P121" s="67" t="str">
        <f t="shared" si="75"/>
        <v>Базовый</v>
      </c>
      <c r="Q121" s="67" t="str">
        <f t="shared" si="67"/>
        <v/>
      </c>
      <c r="R121" s="44"/>
      <c r="S121" s="44" t="str">
        <f t="shared" si="76"/>
        <v>Да</v>
      </c>
      <c r="T121" s="44" t="str">
        <f t="shared" si="77"/>
        <v>Да</v>
      </c>
      <c r="U121" s="44" t="str">
        <f t="shared" si="78"/>
        <v/>
      </c>
      <c r="V121" s="27" t="str">
        <f t="shared" si="79"/>
        <v/>
      </c>
    </row>
    <row r="122" spans="1:22" x14ac:dyDescent="0.2">
      <c r="A122" s="44">
        <f t="shared" si="68"/>
        <v>120</v>
      </c>
      <c r="B122" s="27" t="str">
        <f t="shared" si="61"/>
        <v>MGM HD</v>
      </c>
      <c r="C122" s="27" t="str">
        <f t="shared" si="6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9"/>
        <v>Кино и сериалы</v>
      </c>
      <c r="E122" s="45" t="str">
        <f t="shared" si="70"/>
        <v>HD</v>
      </c>
      <c r="F122" s="45" t="str">
        <f t="shared" si="71"/>
        <v>DVB-24</v>
      </c>
      <c r="G122" s="45" t="str">
        <f t="shared" si="72"/>
        <v xml:space="preserve"> 6004</v>
      </c>
      <c r="H122" s="46">
        <v>142</v>
      </c>
      <c r="I122" s="45">
        <f t="shared" si="73"/>
        <v>605</v>
      </c>
      <c r="J122" s="153" t="str">
        <f t="shared" si="60"/>
        <v>epg327</v>
      </c>
      <c r="K122" s="67" t="str">
        <f t="shared" si="74"/>
        <v>0009000207D1</v>
      </c>
      <c r="L122" s="67" t="str">
        <f t="shared" si="63"/>
        <v>http://www.mgmhd.com/</v>
      </c>
      <c r="M122" s="67" t="str">
        <f t="shared" si="64"/>
        <v>Русский, Английский</v>
      </c>
      <c r="N122" s="67" t="str">
        <f t="shared" si="65"/>
        <v>Круглосуточно</v>
      </c>
      <c r="O122" s="154" t="str">
        <f t="shared" si="66"/>
        <v/>
      </c>
      <c r="P122" s="67" t="str">
        <f t="shared" si="75"/>
        <v>Базовый</v>
      </c>
      <c r="Q122" s="67" t="str">
        <f t="shared" si="67"/>
        <v/>
      </c>
      <c r="R122" s="44"/>
      <c r="S122" s="44" t="str">
        <f t="shared" si="76"/>
        <v>Да</v>
      </c>
      <c r="T122" s="44" t="str">
        <f t="shared" si="77"/>
        <v>Да</v>
      </c>
      <c r="U122" s="44" t="str">
        <f t="shared" si="78"/>
        <v/>
      </c>
      <c r="V122" s="27" t="str">
        <f t="shared" si="79"/>
        <v/>
      </c>
    </row>
    <row r="123" spans="1:22" x14ac:dyDescent="0.2">
      <c r="A123" s="44">
        <f t="shared" si="68"/>
        <v>121</v>
      </c>
      <c r="B123" s="27" t="str">
        <f t="shared" si="61"/>
        <v>КХЛ</v>
      </c>
      <c r="C123" s="27" t="str">
        <f t="shared" si="6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9"/>
        <v>Спортивные</v>
      </c>
      <c r="E123" s="45" t="str">
        <f t="shared" si="70"/>
        <v>SD</v>
      </c>
      <c r="F123" s="45" t="str">
        <f t="shared" si="71"/>
        <v>DVB-24</v>
      </c>
      <c r="G123" s="45" t="str">
        <f t="shared" si="72"/>
        <v xml:space="preserve"> 6004</v>
      </c>
      <c r="H123" s="46">
        <v>109</v>
      </c>
      <c r="I123" s="45">
        <f t="shared" si="73"/>
        <v>307</v>
      </c>
      <c r="J123" s="47" t="str">
        <f t="shared" si="60"/>
        <v>epg105</v>
      </c>
      <c r="K123" s="48" t="str">
        <f t="shared" si="74"/>
        <v>0009000207F4</v>
      </c>
      <c r="L123" s="48" t="str">
        <f t="shared" si="63"/>
        <v>http://tv.khl.ru/</v>
      </c>
      <c r="M123" s="48" t="str">
        <f t="shared" si="64"/>
        <v>Русский</v>
      </c>
      <c r="N123" s="48" t="str">
        <f t="shared" si="65"/>
        <v>Круглосуточно</v>
      </c>
      <c r="O123" s="49" t="str">
        <f t="shared" si="66"/>
        <v/>
      </c>
      <c r="P123" s="48" t="str">
        <f t="shared" si="75"/>
        <v>Базовый</v>
      </c>
      <c r="Q123" s="44" t="str">
        <f t="shared" si="67"/>
        <v>Да</v>
      </c>
      <c r="R123" s="44"/>
      <c r="S123" s="44" t="str">
        <f t="shared" si="76"/>
        <v>Да</v>
      </c>
      <c r="T123" s="44" t="str">
        <f t="shared" si="77"/>
        <v>Да</v>
      </c>
      <c r="U123" s="44" t="str">
        <f t="shared" si="78"/>
        <v/>
      </c>
      <c r="V123" s="27" t="str">
        <f t="shared" si="79"/>
        <v/>
      </c>
    </row>
    <row r="124" spans="1:22" x14ac:dyDescent="0.2">
      <c r="A124" s="83">
        <f t="shared" si="68"/>
        <v>122</v>
      </c>
      <c r="B124" s="84" t="s">
        <v>935</v>
      </c>
      <c r="C124" s="84" t="s">
        <v>934</v>
      </c>
      <c r="D124" s="84" t="str">
        <f t="shared" si="69"/>
        <v>Региональные</v>
      </c>
      <c r="E124" s="85" t="str">
        <f t="shared" si="70"/>
        <v>SD</v>
      </c>
      <c r="F124" s="85" t="str">
        <f t="shared" si="71"/>
        <v>DVB-4</v>
      </c>
      <c r="G124" s="85" t="str">
        <f t="shared" si="72"/>
        <v xml:space="preserve"> 6004</v>
      </c>
      <c r="H124" s="86">
        <v>201</v>
      </c>
      <c r="I124" s="85">
        <f t="shared" si="73"/>
        <v>21</v>
      </c>
      <c r="J124" s="87" t="s">
        <v>933</v>
      </c>
      <c r="K124" s="83" t="str">
        <f t="shared" si="74"/>
        <v>0009000207F3</v>
      </c>
      <c r="L124" s="83" t="s">
        <v>932</v>
      </c>
      <c r="M124" s="83" t="s">
        <v>23</v>
      </c>
      <c r="N124" s="83" t="s">
        <v>449</v>
      </c>
      <c r="O124" s="88" t="s">
        <v>623</v>
      </c>
      <c r="P124" s="83" t="str">
        <f t="shared" si="75"/>
        <v>Федеральный</v>
      </c>
      <c r="Q124" s="83" t="str">
        <f t="shared" si="67"/>
        <v/>
      </c>
      <c r="R124" s="83"/>
      <c r="S124" s="83" t="str">
        <f t="shared" si="76"/>
        <v>Да</v>
      </c>
      <c r="T124" s="83" t="str">
        <f t="shared" si="77"/>
        <v>Да</v>
      </c>
      <c r="U124" s="83" t="str">
        <f t="shared" si="78"/>
        <v/>
      </c>
      <c r="V124" s="84" t="str">
        <f t="shared" si="79"/>
        <v/>
      </c>
    </row>
    <row r="125" spans="1:22" x14ac:dyDescent="0.2">
      <c r="A125" s="44">
        <f t="shared" si="68"/>
        <v>123</v>
      </c>
      <c r="B125" s="51" t="str">
        <f t="shared" ref="B125:B156" si="80">IFERROR(VLOOKUP($H125,TChannels,3,FALSE),"-")</f>
        <v>Candy TV HD</v>
      </c>
      <c r="C125" s="51" t="str">
        <f t="shared" ref="C125:C156" si="81">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69"/>
        <v>Эротика</v>
      </c>
      <c r="E125" s="68" t="str">
        <f t="shared" si="70"/>
        <v>HD</v>
      </c>
      <c r="F125" s="68" t="str">
        <f t="shared" si="71"/>
        <v>DVB-26</v>
      </c>
      <c r="G125" s="68" t="str">
        <f t="shared" si="72"/>
        <v xml:space="preserve"> 6004</v>
      </c>
      <c r="H125" s="68">
        <v>174</v>
      </c>
      <c r="I125" s="68">
        <f t="shared" si="73"/>
        <v>923</v>
      </c>
      <c r="J125" s="153" t="str">
        <f t="shared" ref="J125:J156" si="82">IFERROR(VLOOKUP($H125,TChannels,22,FALSE),"-")</f>
        <v>epg385</v>
      </c>
      <c r="K125" s="48" t="str">
        <f t="shared" si="74"/>
        <v>0009000207DB</v>
      </c>
      <c r="L125" s="48" t="str">
        <f t="shared" ref="L125:L156" si="83">IFERROR(VLOOKUP($H125,TChannels,23,FALSE),"-")</f>
        <v>http://candytv.eu/</v>
      </c>
      <c r="M125" s="48" t="str">
        <f t="shared" ref="M125:M156" si="84">IFERROR(VLOOKUP($H125,TChannels,24,FALSE),"-")</f>
        <v>Русский</v>
      </c>
      <c r="N125" s="48" t="str">
        <f t="shared" ref="N125:N156" si="85">IFERROR(VLOOKUP($H125,TChannels,25,FALSE),"-")</f>
        <v>Круглосуточно</v>
      </c>
      <c r="O125" s="49" t="str">
        <f t="shared" ref="O125:O156" si="86">IF(VLOOKUP($H125,TChannels,26,FALSE)=0,"",VLOOKUP($H125,TChannels,26,FALSE))</f>
        <v/>
      </c>
      <c r="P125" s="48" t="str">
        <f t="shared" si="75"/>
        <v>Взрослый</v>
      </c>
      <c r="Q125" s="44" t="str">
        <f t="shared" si="67"/>
        <v/>
      </c>
      <c r="R125" s="44"/>
      <c r="S125" s="44" t="str">
        <f t="shared" si="76"/>
        <v>Да</v>
      </c>
      <c r="T125" s="44" t="str">
        <f t="shared" si="77"/>
        <v>Да</v>
      </c>
      <c r="U125" s="44" t="str">
        <f t="shared" si="78"/>
        <v>Да</v>
      </c>
      <c r="V125" s="27" t="str">
        <f t="shared" si="79"/>
        <v/>
      </c>
    </row>
    <row r="126" spans="1:22" x14ac:dyDescent="0.2">
      <c r="A126" s="44">
        <f t="shared" si="68"/>
        <v>124</v>
      </c>
      <c r="B126" s="27" t="str">
        <f t="shared" si="80"/>
        <v>Русский иллюзион</v>
      </c>
      <c r="C126" s="27" t="str">
        <f t="shared" si="81"/>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69"/>
        <v>Русское кино</v>
      </c>
      <c r="E126" s="45" t="str">
        <f t="shared" si="70"/>
        <v>SD</v>
      </c>
      <c r="F126" s="45" t="str">
        <f t="shared" si="71"/>
        <v>DVB-25</v>
      </c>
      <c r="G126" s="45" t="str">
        <f t="shared" si="72"/>
        <v xml:space="preserve"> 6004</v>
      </c>
      <c r="H126" s="46">
        <v>41</v>
      </c>
      <c r="I126" s="45">
        <f t="shared" si="73"/>
        <v>62</v>
      </c>
      <c r="J126" s="47" t="str">
        <f t="shared" si="82"/>
        <v>epg40</v>
      </c>
      <c r="K126" s="48" t="str">
        <f t="shared" si="74"/>
        <v>0009000207D1</v>
      </c>
      <c r="L126" s="48" t="str">
        <f t="shared" si="83"/>
        <v>http://russkiyillusion.ru/</v>
      </c>
      <c r="M126" s="48" t="str">
        <f t="shared" si="84"/>
        <v>Русский</v>
      </c>
      <c r="N126" s="48" t="str">
        <f t="shared" si="85"/>
        <v>Круглосуточно</v>
      </c>
      <c r="O126" s="49" t="str">
        <f t="shared" si="86"/>
        <v/>
      </c>
      <c r="P126" s="48" t="str">
        <f t="shared" si="75"/>
        <v>Базовый</v>
      </c>
      <c r="Q126" s="44" t="str">
        <f t="shared" ref="Q126:Q157" si="87">IF(VLOOKUP($H126,TChannels,6,FALSE)=0,"",VLOOKUP($H126,TChannels,6,FALSE))</f>
        <v>Да</v>
      </c>
      <c r="R126" s="44"/>
      <c r="S126" s="44" t="str">
        <f t="shared" si="76"/>
        <v>Да</v>
      </c>
      <c r="T126" s="44" t="str">
        <f t="shared" si="77"/>
        <v>Да</v>
      </c>
      <c r="U126" s="44" t="str">
        <f t="shared" si="78"/>
        <v/>
      </c>
      <c r="V126" s="27" t="str">
        <f t="shared" si="79"/>
        <v/>
      </c>
    </row>
    <row r="127" spans="1:22" x14ac:dyDescent="0.2">
      <c r="A127" s="44">
        <f t="shared" si="68"/>
        <v>125</v>
      </c>
      <c r="B127" s="27" t="str">
        <f t="shared" si="80"/>
        <v>Настоящее Страшное Телевидение</v>
      </c>
      <c r="C127" s="27" t="str">
        <f t="shared" si="81"/>
        <v>Все самое смешное в страшном и самое страшное в смешном.</v>
      </c>
      <c r="D127" s="27" t="str">
        <f t="shared" si="69"/>
        <v>Кино и сериалы</v>
      </c>
      <c r="E127" s="45" t="str">
        <f t="shared" si="70"/>
        <v>SD</v>
      </c>
      <c r="F127" s="45" t="str">
        <f t="shared" si="71"/>
        <v>DVB-25</v>
      </c>
      <c r="G127" s="45" t="str">
        <f t="shared" si="72"/>
        <v xml:space="preserve"> 6004</v>
      </c>
      <c r="H127" s="46">
        <v>159</v>
      </c>
      <c r="I127" s="45">
        <f t="shared" si="73"/>
        <v>73</v>
      </c>
      <c r="J127" s="47" t="str">
        <f t="shared" si="82"/>
        <v>epg352</v>
      </c>
      <c r="K127" s="48" t="str">
        <f t="shared" si="74"/>
        <v>0009000207D1</v>
      </c>
      <c r="L127" s="48" t="str">
        <f t="shared" si="83"/>
        <v>http://strashnoe.tv/</v>
      </c>
      <c r="M127" s="48" t="str">
        <f t="shared" si="84"/>
        <v>Русский</v>
      </c>
      <c r="N127" s="48" t="str">
        <f t="shared" si="85"/>
        <v>Круглосуточно</v>
      </c>
      <c r="O127" s="49" t="str">
        <f t="shared" si="86"/>
        <v/>
      </c>
      <c r="P127" s="48" t="str">
        <f t="shared" si="75"/>
        <v>Базовый</v>
      </c>
      <c r="Q127" s="44" t="str">
        <f t="shared" si="87"/>
        <v>Да</v>
      </c>
      <c r="R127" s="44"/>
      <c r="S127" s="44" t="str">
        <f t="shared" si="76"/>
        <v>Да</v>
      </c>
      <c r="T127" s="44" t="str">
        <f t="shared" si="77"/>
        <v>Да</v>
      </c>
      <c r="U127" s="44" t="str">
        <f t="shared" si="78"/>
        <v/>
      </c>
      <c r="V127" s="27" t="str">
        <f t="shared" si="79"/>
        <v/>
      </c>
    </row>
    <row r="128" spans="1:22" x14ac:dyDescent="0.2">
      <c r="A128" s="44">
        <f t="shared" si="68"/>
        <v>126</v>
      </c>
      <c r="B128" s="27" t="str">
        <f t="shared" si="80"/>
        <v>Наш футбол</v>
      </c>
      <c r="C128" s="27" t="str">
        <f t="shared" si="81"/>
        <v>Телеканал о российском футболе</v>
      </c>
      <c r="D128" s="27" t="str">
        <f t="shared" si="69"/>
        <v>Спортивные</v>
      </c>
      <c r="E128" s="45" t="str">
        <f t="shared" si="70"/>
        <v>SD</v>
      </c>
      <c r="F128" s="45" t="str">
        <f t="shared" si="71"/>
        <v>DVB-25</v>
      </c>
      <c r="G128" s="45" t="str">
        <f t="shared" si="72"/>
        <v xml:space="preserve"> 6004</v>
      </c>
      <c r="H128" s="46">
        <v>128</v>
      </c>
      <c r="I128" s="45">
        <f t="shared" si="73"/>
        <v>821</v>
      </c>
      <c r="J128" s="47" t="str">
        <f t="shared" si="82"/>
        <v>epg313</v>
      </c>
      <c r="K128" s="48" t="str">
        <f t="shared" si="74"/>
        <v>0009000207D6</v>
      </c>
      <c r="L128" s="48" t="str">
        <f t="shared" si="83"/>
        <v>http://www.rfpl.tv/</v>
      </c>
      <c r="M128" s="48" t="str">
        <f t="shared" si="84"/>
        <v>Русский</v>
      </c>
      <c r="N128" s="48" t="str">
        <f t="shared" si="85"/>
        <v>Круглосуточно</v>
      </c>
      <c r="O128" s="49" t="str">
        <f t="shared" si="86"/>
        <v/>
      </c>
      <c r="P128" s="48" t="str">
        <f t="shared" si="75"/>
        <v>Наш Футбол</v>
      </c>
      <c r="Q128" s="44" t="str">
        <f t="shared" si="87"/>
        <v/>
      </c>
      <c r="R128" s="44"/>
      <c r="S128" s="44" t="str">
        <f t="shared" si="76"/>
        <v>Да</v>
      </c>
      <c r="T128" s="44" t="str">
        <f t="shared" si="77"/>
        <v>Да</v>
      </c>
      <c r="U128" s="44" t="str">
        <f t="shared" si="78"/>
        <v/>
      </c>
      <c r="V128" s="27" t="str">
        <f t="shared" si="79"/>
        <v/>
      </c>
    </row>
    <row r="129" spans="1:22" x14ac:dyDescent="0.2">
      <c r="A129" s="44">
        <f t="shared" si="68"/>
        <v>127</v>
      </c>
      <c r="B129" s="27" t="str">
        <f t="shared" si="80"/>
        <v>Наш футбол HD</v>
      </c>
      <c r="C129" s="27" t="str">
        <f t="shared" si="81"/>
        <v>Телеканал о российском футболе</v>
      </c>
      <c r="D129" s="27" t="str">
        <f t="shared" si="69"/>
        <v>Спортивные</v>
      </c>
      <c r="E129" s="45" t="str">
        <f t="shared" si="70"/>
        <v>HD</v>
      </c>
      <c r="F129" s="45" t="str">
        <f t="shared" si="71"/>
        <v>DVB-25</v>
      </c>
      <c r="G129" s="45" t="str">
        <f t="shared" si="72"/>
        <v xml:space="preserve"> 6004</v>
      </c>
      <c r="H129" s="46">
        <v>223</v>
      </c>
      <c r="I129" s="45">
        <f t="shared" si="73"/>
        <v>822</v>
      </c>
      <c r="J129" s="47" t="str">
        <f t="shared" si="82"/>
        <v>epg272</v>
      </c>
      <c r="K129" s="48" t="str">
        <f t="shared" si="74"/>
        <v>0009000207D6</v>
      </c>
      <c r="L129" s="48" t="str">
        <f t="shared" si="83"/>
        <v>http://www.rfpl.tv/</v>
      </c>
      <c r="M129" s="48" t="str">
        <f t="shared" si="84"/>
        <v>Русский</v>
      </c>
      <c r="N129" s="48" t="str">
        <f t="shared" si="85"/>
        <v>Круглосуточно</v>
      </c>
      <c r="O129" s="49" t="str">
        <f t="shared" si="86"/>
        <v/>
      </c>
      <c r="P129" s="48" t="str">
        <f t="shared" si="75"/>
        <v>Наш Футбол</v>
      </c>
      <c r="Q129" s="44" t="str">
        <f t="shared" si="87"/>
        <v/>
      </c>
      <c r="R129" s="44"/>
      <c r="S129" s="44" t="str">
        <f t="shared" si="76"/>
        <v>Да</v>
      </c>
      <c r="T129" s="44" t="str">
        <f t="shared" si="77"/>
        <v>Да</v>
      </c>
      <c r="U129" s="44" t="str">
        <f t="shared" si="78"/>
        <v/>
      </c>
      <c r="V129" s="27" t="str">
        <f t="shared" si="79"/>
        <v/>
      </c>
    </row>
    <row r="130" spans="1:22" x14ac:dyDescent="0.2">
      <c r="A130" s="44">
        <f t="shared" si="68"/>
        <v>128</v>
      </c>
      <c r="B130" s="27" t="str">
        <f t="shared" si="80"/>
        <v>Иллюзион +</v>
      </c>
      <c r="C130" s="27" t="str">
        <f t="shared" si="81"/>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69"/>
        <v>Иностранное кино</v>
      </c>
      <c r="E130" s="45" t="str">
        <f t="shared" si="70"/>
        <v>SD</v>
      </c>
      <c r="F130" s="45" t="str">
        <f t="shared" si="71"/>
        <v>DVB-26</v>
      </c>
      <c r="G130" s="45" t="str">
        <f t="shared" si="72"/>
        <v xml:space="preserve"> 6004</v>
      </c>
      <c r="H130" s="46">
        <v>42</v>
      </c>
      <c r="I130" s="45">
        <f t="shared" si="73"/>
        <v>64</v>
      </c>
      <c r="J130" s="47" t="str">
        <f t="shared" si="82"/>
        <v>epg41</v>
      </c>
      <c r="K130" s="48" t="str">
        <f t="shared" si="74"/>
        <v>0009000207D1</v>
      </c>
      <c r="L130" s="48" t="str">
        <f t="shared" si="83"/>
        <v>http://www.klub100.ru/</v>
      </c>
      <c r="M130" s="48" t="str">
        <f t="shared" si="84"/>
        <v>Русский</v>
      </c>
      <c r="N130" s="48" t="str">
        <f t="shared" si="85"/>
        <v>Круглосуточно</v>
      </c>
      <c r="O130" s="49" t="str">
        <f t="shared" si="86"/>
        <v/>
      </c>
      <c r="P130" s="48" t="str">
        <f t="shared" si="75"/>
        <v>Базовый</v>
      </c>
      <c r="Q130" s="44" t="str">
        <f t="shared" si="87"/>
        <v>Да</v>
      </c>
      <c r="R130" s="44"/>
      <c r="S130" s="44" t="str">
        <f t="shared" si="76"/>
        <v>Да</v>
      </c>
      <c r="T130" s="44" t="str">
        <f t="shared" si="77"/>
        <v>Да</v>
      </c>
      <c r="U130" s="44" t="str">
        <f t="shared" si="78"/>
        <v/>
      </c>
      <c r="V130" s="27" t="str">
        <f t="shared" si="79"/>
        <v/>
      </c>
    </row>
    <row r="131" spans="1:22" x14ac:dyDescent="0.2">
      <c r="A131" s="44">
        <f t="shared" ref="A131:A162" si="88">ROW()-2</f>
        <v>129</v>
      </c>
      <c r="B131" s="27" t="str">
        <f t="shared" si="80"/>
        <v>Русская ночь</v>
      </c>
      <c r="C131" s="27" t="str">
        <f t="shared" si="81"/>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ref="D131:D162" si="89">IFERROR(VLOOKUP($H131,TChannels,21,FALSE),"-")</f>
        <v>Эротика</v>
      </c>
      <c r="E131" s="45" t="str">
        <f t="shared" ref="E131:E162" si="90">IFERROR(VLOOKUP($H131,TChannels,4,FALSE),"-")</f>
        <v>SD</v>
      </c>
      <c r="F131" s="45" t="str">
        <f t="shared" ref="F131:F162" si="91">IFERROR(VLOOKUP($H131,TChannels,2,FALSE),"-")</f>
        <v>DVB-26</v>
      </c>
      <c r="G131" s="45" t="str">
        <f t="shared" ref="G131:G162" si="92">IFERROR(MID($A$1,SEARCH("=",$A$1,9)+1,SEARCH(")",$A$1)-SEARCH("=",$A$1,9)-1),"Н/Д")</f>
        <v xml:space="preserve"> 6004</v>
      </c>
      <c r="H131" s="46">
        <v>149</v>
      </c>
      <c r="I131" s="45">
        <f t="shared" ref="I131:I162" si="93">IFERROR(VLOOKUP($H131,TChannels,5,FALSE),"-")</f>
        <v>922</v>
      </c>
      <c r="J131" s="47" t="str">
        <f t="shared" si="82"/>
        <v>epg331</v>
      </c>
      <c r="K131" s="48" t="str">
        <f t="shared" ref="K131:K162" si="94">IFERROR(IF($U$1=1,VLOOKUP($H131,TChannels,13,FALSE),IF($U$1=2,VLOOKUP($H131,TChannels,20,FALSE),IF($U$1=3,VLOOKUP($H131,TChannels,10,FALSE),IF($U$1=4,VLOOKUP($H131,TChannels,17,FALSE),"Не определен")))),"-")</f>
        <v>0009000207DB</v>
      </c>
      <c r="L131" s="48" t="str">
        <f t="shared" si="83"/>
        <v>http://www.rusnight.ru/</v>
      </c>
      <c r="M131" s="48" t="str">
        <f t="shared" si="84"/>
        <v>Русский</v>
      </c>
      <c r="N131" s="48" t="str">
        <f t="shared" si="85"/>
        <v>Круглосуточно</v>
      </c>
      <c r="O131" s="49" t="str">
        <f t="shared" si="86"/>
        <v/>
      </c>
      <c r="P131" s="48" t="str">
        <f t="shared" ref="P131:P162" si="95">IFERROR(IF(OR($U$1=1,$U$1=3),VLOOKUP($H131,TChannels,7,FALSE),IF(OR($U$1=2,$U$1=4),VLOOKUP($H131,TChannels,14,FALSE),"Не определен")),"-")</f>
        <v>Взрослый</v>
      </c>
      <c r="Q131" s="44" t="str">
        <f t="shared" si="87"/>
        <v/>
      </c>
      <c r="R131" s="44"/>
      <c r="S131" s="44" t="str">
        <f t="shared" ref="S131:S162" si="96">IFERROR(VLOOKUP($H131,TChannels,27,FALSE),"-")</f>
        <v>Да</v>
      </c>
      <c r="T131" s="44" t="str">
        <f t="shared" ref="T131:T162" si="97">IFERROR(VLOOKUP($H131,TChannels,28,FALSE),"-")</f>
        <v>Да</v>
      </c>
      <c r="U131" s="44" t="str">
        <f t="shared" ref="U131:U162" si="98">IF(VLOOKUP($H131,TChannels,29,FALSE)=0,"",VLOOKUP($H131,TChannels,29,FALSE))</f>
        <v>Да</v>
      </c>
      <c r="V131" s="27" t="str">
        <f t="shared" ref="V131:V162" si="99">IF(VLOOKUP($H131,TChannels,31,FALSE)=0,"",VLOOKUP($H131,TChannels,31,FALSE))</f>
        <v/>
      </c>
    </row>
    <row r="132" spans="1:22" x14ac:dyDescent="0.2">
      <c r="A132" s="44">
        <f t="shared" si="88"/>
        <v>130</v>
      </c>
      <c r="B132" s="51" t="str">
        <f t="shared" si="80"/>
        <v>A2</v>
      </c>
      <c r="C132" s="27" t="str">
        <f t="shared" si="81"/>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89"/>
        <v>Кино и сериалы</v>
      </c>
      <c r="E132" s="45" t="str">
        <f t="shared" si="90"/>
        <v>SD</v>
      </c>
      <c r="F132" s="45" t="str">
        <f t="shared" si="91"/>
        <v>DVB-20</v>
      </c>
      <c r="G132" s="45" t="str">
        <f t="shared" si="92"/>
        <v xml:space="preserve"> 6004</v>
      </c>
      <c r="H132" s="46">
        <v>132</v>
      </c>
      <c r="I132" s="45">
        <f t="shared" si="93"/>
        <v>825</v>
      </c>
      <c r="J132" s="47" t="str">
        <f t="shared" si="82"/>
        <v>epg317</v>
      </c>
      <c r="K132" s="48" t="str">
        <f t="shared" si="94"/>
        <v>0009000207EF</v>
      </c>
      <c r="L132" s="48" t="str">
        <f t="shared" si="83"/>
        <v>http://www.amediafilm.com/</v>
      </c>
      <c r="M132" s="48" t="str">
        <f t="shared" si="84"/>
        <v>Русский, Английский</v>
      </c>
      <c r="N132" s="48" t="str">
        <f t="shared" si="85"/>
        <v>Круглосуточно</v>
      </c>
      <c r="O132" s="49" t="str">
        <f t="shared" si="86"/>
        <v/>
      </c>
      <c r="P132" s="48" t="str">
        <f t="shared" si="95"/>
        <v>AMEDIA Premium HD</v>
      </c>
      <c r="Q132" s="44" t="str">
        <f t="shared" si="87"/>
        <v/>
      </c>
      <c r="R132" s="44"/>
      <c r="S132" s="44" t="str">
        <f t="shared" si="96"/>
        <v>Да</v>
      </c>
      <c r="T132" s="44" t="str">
        <f t="shared" si="97"/>
        <v>Да</v>
      </c>
      <c r="U132" s="44" t="str">
        <f t="shared" si="98"/>
        <v/>
      </c>
      <c r="V132" s="27" t="str">
        <f t="shared" si="99"/>
        <v/>
      </c>
    </row>
    <row r="133" spans="1:22" x14ac:dyDescent="0.2">
      <c r="A133" s="44">
        <f t="shared" si="88"/>
        <v>131</v>
      </c>
      <c r="B133" s="27" t="str">
        <f t="shared" si="80"/>
        <v>French Lover TV</v>
      </c>
      <c r="C133" s="27" t="str">
        <f t="shared" si="81"/>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89"/>
        <v>Эротика</v>
      </c>
      <c r="E133" s="45" t="str">
        <f t="shared" si="90"/>
        <v>SD</v>
      </c>
      <c r="F133" s="45" t="str">
        <f t="shared" si="91"/>
        <v>DVB-26</v>
      </c>
      <c r="G133" s="45" t="str">
        <f t="shared" si="92"/>
        <v xml:space="preserve"> 6004</v>
      </c>
      <c r="H133" s="46">
        <v>133</v>
      </c>
      <c r="I133" s="45">
        <f t="shared" si="93"/>
        <v>921</v>
      </c>
      <c r="J133" s="47" t="str">
        <f t="shared" si="82"/>
        <v>epg318</v>
      </c>
      <c r="K133" s="48" t="str">
        <f t="shared" si="94"/>
        <v>0009000207DB</v>
      </c>
      <c r="L133" s="48" t="str">
        <f t="shared" si="83"/>
        <v>http://www.frenchlover.tv</v>
      </c>
      <c r="M133" s="48" t="str">
        <f t="shared" si="84"/>
        <v>Французский</v>
      </c>
      <c r="N133" s="48" t="str">
        <f t="shared" si="85"/>
        <v>Круглосуточно</v>
      </c>
      <c r="O133" s="49" t="str">
        <f t="shared" si="86"/>
        <v/>
      </c>
      <c r="P133" s="48" t="str">
        <f t="shared" si="95"/>
        <v>Взрослый</v>
      </c>
      <c r="Q133" s="44" t="str">
        <f t="shared" si="87"/>
        <v/>
      </c>
      <c r="R133" s="44"/>
      <c r="S133" s="44" t="str">
        <f t="shared" si="96"/>
        <v>Да</v>
      </c>
      <c r="T133" s="44" t="str">
        <f t="shared" si="97"/>
        <v>Да</v>
      </c>
      <c r="U133" s="44" t="str">
        <f t="shared" si="98"/>
        <v>Да</v>
      </c>
      <c r="V133" s="27" t="str">
        <f t="shared" si="99"/>
        <v/>
      </c>
    </row>
    <row r="134" spans="1:22" x14ac:dyDescent="0.2">
      <c r="A134" s="44">
        <f t="shared" si="88"/>
        <v>132</v>
      </c>
      <c r="B134" s="27" t="str">
        <f t="shared" si="80"/>
        <v>Brazzers TV</v>
      </c>
      <c r="C134" s="27" t="str">
        <f t="shared" si="81"/>
        <v>Самый откровенный эротический канал от известного эротического сайта представляющий лучший европейский и американский контент.</v>
      </c>
      <c r="D134" s="27" t="str">
        <f t="shared" si="89"/>
        <v>Эротика</v>
      </c>
      <c r="E134" s="45" t="str">
        <f t="shared" si="90"/>
        <v>SD</v>
      </c>
      <c r="F134" s="45" t="str">
        <f t="shared" si="91"/>
        <v>DVB-26</v>
      </c>
      <c r="G134" s="45" t="str">
        <f t="shared" si="92"/>
        <v xml:space="preserve"> 6004</v>
      </c>
      <c r="H134" s="46">
        <v>195</v>
      </c>
      <c r="I134" s="45">
        <f t="shared" si="93"/>
        <v>920</v>
      </c>
      <c r="J134" s="47" t="str">
        <f t="shared" si="82"/>
        <v>epg500</v>
      </c>
      <c r="K134" s="48" t="str">
        <f t="shared" si="94"/>
        <v>0009000207DB</v>
      </c>
      <c r="L134" s="48" t="str">
        <f t="shared" si="83"/>
        <v>http://www.brazzerstveurope.com</v>
      </c>
      <c r="M134" s="48" t="str">
        <f t="shared" si="84"/>
        <v>Английский</v>
      </c>
      <c r="N134" s="48" t="str">
        <f t="shared" si="85"/>
        <v>Круглосуточно</v>
      </c>
      <c r="O134" s="49" t="str">
        <f t="shared" si="86"/>
        <v/>
      </c>
      <c r="P134" s="48" t="str">
        <f t="shared" si="95"/>
        <v>Взрослый</v>
      </c>
      <c r="Q134" s="44" t="str">
        <f t="shared" si="87"/>
        <v/>
      </c>
      <c r="R134" s="44"/>
      <c r="S134" s="44" t="str">
        <f t="shared" si="96"/>
        <v>Да</v>
      </c>
      <c r="T134" s="44" t="str">
        <f t="shared" si="97"/>
        <v>Да</v>
      </c>
      <c r="U134" s="44" t="str">
        <f t="shared" si="98"/>
        <v>Да</v>
      </c>
      <c r="V134" s="27" t="str">
        <f t="shared" si="99"/>
        <v/>
      </c>
    </row>
    <row r="135" spans="1:22" x14ac:dyDescent="0.2">
      <c r="A135" s="44">
        <f t="shared" si="88"/>
        <v>133</v>
      </c>
      <c r="B135" s="27" t="str">
        <f t="shared" si="80"/>
        <v>CANDYMAN</v>
      </c>
      <c r="C135" s="27" t="str">
        <f t="shared" si="81"/>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89"/>
        <v>Эротика</v>
      </c>
      <c r="E135" s="45" t="str">
        <f t="shared" si="90"/>
        <v>SD</v>
      </c>
      <c r="F135" s="45" t="str">
        <f t="shared" si="91"/>
        <v>DVB-26</v>
      </c>
      <c r="G135" s="45" t="str">
        <f t="shared" si="92"/>
        <v xml:space="preserve"> 6004</v>
      </c>
      <c r="H135" s="46">
        <v>191</v>
      </c>
      <c r="I135" s="45">
        <f t="shared" si="93"/>
        <v>924</v>
      </c>
      <c r="J135" s="47" t="str">
        <f t="shared" si="82"/>
        <v>epg511</v>
      </c>
      <c r="K135" s="48" t="str">
        <f t="shared" si="94"/>
        <v>0009000207DB</v>
      </c>
      <c r="L135" s="48" t="str">
        <f t="shared" si="83"/>
        <v>http://www.candymantv.com/</v>
      </c>
      <c r="M135" s="48" t="str">
        <f t="shared" si="84"/>
        <v>Русский</v>
      </c>
      <c r="N135" s="48" t="str">
        <f t="shared" si="85"/>
        <v>Круглосуточно</v>
      </c>
      <c r="O135" s="49" t="str">
        <f t="shared" si="86"/>
        <v/>
      </c>
      <c r="P135" s="48" t="str">
        <f t="shared" si="95"/>
        <v>Взрослый</v>
      </c>
      <c r="Q135" s="44" t="str">
        <f t="shared" si="87"/>
        <v/>
      </c>
      <c r="R135" s="44"/>
      <c r="S135" s="44" t="str">
        <f t="shared" si="96"/>
        <v>Да</v>
      </c>
      <c r="T135" s="44" t="str">
        <f t="shared" si="97"/>
        <v>Да</v>
      </c>
      <c r="U135" s="44" t="str">
        <f t="shared" si="98"/>
        <v>Да</v>
      </c>
      <c r="V135" s="27" t="str">
        <f t="shared" si="99"/>
        <v/>
      </c>
    </row>
    <row r="136" spans="1:22" x14ac:dyDescent="0.2">
      <c r="A136" s="44">
        <f t="shared" si="88"/>
        <v>134</v>
      </c>
      <c r="B136" s="27" t="str">
        <f t="shared" si="80"/>
        <v>Fashion One HD</v>
      </c>
      <c r="C136" s="27" t="str">
        <f t="shared" si="81"/>
        <v>Мода, стиль, красота, гламур, роскошь в формате HD</v>
      </c>
      <c r="D136" s="27" t="str">
        <f t="shared" si="89"/>
        <v>Развлекательные</v>
      </c>
      <c r="E136" s="45" t="str">
        <f t="shared" si="90"/>
        <v>HD</v>
      </c>
      <c r="F136" s="45" t="str">
        <f t="shared" si="91"/>
        <v>DVB-27</v>
      </c>
      <c r="G136" s="45" t="str">
        <f t="shared" si="92"/>
        <v xml:space="preserve"> 6004</v>
      </c>
      <c r="H136" s="46">
        <v>147</v>
      </c>
      <c r="I136" s="45">
        <f t="shared" si="93"/>
        <v>616</v>
      </c>
      <c r="J136" s="47" t="str">
        <f t="shared" si="82"/>
        <v>epg330</v>
      </c>
      <c r="K136" s="48" t="str">
        <f t="shared" si="94"/>
        <v>0009000207D1</v>
      </c>
      <c r="L136" s="48" t="str">
        <f t="shared" si="83"/>
        <v>http://www.fashionone.com/</v>
      </c>
      <c r="M136" s="48" t="str">
        <f t="shared" si="84"/>
        <v>Русский</v>
      </c>
      <c r="N136" s="48" t="str">
        <f t="shared" si="85"/>
        <v>Круглосуточно</v>
      </c>
      <c r="O136" s="49" t="str">
        <f t="shared" si="86"/>
        <v/>
      </c>
      <c r="P136" s="48" t="str">
        <f t="shared" si="95"/>
        <v>Базовый</v>
      </c>
      <c r="Q136" s="44" t="str">
        <f t="shared" si="87"/>
        <v/>
      </c>
      <c r="R136" s="44"/>
      <c r="S136" s="44" t="str">
        <f t="shared" si="96"/>
        <v>Да</v>
      </c>
      <c r="T136" s="44" t="str">
        <f t="shared" si="97"/>
        <v>Да</v>
      </c>
      <c r="U136" s="44" t="str">
        <f t="shared" si="98"/>
        <v/>
      </c>
      <c r="V136" s="27" t="str">
        <f t="shared" si="99"/>
        <v/>
      </c>
    </row>
    <row r="137" spans="1:22" x14ac:dyDescent="0.2">
      <c r="A137" s="44">
        <f t="shared" si="88"/>
        <v>135</v>
      </c>
      <c r="B137" s="27" t="str">
        <f t="shared" si="80"/>
        <v>Viasat Golf HD</v>
      </c>
      <c r="C137" s="27" t="str">
        <f t="shared" si="81"/>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9"/>
        <v>Спортивные</v>
      </c>
      <c r="E137" s="45" t="str">
        <f t="shared" si="90"/>
        <v>HD</v>
      </c>
      <c r="F137" s="45" t="str">
        <f t="shared" si="91"/>
        <v>DVB-28</v>
      </c>
      <c r="G137" s="45" t="str">
        <f t="shared" si="92"/>
        <v xml:space="preserve"> 6004</v>
      </c>
      <c r="H137" s="46">
        <v>307</v>
      </c>
      <c r="I137" s="45">
        <f t="shared" si="93"/>
        <v>809</v>
      </c>
      <c r="J137" s="47" t="str">
        <f t="shared" si="82"/>
        <v>epg594</v>
      </c>
      <c r="K137" s="48" t="str">
        <f t="shared" si="94"/>
        <v>0009000207E0</v>
      </c>
      <c r="L137" s="48" t="str">
        <f t="shared" si="83"/>
        <v>http://www.myviasat.ru/</v>
      </c>
      <c r="M137" s="48" t="str">
        <f t="shared" si="84"/>
        <v>Русский, Английский</v>
      </c>
      <c r="N137" s="48" t="str">
        <f t="shared" si="85"/>
        <v>Круглосуточно</v>
      </c>
      <c r="O137" s="49" t="str">
        <f t="shared" si="86"/>
        <v/>
      </c>
      <c r="P137" s="48" t="str">
        <f t="shared" si="95"/>
        <v>VIASAT премиум HD</v>
      </c>
      <c r="Q137" s="44" t="str">
        <f t="shared" si="87"/>
        <v/>
      </c>
      <c r="R137" s="44"/>
      <c r="S137" s="44" t="str">
        <f t="shared" si="96"/>
        <v>Да</v>
      </c>
      <c r="T137" s="44" t="str">
        <f t="shared" si="97"/>
        <v>Да</v>
      </c>
      <c r="U137" s="44" t="str">
        <f t="shared" si="98"/>
        <v/>
      </c>
      <c r="V137" s="27" t="str">
        <f t="shared" si="99"/>
        <v/>
      </c>
    </row>
    <row r="138" spans="1:22" x14ac:dyDescent="0.2">
      <c r="A138" s="44">
        <f t="shared" si="88"/>
        <v>136</v>
      </c>
      <c r="B138" s="27" t="str">
        <f t="shared" si="80"/>
        <v>Русский роман</v>
      </c>
      <c r="C138" s="27" t="str">
        <f t="shared" si="81"/>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9"/>
        <v>Кино и сериалы</v>
      </c>
      <c r="E138" s="45" t="str">
        <f t="shared" si="90"/>
        <v>SD</v>
      </c>
      <c r="F138" s="45" t="str">
        <f t="shared" si="91"/>
        <v>DVB-27</v>
      </c>
      <c r="G138" s="45" t="str">
        <f t="shared" si="92"/>
        <v xml:space="preserve"> 6004</v>
      </c>
      <c r="H138" s="46">
        <v>120</v>
      </c>
      <c r="I138" s="45">
        <f t="shared" si="93"/>
        <v>72</v>
      </c>
      <c r="J138" s="47" t="str">
        <f t="shared" si="82"/>
        <v>epg307</v>
      </c>
      <c r="K138" s="48" t="str">
        <f t="shared" si="94"/>
        <v>0009000207D1</v>
      </c>
      <c r="L138" s="48" t="str">
        <f t="shared" si="83"/>
        <v>http://rusroman.ru/</v>
      </c>
      <c r="M138" s="48" t="str">
        <f t="shared" si="84"/>
        <v>Русский</v>
      </c>
      <c r="N138" s="48" t="str">
        <f t="shared" si="85"/>
        <v>Круглосуточно</v>
      </c>
      <c r="O138" s="49" t="str">
        <f t="shared" si="86"/>
        <v/>
      </c>
      <c r="P138" s="48" t="str">
        <f t="shared" si="95"/>
        <v>Базовый</v>
      </c>
      <c r="Q138" s="44" t="str">
        <f t="shared" si="87"/>
        <v>Да</v>
      </c>
      <c r="R138" s="44"/>
      <c r="S138" s="44" t="str">
        <f t="shared" si="96"/>
        <v>Да</v>
      </c>
      <c r="T138" s="44" t="str">
        <f t="shared" si="97"/>
        <v>Да</v>
      </c>
      <c r="U138" s="44" t="str">
        <f t="shared" si="98"/>
        <v/>
      </c>
      <c r="V138" s="27" t="str">
        <f t="shared" si="99"/>
        <v/>
      </c>
    </row>
    <row r="139" spans="1:22" x14ac:dyDescent="0.2">
      <c r="A139" s="44">
        <f t="shared" si="88"/>
        <v>137</v>
      </c>
      <c r="B139" s="27" t="str">
        <f t="shared" si="80"/>
        <v>TV1000 Premium HD</v>
      </c>
      <c r="C139" s="27" t="str">
        <f t="shared" si="81"/>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9"/>
        <v>Кино и сериалы</v>
      </c>
      <c r="E139" s="45" t="str">
        <f t="shared" si="90"/>
        <v>HD</v>
      </c>
      <c r="F139" s="45" t="str">
        <f t="shared" si="91"/>
        <v>DVB-28</v>
      </c>
      <c r="G139" s="45" t="str">
        <f t="shared" si="92"/>
        <v xml:space="preserve"> 6004</v>
      </c>
      <c r="H139" s="46">
        <v>160</v>
      </c>
      <c r="I139" s="45">
        <f t="shared" si="93"/>
        <v>801</v>
      </c>
      <c r="J139" s="47" t="str">
        <f t="shared" si="82"/>
        <v>epg375</v>
      </c>
      <c r="K139" s="48" t="str">
        <f t="shared" si="94"/>
        <v>0009000207E0</v>
      </c>
      <c r="L139" s="48" t="str">
        <f t="shared" si="83"/>
        <v>http://www.viasatpremium.ru/</v>
      </c>
      <c r="M139" s="48" t="str">
        <f t="shared" si="84"/>
        <v>Русский</v>
      </c>
      <c r="N139" s="48" t="str">
        <f t="shared" si="85"/>
        <v>Круглосуточно</v>
      </c>
      <c r="O139" s="49" t="str">
        <f t="shared" si="86"/>
        <v/>
      </c>
      <c r="P139" s="48" t="str">
        <f t="shared" si="95"/>
        <v>VIASAT премиум HD</v>
      </c>
      <c r="Q139" s="44" t="str">
        <f t="shared" si="87"/>
        <v/>
      </c>
      <c r="R139" s="44"/>
      <c r="S139" s="44" t="str">
        <f t="shared" si="96"/>
        <v>Да</v>
      </c>
      <c r="T139" s="44" t="str">
        <f t="shared" si="97"/>
        <v>Да</v>
      </c>
      <c r="U139" s="44" t="str">
        <f t="shared" si="98"/>
        <v/>
      </c>
      <c r="V139" s="27" t="str">
        <f t="shared" si="99"/>
        <v/>
      </c>
    </row>
    <row r="140" spans="1:22" x14ac:dyDescent="0.2">
      <c r="A140" s="44">
        <f t="shared" si="88"/>
        <v>138</v>
      </c>
      <c r="B140" s="27" t="str">
        <f t="shared" si="80"/>
        <v>Viasat Sport</v>
      </c>
      <c r="C140" s="27" t="str">
        <f t="shared" si="81"/>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9"/>
        <v>Спортивные</v>
      </c>
      <c r="E140" s="45" t="str">
        <f t="shared" si="90"/>
        <v>HD</v>
      </c>
      <c r="F140" s="45" t="str">
        <f t="shared" si="91"/>
        <v>DVB-28</v>
      </c>
      <c r="G140" s="45" t="str">
        <f t="shared" si="92"/>
        <v xml:space="preserve"> 6004</v>
      </c>
      <c r="H140" s="46">
        <v>309</v>
      </c>
      <c r="I140" s="45">
        <f t="shared" si="93"/>
        <v>810</v>
      </c>
      <c r="J140" s="47" t="str">
        <f t="shared" si="82"/>
        <v>epg593</v>
      </c>
      <c r="K140" s="48" t="str">
        <f t="shared" si="94"/>
        <v>0009000207E0</v>
      </c>
      <c r="L140" s="48" t="str">
        <f t="shared" si="83"/>
        <v>http://www.myviasat.ru/</v>
      </c>
      <c r="M140" s="48" t="str">
        <f t="shared" si="84"/>
        <v>Русский, Английский</v>
      </c>
      <c r="N140" s="48" t="str">
        <f t="shared" si="85"/>
        <v>Круглосуточно</v>
      </c>
      <c r="O140" s="49" t="str">
        <f t="shared" si="86"/>
        <v/>
      </c>
      <c r="P140" s="48" t="str">
        <f t="shared" si="95"/>
        <v>VIASAT премиум HD</v>
      </c>
      <c r="Q140" s="44" t="str">
        <f t="shared" si="87"/>
        <v/>
      </c>
      <c r="R140" s="44"/>
      <c r="S140" s="44" t="str">
        <f t="shared" si="96"/>
        <v>Да</v>
      </c>
      <c r="T140" s="44" t="str">
        <f t="shared" si="97"/>
        <v>Да</v>
      </c>
      <c r="U140" s="44" t="str">
        <f t="shared" si="98"/>
        <v/>
      </c>
      <c r="V140" s="27" t="str">
        <f t="shared" si="99"/>
        <v/>
      </c>
    </row>
    <row r="141" spans="1:22" x14ac:dyDescent="0.2">
      <c r="A141" s="44">
        <f t="shared" si="88"/>
        <v>139</v>
      </c>
      <c r="B141" s="27" t="str">
        <f t="shared" si="80"/>
        <v>Travel Channel HD</v>
      </c>
      <c r="C141" s="27" t="str">
        <f t="shared" si="8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9"/>
        <v>Вокруг света</v>
      </c>
      <c r="E141" s="45" t="str">
        <f t="shared" si="90"/>
        <v>HD</v>
      </c>
      <c r="F141" s="45" t="str">
        <f t="shared" si="91"/>
        <v>DVB-27</v>
      </c>
      <c r="G141" s="45" t="str">
        <f t="shared" si="92"/>
        <v xml:space="preserve"> 6004</v>
      </c>
      <c r="H141" s="46">
        <v>143</v>
      </c>
      <c r="I141" s="45">
        <f t="shared" si="93"/>
        <v>608</v>
      </c>
      <c r="J141" s="47" t="str">
        <f t="shared" si="82"/>
        <v>epg328</v>
      </c>
      <c r="K141" s="48" t="str">
        <f t="shared" si="94"/>
        <v>0009000207D1</v>
      </c>
      <c r="L141" s="48" t="str">
        <f t="shared" si="83"/>
        <v>http://www.mgmhd.com/</v>
      </c>
      <c r="M141" s="48" t="str">
        <f t="shared" si="84"/>
        <v>Русский</v>
      </c>
      <c r="N141" s="48" t="str">
        <f t="shared" si="85"/>
        <v>Круглосуточно</v>
      </c>
      <c r="O141" s="49" t="str">
        <f t="shared" si="86"/>
        <v/>
      </c>
      <c r="P141" s="48" t="str">
        <f t="shared" si="95"/>
        <v>Базовый</v>
      </c>
      <c r="Q141" s="44" t="str">
        <f t="shared" si="87"/>
        <v/>
      </c>
      <c r="R141" s="44"/>
      <c r="S141" s="44" t="str">
        <f t="shared" si="96"/>
        <v>Да</v>
      </c>
      <c r="T141" s="44" t="str">
        <f t="shared" si="97"/>
        <v>Да</v>
      </c>
      <c r="U141" s="44" t="str">
        <f t="shared" si="98"/>
        <v/>
      </c>
      <c r="V141" s="27" t="str">
        <f t="shared" si="99"/>
        <v/>
      </c>
    </row>
    <row r="142" spans="1:22" x14ac:dyDescent="0.2">
      <c r="A142" s="44">
        <f t="shared" si="88"/>
        <v>140</v>
      </c>
      <c r="B142" s="27" t="str">
        <f t="shared" si="80"/>
        <v>Zee TV</v>
      </c>
      <c r="C142" s="27" t="str">
        <f t="shared" si="81"/>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9"/>
        <v>Вокруг света</v>
      </c>
      <c r="E142" s="45" t="str">
        <f t="shared" si="90"/>
        <v>SD</v>
      </c>
      <c r="F142" s="45" t="str">
        <f t="shared" si="91"/>
        <v>DVB-29</v>
      </c>
      <c r="G142" s="45" t="str">
        <f t="shared" si="92"/>
        <v xml:space="preserve"> 6004</v>
      </c>
      <c r="H142" s="46">
        <v>97</v>
      </c>
      <c r="I142" s="45">
        <f t="shared" si="93"/>
        <v>102</v>
      </c>
      <c r="J142" s="47" t="str">
        <f t="shared" si="82"/>
        <v>epg93</v>
      </c>
      <c r="K142" s="48" t="str">
        <f t="shared" si="94"/>
        <v>0009000207D1</v>
      </c>
      <c r="L142" s="48" t="str">
        <f t="shared" si="83"/>
        <v>http://www.zeerussia.ru</v>
      </c>
      <c r="M142" s="48" t="str">
        <f t="shared" si="84"/>
        <v>Русский</v>
      </c>
      <c r="N142" s="48" t="str">
        <f t="shared" si="85"/>
        <v>Круглосуточно</v>
      </c>
      <c r="O142" s="49" t="str">
        <f t="shared" si="86"/>
        <v/>
      </c>
      <c r="P142" s="48" t="str">
        <f t="shared" si="95"/>
        <v>Базовый</v>
      </c>
      <c r="Q142" s="44" t="str">
        <f t="shared" si="87"/>
        <v/>
      </c>
      <c r="R142" s="44"/>
      <c r="S142" s="44" t="str">
        <f t="shared" si="96"/>
        <v>Да</v>
      </c>
      <c r="T142" s="44" t="str">
        <f t="shared" si="97"/>
        <v>Да</v>
      </c>
      <c r="U142" s="44" t="str">
        <f t="shared" si="98"/>
        <v/>
      </c>
      <c r="V142" s="27" t="str">
        <f t="shared" si="99"/>
        <v/>
      </c>
    </row>
    <row r="143" spans="1:22" x14ac:dyDescent="0.2">
      <c r="A143" s="44">
        <f t="shared" si="88"/>
        <v>141</v>
      </c>
      <c r="B143" s="27" t="str">
        <f t="shared" si="80"/>
        <v>Travel Channel</v>
      </c>
      <c r="C143" s="27" t="str">
        <f t="shared" si="81"/>
        <v>Созданный  в 1994 году, Travel Channel вещает на 21 языке в 125 странах Европы, Ближнего Востока, Африки и Азиатско-Тихоокеанского региона.</v>
      </c>
      <c r="D143" s="27" t="str">
        <f t="shared" si="89"/>
        <v>Вокруг света</v>
      </c>
      <c r="E143" s="45" t="str">
        <f t="shared" si="90"/>
        <v>SD</v>
      </c>
      <c r="F143" s="45" t="str">
        <f t="shared" si="91"/>
        <v>DVB-29</v>
      </c>
      <c r="G143" s="45" t="str">
        <f t="shared" si="92"/>
        <v xml:space="preserve"> 6004</v>
      </c>
      <c r="H143" s="46">
        <v>144</v>
      </c>
      <c r="I143" s="45">
        <f t="shared" si="93"/>
        <v>104</v>
      </c>
      <c r="J143" s="47" t="str">
        <f t="shared" si="82"/>
        <v>epg302</v>
      </c>
      <c r="K143" s="48" t="str">
        <f t="shared" si="94"/>
        <v>0009000207D1</v>
      </c>
      <c r="L143" s="48" t="str">
        <f t="shared" si="83"/>
        <v>http://www.travelchanneltv.ru/</v>
      </c>
      <c r="M143" s="48" t="str">
        <f t="shared" si="84"/>
        <v>Русский</v>
      </c>
      <c r="N143" s="48" t="str">
        <f t="shared" si="85"/>
        <v>Круглосуточно</v>
      </c>
      <c r="O143" s="49" t="str">
        <f t="shared" si="86"/>
        <v/>
      </c>
      <c r="P143" s="48" t="str">
        <f t="shared" si="95"/>
        <v>Базовый</v>
      </c>
      <c r="Q143" s="44" t="str">
        <f t="shared" si="87"/>
        <v>Да</v>
      </c>
      <c r="R143" s="44"/>
      <c r="S143" s="44" t="str">
        <f t="shared" si="96"/>
        <v>Да</v>
      </c>
      <c r="T143" s="44" t="str">
        <f t="shared" si="97"/>
        <v>Да</v>
      </c>
      <c r="U143" s="44" t="str">
        <f t="shared" si="98"/>
        <v/>
      </c>
      <c r="V143" s="27" t="str">
        <f t="shared" si="99"/>
        <v/>
      </c>
    </row>
    <row r="144" spans="1:22" x14ac:dyDescent="0.2">
      <c r="A144" s="44">
        <f t="shared" si="88"/>
        <v>142</v>
      </c>
      <c r="B144" s="27" t="str">
        <f t="shared" si="80"/>
        <v>ЖИВИ!</v>
      </c>
      <c r="C144" s="27" t="str">
        <f t="shared" si="81"/>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9"/>
        <v>Семья и здоровье</v>
      </c>
      <c r="E144" s="45" t="str">
        <f t="shared" si="90"/>
        <v>SD</v>
      </c>
      <c r="F144" s="45" t="str">
        <f t="shared" si="91"/>
        <v>DVB-29</v>
      </c>
      <c r="G144" s="45" t="str">
        <f t="shared" si="92"/>
        <v xml:space="preserve"> 6004</v>
      </c>
      <c r="H144" s="46">
        <v>112</v>
      </c>
      <c r="I144" s="45">
        <f t="shared" si="93"/>
        <v>132</v>
      </c>
      <c r="J144" s="47" t="str">
        <f t="shared" si="82"/>
        <v>epg108</v>
      </c>
      <c r="K144" s="48" t="str">
        <f t="shared" si="94"/>
        <v>0009000207E3</v>
      </c>
      <c r="L144" s="48" t="str">
        <f t="shared" si="83"/>
        <v>http://www.jv.ru/</v>
      </c>
      <c r="M144" s="48" t="str">
        <f t="shared" si="84"/>
        <v>Русский</v>
      </c>
      <c r="N144" s="48" t="str">
        <f t="shared" si="85"/>
        <v>Круглосуточно</v>
      </c>
      <c r="O144" s="49" t="str">
        <f t="shared" si="86"/>
        <v/>
      </c>
      <c r="P144" s="48" t="str">
        <f t="shared" si="95"/>
        <v>Базовый</v>
      </c>
      <c r="Q144" s="44" t="str">
        <f t="shared" si="87"/>
        <v/>
      </c>
      <c r="R144" s="44"/>
      <c r="S144" s="44" t="str">
        <f t="shared" si="96"/>
        <v>Да</v>
      </c>
      <c r="T144" s="44" t="str">
        <f t="shared" si="97"/>
        <v>Да</v>
      </c>
      <c r="U144" s="44" t="str">
        <f t="shared" si="98"/>
        <v/>
      </c>
      <c r="V144" s="27" t="str">
        <f t="shared" si="99"/>
        <v/>
      </c>
    </row>
    <row r="145" spans="1:22" x14ac:dyDescent="0.2">
      <c r="A145" s="44">
        <f t="shared" si="88"/>
        <v>143</v>
      </c>
      <c r="B145" s="27" t="str">
        <f t="shared" si="80"/>
        <v>МУЗ-ТВ</v>
      </c>
      <c r="C145" s="27" t="str">
        <f t="shared" si="81"/>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9"/>
        <v>Развлекательные</v>
      </c>
      <c r="E145" s="45" t="str">
        <f t="shared" si="90"/>
        <v>SD</v>
      </c>
      <c r="F145" s="45" t="str">
        <f t="shared" si="91"/>
        <v>DVB-3</v>
      </c>
      <c r="G145" s="45" t="str">
        <f t="shared" si="92"/>
        <v xml:space="preserve"> 6004</v>
      </c>
      <c r="H145" s="46">
        <v>164</v>
      </c>
      <c r="I145" s="45">
        <f t="shared" si="93"/>
        <v>20</v>
      </c>
      <c r="J145" s="47" t="str">
        <f t="shared" si="82"/>
        <v>epg380</v>
      </c>
      <c r="K145" s="48" t="str">
        <f t="shared" si="94"/>
        <v>0009000207F3</v>
      </c>
      <c r="L145" s="48" t="str">
        <f t="shared" si="83"/>
        <v>http://muz-tv.ru/</v>
      </c>
      <c r="M145" s="48" t="str">
        <f t="shared" si="84"/>
        <v>Русский</v>
      </c>
      <c r="N145" s="48" t="str">
        <f t="shared" si="85"/>
        <v>Круглосуточно</v>
      </c>
      <c r="O145" s="49" t="str">
        <f t="shared" si="86"/>
        <v/>
      </c>
      <c r="P145" s="48" t="str">
        <f t="shared" si="95"/>
        <v>Федеральный</v>
      </c>
      <c r="Q145" s="44" t="str">
        <f t="shared" si="87"/>
        <v/>
      </c>
      <c r="R145" s="44"/>
      <c r="S145" s="44" t="str">
        <f t="shared" si="96"/>
        <v>Да</v>
      </c>
      <c r="T145" s="44" t="str">
        <f t="shared" si="97"/>
        <v>Да</v>
      </c>
      <c r="U145" s="44" t="str">
        <f t="shared" si="98"/>
        <v/>
      </c>
      <c r="V145" s="27" t="str">
        <f t="shared" si="99"/>
        <v/>
      </c>
    </row>
    <row r="146" spans="1:22" x14ac:dyDescent="0.2">
      <c r="A146" s="44">
        <f t="shared" si="88"/>
        <v>144</v>
      </c>
      <c r="B146" s="27" t="str">
        <f t="shared" si="80"/>
        <v>TLC HD</v>
      </c>
      <c r="C146" s="27" t="str">
        <f t="shared" si="8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9"/>
        <v>Вокруг света</v>
      </c>
      <c r="E146" s="45" t="str">
        <f t="shared" si="90"/>
        <v>HD</v>
      </c>
      <c r="F146" s="45" t="str">
        <f t="shared" si="91"/>
        <v>DVB-30</v>
      </c>
      <c r="G146" s="45" t="str">
        <f t="shared" si="92"/>
        <v xml:space="preserve"> 6004</v>
      </c>
      <c r="H146" s="46">
        <v>154</v>
      </c>
      <c r="I146" s="45">
        <f t="shared" si="93"/>
        <v>615</v>
      </c>
      <c r="J146" s="47" t="str">
        <f t="shared" si="82"/>
        <v>epg516</v>
      </c>
      <c r="K146" s="48" t="str">
        <f t="shared" si="94"/>
        <v>0009000207D1</v>
      </c>
      <c r="L146" s="48" t="str">
        <f t="shared" si="83"/>
        <v>http://www.tlc-tv.ru/</v>
      </c>
      <c r="M146" s="48" t="str">
        <f t="shared" si="84"/>
        <v>Русский, Английский</v>
      </c>
      <c r="N146" s="48" t="str">
        <f t="shared" si="85"/>
        <v>Круглосуточно</v>
      </c>
      <c r="O146" s="49" t="str">
        <f t="shared" si="86"/>
        <v/>
      </c>
      <c r="P146" s="48" t="str">
        <f t="shared" si="95"/>
        <v>Базовый</v>
      </c>
      <c r="Q146" s="44" t="str">
        <f t="shared" si="87"/>
        <v/>
      </c>
      <c r="R146" s="44"/>
      <c r="S146" s="44" t="str">
        <f t="shared" si="96"/>
        <v>Да</v>
      </c>
      <c r="T146" s="44" t="str">
        <f t="shared" si="97"/>
        <v>Да</v>
      </c>
      <c r="U146" s="44" t="str">
        <f t="shared" si="98"/>
        <v/>
      </c>
      <c r="V146" s="27" t="str">
        <f t="shared" si="99"/>
        <v/>
      </c>
    </row>
    <row r="147" spans="1:22" x14ac:dyDescent="0.2">
      <c r="A147" s="44">
        <f t="shared" si="88"/>
        <v>145</v>
      </c>
      <c r="B147" s="27" t="str">
        <f t="shared" si="80"/>
        <v>NuArt.TV</v>
      </c>
      <c r="C147" s="27" t="str">
        <f t="shared" si="81"/>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9"/>
        <v>Эротика</v>
      </c>
      <c r="E147" s="45" t="str">
        <f t="shared" si="90"/>
        <v>SD</v>
      </c>
      <c r="F147" s="45" t="str">
        <f t="shared" si="91"/>
        <v>DVB-30</v>
      </c>
      <c r="G147" s="45" t="str">
        <f t="shared" si="92"/>
        <v xml:space="preserve"> 6004</v>
      </c>
      <c r="H147" s="46">
        <v>193</v>
      </c>
      <c r="I147" s="45">
        <f t="shared" si="93"/>
        <v>918</v>
      </c>
      <c r="J147" s="153" t="str">
        <f t="shared" si="82"/>
        <v>epg271</v>
      </c>
      <c r="K147" s="67" t="str">
        <f t="shared" si="94"/>
        <v>0009000207F0</v>
      </c>
      <c r="L147" s="67" t="str">
        <f t="shared" si="83"/>
        <v>http://tv.nuart.tv</v>
      </c>
      <c r="M147" s="48" t="str">
        <f t="shared" si="84"/>
        <v>Русский</v>
      </c>
      <c r="N147" s="48" t="str">
        <f t="shared" si="85"/>
        <v>Круглосуточно</v>
      </c>
      <c r="O147" s="49" t="str">
        <f t="shared" si="86"/>
        <v/>
      </c>
      <c r="P147" s="48" t="str">
        <f t="shared" si="95"/>
        <v>Эгоист</v>
      </c>
      <c r="Q147" s="44" t="str">
        <f t="shared" si="87"/>
        <v/>
      </c>
      <c r="R147" s="44"/>
      <c r="S147" s="44" t="str">
        <f t="shared" si="96"/>
        <v>Да</v>
      </c>
      <c r="T147" s="44" t="str">
        <f t="shared" si="97"/>
        <v>Да</v>
      </c>
      <c r="U147" s="44" t="str">
        <f t="shared" si="98"/>
        <v>Да</v>
      </c>
      <c r="V147" s="27" t="str">
        <f t="shared" si="99"/>
        <v/>
      </c>
    </row>
    <row r="148" spans="1:22" x14ac:dyDescent="0.2">
      <c r="A148" s="44">
        <f t="shared" si="88"/>
        <v>146</v>
      </c>
      <c r="B148" s="27" t="str">
        <f t="shared" si="80"/>
        <v>Эгоист ТВ</v>
      </c>
      <c r="C148" s="27" t="str">
        <f t="shared" si="81"/>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9"/>
        <v>Эротика</v>
      </c>
      <c r="E148" s="45" t="str">
        <f t="shared" si="90"/>
        <v>SD</v>
      </c>
      <c r="F148" s="45" t="str">
        <f t="shared" si="91"/>
        <v>DVB-30</v>
      </c>
      <c r="G148" s="45" t="str">
        <f t="shared" si="92"/>
        <v xml:space="preserve"> 6004</v>
      </c>
      <c r="H148" s="46">
        <v>192</v>
      </c>
      <c r="I148" s="45">
        <f t="shared" si="93"/>
        <v>917</v>
      </c>
      <c r="J148" s="153" t="str">
        <f t="shared" si="82"/>
        <v>epg296</v>
      </c>
      <c r="K148" s="67" t="str">
        <f t="shared" si="94"/>
        <v>0009000207F0</v>
      </c>
      <c r="L148" s="67" t="str">
        <f t="shared" si="83"/>
        <v>http://www.egoist.tv/</v>
      </c>
      <c r="M148" s="48" t="str">
        <f t="shared" si="84"/>
        <v>Русский</v>
      </c>
      <c r="N148" s="48" t="str">
        <f t="shared" si="85"/>
        <v>Круглосуточно</v>
      </c>
      <c r="O148" s="49" t="str">
        <f t="shared" si="86"/>
        <v/>
      </c>
      <c r="P148" s="48" t="str">
        <f t="shared" si="95"/>
        <v>Эгоист</v>
      </c>
      <c r="Q148" s="44" t="str">
        <f t="shared" si="87"/>
        <v/>
      </c>
      <c r="R148" s="44"/>
      <c r="S148" s="44" t="str">
        <f t="shared" si="96"/>
        <v>Да</v>
      </c>
      <c r="T148" s="44" t="str">
        <f t="shared" si="97"/>
        <v>Да</v>
      </c>
      <c r="U148" s="44" t="str">
        <f t="shared" si="98"/>
        <v>Да</v>
      </c>
      <c r="V148" s="27" t="str">
        <f t="shared" si="99"/>
        <v/>
      </c>
    </row>
    <row r="149" spans="1:22" x14ac:dyDescent="0.2">
      <c r="A149" s="44">
        <f t="shared" si="88"/>
        <v>147</v>
      </c>
      <c r="B149" s="27" t="str">
        <f t="shared" si="80"/>
        <v>Animal Planet HD</v>
      </c>
      <c r="C149" s="27" t="str">
        <f t="shared" si="81"/>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9"/>
        <v>В мире животных</v>
      </c>
      <c r="E149" s="45" t="str">
        <f t="shared" si="90"/>
        <v>HD</v>
      </c>
      <c r="F149" s="45" t="str">
        <f t="shared" si="91"/>
        <v>DVB-30</v>
      </c>
      <c r="G149" s="45" t="str">
        <f t="shared" si="92"/>
        <v xml:space="preserve"> 6004</v>
      </c>
      <c r="H149" s="46">
        <v>119</v>
      </c>
      <c r="I149" s="45">
        <f t="shared" si="93"/>
        <v>602</v>
      </c>
      <c r="J149" s="153" t="str">
        <f t="shared" si="82"/>
        <v>epg306</v>
      </c>
      <c r="K149" s="67" t="str">
        <f t="shared" si="94"/>
        <v>0009000207D1</v>
      </c>
      <c r="L149" s="67" t="str">
        <f t="shared" si="83"/>
        <v>http://animal.discovery.com/</v>
      </c>
      <c r="M149" s="48" t="str">
        <f t="shared" si="84"/>
        <v>Русский, Английский</v>
      </c>
      <c r="N149" s="48" t="str">
        <f t="shared" si="85"/>
        <v>Круглосуточно</v>
      </c>
      <c r="O149" s="49" t="str">
        <f t="shared" si="86"/>
        <v/>
      </c>
      <c r="P149" s="48" t="str">
        <f t="shared" si="95"/>
        <v>Базовый</v>
      </c>
      <c r="Q149" s="44" t="str">
        <f t="shared" si="87"/>
        <v/>
      </c>
      <c r="R149" s="44"/>
      <c r="S149" s="44" t="str">
        <f t="shared" si="96"/>
        <v>Да</v>
      </c>
      <c r="T149" s="44" t="str">
        <f t="shared" si="97"/>
        <v>Да</v>
      </c>
      <c r="U149" s="44" t="str">
        <f t="shared" si="98"/>
        <v/>
      </c>
      <c r="V149" s="27" t="str">
        <f t="shared" si="99"/>
        <v/>
      </c>
    </row>
    <row r="150" spans="1:22" x14ac:dyDescent="0.2">
      <c r="A150" s="48">
        <f t="shared" si="88"/>
        <v>148</v>
      </c>
      <c r="B150" s="53" t="str">
        <f t="shared" si="80"/>
        <v>Матч! Футбол 1</v>
      </c>
      <c r="C150" s="53" t="str">
        <f t="shared" si="81"/>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89"/>
        <v>Спортивные</v>
      </c>
      <c r="E150" s="54" t="str">
        <f t="shared" si="90"/>
        <v>SD</v>
      </c>
      <c r="F150" s="54" t="str">
        <f t="shared" si="91"/>
        <v>DVB-12</v>
      </c>
      <c r="G150" s="54" t="str">
        <f t="shared" si="92"/>
        <v xml:space="preserve"> 6004</v>
      </c>
      <c r="H150" s="55">
        <v>320</v>
      </c>
      <c r="I150" s="54">
        <f t="shared" si="93"/>
        <v>831</v>
      </c>
      <c r="J150" s="153" t="str">
        <f t="shared" si="82"/>
        <v>epg340</v>
      </c>
      <c r="K150" s="67" t="str">
        <f t="shared" si="94"/>
        <v>000900020802</v>
      </c>
      <c r="L150" s="67" t="str">
        <f t="shared" si="83"/>
        <v>http://matchtv.ru/</v>
      </c>
      <c r="M150" s="48" t="str">
        <f t="shared" si="84"/>
        <v>Русский</v>
      </c>
      <c r="N150" s="48" t="str">
        <f t="shared" si="85"/>
        <v>Круглосуточно</v>
      </c>
      <c r="O150" s="137" t="str">
        <f t="shared" si="86"/>
        <v/>
      </c>
      <c r="P150" s="48" t="str">
        <f t="shared" si="95"/>
        <v>МАТЧ! ФУТБОЛ</v>
      </c>
      <c r="Q150" s="48" t="str">
        <f t="shared" si="87"/>
        <v/>
      </c>
      <c r="R150" s="48"/>
      <c r="S150" s="48" t="str">
        <f t="shared" si="96"/>
        <v>Да</v>
      </c>
      <c r="T150" s="48" t="str">
        <f t="shared" si="97"/>
        <v>Да</v>
      </c>
      <c r="U150" s="48" t="str">
        <f t="shared" si="98"/>
        <v/>
      </c>
      <c r="V150" s="53" t="str">
        <f t="shared" si="99"/>
        <v/>
      </c>
    </row>
    <row r="151" spans="1:22" x14ac:dyDescent="0.2">
      <c r="A151" s="48">
        <f t="shared" si="88"/>
        <v>149</v>
      </c>
      <c r="B151" s="53" t="str">
        <f t="shared" si="80"/>
        <v>Матч! Футбол 2</v>
      </c>
      <c r="C151" s="53" t="str">
        <f t="shared" si="8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89"/>
        <v>Спортивные</v>
      </c>
      <c r="E151" s="54" t="str">
        <f t="shared" si="90"/>
        <v>SD</v>
      </c>
      <c r="F151" s="54" t="str">
        <f t="shared" si="91"/>
        <v>DVB-12</v>
      </c>
      <c r="G151" s="54" t="str">
        <f t="shared" si="92"/>
        <v xml:space="preserve"> 6004</v>
      </c>
      <c r="H151" s="55">
        <v>321</v>
      </c>
      <c r="I151" s="54">
        <f t="shared" si="93"/>
        <v>833</v>
      </c>
      <c r="J151" s="153" t="str">
        <f t="shared" si="82"/>
        <v>epg571</v>
      </c>
      <c r="K151" s="67" t="str">
        <f t="shared" si="94"/>
        <v>000900020802</v>
      </c>
      <c r="L151" s="67" t="str">
        <f t="shared" si="83"/>
        <v>http://matchtv.ru/</v>
      </c>
      <c r="M151" s="48" t="str">
        <f t="shared" si="84"/>
        <v>Русский</v>
      </c>
      <c r="N151" s="48" t="str">
        <f t="shared" si="85"/>
        <v>Круглосуточно</v>
      </c>
      <c r="O151" s="137" t="str">
        <f t="shared" si="86"/>
        <v/>
      </c>
      <c r="P151" s="48" t="str">
        <f t="shared" si="95"/>
        <v>МАТЧ! ФУТБОЛ</v>
      </c>
      <c r="Q151" s="48" t="str">
        <f t="shared" si="87"/>
        <v/>
      </c>
      <c r="R151" s="48"/>
      <c r="S151" s="48" t="str">
        <f t="shared" si="96"/>
        <v>Да</v>
      </c>
      <c r="T151" s="48" t="str">
        <f t="shared" si="97"/>
        <v>Да</v>
      </c>
      <c r="U151" s="48" t="str">
        <f t="shared" si="98"/>
        <v/>
      </c>
      <c r="V151" s="53" t="str">
        <f t="shared" si="99"/>
        <v/>
      </c>
    </row>
    <row r="152" spans="1:22" x14ac:dyDescent="0.2">
      <c r="A152" s="48">
        <f t="shared" si="88"/>
        <v>150</v>
      </c>
      <c r="B152" s="53" t="str">
        <f t="shared" si="80"/>
        <v>Матч! Футбол 3</v>
      </c>
      <c r="C152" s="53" t="str">
        <f t="shared" si="8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89"/>
        <v>Спортивные</v>
      </c>
      <c r="E152" s="54" t="str">
        <f t="shared" si="90"/>
        <v>SD</v>
      </c>
      <c r="F152" s="54" t="str">
        <f t="shared" si="91"/>
        <v>DVB-24</v>
      </c>
      <c r="G152" s="54" t="str">
        <f t="shared" si="92"/>
        <v xml:space="preserve"> 6004</v>
      </c>
      <c r="H152" s="55">
        <v>322</v>
      </c>
      <c r="I152" s="54">
        <f t="shared" si="93"/>
        <v>835</v>
      </c>
      <c r="J152" s="153" t="str">
        <f t="shared" si="82"/>
        <v>epg577</v>
      </c>
      <c r="K152" s="67" t="str">
        <f t="shared" si="94"/>
        <v>000900020802</v>
      </c>
      <c r="L152" s="67" t="str">
        <f t="shared" si="83"/>
        <v>http://matchtv.ru/</v>
      </c>
      <c r="M152" s="48" t="str">
        <f t="shared" si="84"/>
        <v>Русский</v>
      </c>
      <c r="N152" s="48" t="str">
        <f t="shared" si="85"/>
        <v>Круглосуточно</v>
      </c>
      <c r="O152" s="137" t="str">
        <f t="shared" si="86"/>
        <v/>
      </c>
      <c r="P152" s="48" t="str">
        <f t="shared" si="95"/>
        <v>МАТЧ! ФУТБОЛ</v>
      </c>
      <c r="Q152" s="48" t="str">
        <f t="shared" si="87"/>
        <v/>
      </c>
      <c r="R152" s="48"/>
      <c r="S152" s="48" t="str">
        <f t="shared" si="96"/>
        <v>Да</v>
      </c>
      <c r="T152" s="48" t="str">
        <f t="shared" si="97"/>
        <v>Да</v>
      </c>
      <c r="U152" s="48" t="str">
        <f t="shared" si="98"/>
        <v/>
      </c>
      <c r="V152" s="53" t="str">
        <f t="shared" si="99"/>
        <v/>
      </c>
    </row>
    <row r="153" spans="1:22" x14ac:dyDescent="0.2">
      <c r="A153" s="48">
        <f t="shared" si="88"/>
        <v>151</v>
      </c>
      <c r="B153" s="53" t="str">
        <f t="shared" si="80"/>
        <v>Матч! Футбол 1 HD</v>
      </c>
      <c r="C153" s="53" t="str">
        <f t="shared" si="81"/>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89"/>
        <v>Спортивные</v>
      </c>
      <c r="E153" s="54" t="str">
        <f t="shared" si="90"/>
        <v>HD</v>
      </c>
      <c r="F153" s="54" t="str">
        <f t="shared" si="91"/>
        <v>DVB-12</v>
      </c>
      <c r="G153" s="54" t="str">
        <f t="shared" si="92"/>
        <v xml:space="preserve"> 6004</v>
      </c>
      <c r="H153" s="55">
        <v>317</v>
      </c>
      <c r="I153" s="54">
        <f t="shared" si="93"/>
        <v>832</v>
      </c>
      <c r="J153" s="153" t="str">
        <f t="shared" si="82"/>
        <v>epg616</v>
      </c>
      <c r="K153" s="67" t="str">
        <f t="shared" si="94"/>
        <v>000900020802</v>
      </c>
      <c r="L153" s="67" t="str">
        <f t="shared" si="83"/>
        <v>http://matchtv.ru/</v>
      </c>
      <c r="M153" s="48" t="str">
        <f t="shared" si="84"/>
        <v>Русский</v>
      </c>
      <c r="N153" s="48" t="str">
        <f t="shared" si="85"/>
        <v>Круглосуточно</v>
      </c>
      <c r="O153" s="137" t="str">
        <f t="shared" si="86"/>
        <v/>
      </c>
      <c r="P153" s="48" t="str">
        <f t="shared" si="95"/>
        <v>МАТЧ! ФУТБОЛ</v>
      </c>
      <c r="Q153" s="48" t="str">
        <f t="shared" si="87"/>
        <v/>
      </c>
      <c r="R153" s="48"/>
      <c r="S153" s="48" t="str">
        <f t="shared" si="96"/>
        <v>Да</v>
      </c>
      <c r="T153" s="48" t="str">
        <f t="shared" si="97"/>
        <v>Да</v>
      </c>
      <c r="U153" s="48" t="str">
        <f t="shared" si="98"/>
        <v/>
      </c>
      <c r="V153" s="53" t="str">
        <f t="shared" si="99"/>
        <v/>
      </c>
    </row>
    <row r="154" spans="1:22" x14ac:dyDescent="0.2">
      <c r="A154" s="48">
        <f t="shared" si="88"/>
        <v>152</v>
      </c>
      <c r="B154" s="53" t="str">
        <f t="shared" si="80"/>
        <v>Матч! Футбол 2 HD</v>
      </c>
      <c r="C154" s="53" t="str">
        <f t="shared" si="8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89"/>
        <v>Спортивные</v>
      </c>
      <c r="E154" s="54" t="str">
        <f t="shared" si="90"/>
        <v>HD</v>
      </c>
      <c r="F154" s="54" t="str">
        <f t="shared" si="91"/>
        <v>DVB-12</v>
      </c>
      <c r="G154" s="54" t="str">
        <f t="shared" si="92"/>
        <v xml:space="preserve"> 6004</v>
      </c>
      <c r="H154" s="55">
        <v>318</v>
      </c>
      <c r="I154" s="54">
        <f t="shared" si="93"/>
        <v>834</v>
      </c>
      <c r="J154" s="153" t="str">
        <f t="shared" si="82"/>
        <v>epg617</v>
      </c>
      <c r="K154" s="67" t="str">
        <f t="shared" si="94"/>
        <v>000900020802</v>
      </c>
      <c r="L154" s="67" t="str">
        <f t="shared" si="83"/>
        <v>http://matchtv.ru/</v>
      </c>
      <c r="M154" s="48" t="str">
        <f t="shared" si="84"/>
        <v>Русский</v>
      </c>
      <c r="N154" s="48" t="str">
        <f t="shared" si="85"/>
        <v>Круглосуточно</v>
      </c>
      <c r="O154" s="137" t="str">
        <f t="shared" si="86"/>
        <v/>
      </c>
      <c r="P154" s="48" t="str">
        <f t="shared" si="95"/>
        <v>МАТЧ! ФУТБОЛ</v>
      </c>
      <c r="Q154" s="48" t="str">
        <f t="shared" si="87"/>
        <v/>
      </c>
      <c r="R154" s="48"/>
      <c r="S154" s="48" t="str">
        <f t="shared" si="96"/>
        <v>Да</v>
      </c>
      <c r="T154" s="48" t="str">
        <f t="shared" si="97"/>
        <v>Да</v>
      </c>
      <c r="U154" s="48" t="str">
        <f t="shared" si="98"/>
        <v/>
      </c>
      <c r="V154" s="53" t="str">
        <f t="shared" si="99"/>
        <v/>
      </c>
    </row>
    <row r="155" spans="1:22" x14ac:dyDescent="0.2">
      <c r="A155" s="48">
        <f t="shared" si="88"/>
        <v>153</v>
      </c>
      <c r="B155" s="53" t="str">
        <f t="shared" si="80"/>
        <v>Матч! Футбол 3 HD</v>
      </c>
      <c r="C155" s="53" t="str">
        <f t="shared" si="8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89"/>
        <v>Спортивные</v>
      </c>
      <c r="E155" s="54" t="str">
        <f t="shared" si="90"/>
        <v>HD</v>
      </c>
      <c r="F155" s="54" t="str">
        <f t="shared" si="91"/>
        <v>DVB-24</v>
      </c>
      <c r="G155" s="54" t="str">
        <f t="shared" si="92"/>
        <v xml:space="preserve"> 6004</v>
      </c>
      <c r="H155" s="55">
        <v>319</v>
      </c>
      <c r="I155" s="54">
        <f t="shared" si="93"/>
        <v>836</v>
      </c>
      <c r="J155" s="153" t="str">
        <f t="shared" si="82"/>
        <v>epg618</v>
      </c>
      <c r="K155" s="67" t="str">
        <f t="shared" si="94"/>
        <v>000900020802</v>
      </c>
      <c r="L155" s="67" t="str">
        <f t="shared" si="83"/>
        <v>http://matchtv.ru/</v>
      </c>
      <c r="M155" s="48" t="str">
        <f t="shared" si="84"/>
        <v>Русский</v>
      </c>
      <c r="N155" s="48" t="str">
        <f t="shared" si="85"/>
        <v>Круглосуточно</v>
      </c>
      <c r="O155" s="137" t="str">
        <f t="shared" si="86"/>
        <v/>
      </c>
      <c r="P155" s="48" t="str">
        <f t="shared" si="95"/>
        <v>МАТЧ! ФУТБОЛ</v>
      </c>
      <c r="Q155" s="48" t="str">
        <f t="shared" si="87"/>
        <v/>
      </c>
      <c r="R155" s="48"/>
      <c r="S155" s="48" t="str">
        <f t="shared" si="96"/>
        <v>Да</v>
      </c>
      <c r="T155" s="48" t="str">
        <f t="shared" si="97"/>
        <v>Да</v>
      </c>
      <c r="U155" s="48" t="str">
        <f t="shared" si="98"/>
        <v/>
      </c>
      <c r="V155" s="53" t="str">
        <f t="shared" si="99"/>
        <v/>
      </c>
    </row>
    <row r="156" spans="1:22" x14ac:dyDescent="0.2">
      <c r="A156" s="48">
        <f t="shared" si="88"/>
        <v>154</v>
      </c>
      <c r="B156" s="53" t="str">
        <f t="shared" si="80"/>
        <v>Deutsche Welle</v>
      </c>
      <c r="C156" s="53" t="str">
        <f t="shared" si="81"/>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89"/>
        <v>Новости и публицистика</v>
      </c>
      <c r="E156" s="54" t="str">
        <f t="shared" si="90"/>
        <v>SD</v>
      </c>
      <c r="F156" s="54" t="str">
        <f t="shared" si="91"/>
        <v>DVB-18</v>
      </c>
      <c r="G156" s="54" t="str">
        <f t="shared" si="92"/>
        <v xml:space="preserve"> 6004</v>
      </c>
      <c r="H156" s="55">
        <v>66</v>
      </c>
      <c r="I156" s="54">
        <f t="shared" si="93"/>
        <v>814</v>
      </c>
      <c r="J156" s="153" t="str">
        <f t="shared" si="82"/>
        <v>epg65</v>
      </c>
      <c r="K156" s="67" t="str">
        <f t="shared" si="94"/>
        <v>000900020801</v>
      </c>
      <c r="L156" s="67" t="str">
        <f t="shared" si="83"/>
        <v>http://www.dw.de/</v>
      </c>
      <c r="M156" s="48" t="str">
        <f t="shared" si="84"/>
        <v>Английский, Немецкий</v>
      </c>
      <c r="N156" s="48" t="str">
        <f t="shared" si="85"/>
        <v>Круглосуточно</v>
      </c>
      <c r="O156" s="137" t="str">
        <f t="shared" si="86"/>
        <v/>
      </c>
      <c r="P156" s="48" t="str">
        <f t="shared" si="95"/>
        <v>Новостной</v>
      </c>
      <c r="Q156" s="48" t="str">
        <f t="shared" si="87"/>
        <v/>
      </c>
      <c r="R156" s="48"/>
      <c r="S156" s="48" t="str">
        <f t="shared" si="96"/>
        <v>Да</v>
      </c>
      <c r="T156" s="48" t="str">
        <f t="shared" si="97"/>
        <v>Да</v>
      </c>
      <c r="U156" s="48" t="str">
        <f t="shared" si="98"/>
        <v/>
      </c>
      <c r="V156" s="53" t="str">
        <f t="shared" si="99"/>
        <v/>
      </c>
    </row>
    <row r="157" spans="1:22" x14ac:dyDescent="0.2">
      <c r="A157" s="48">
        <f t="shared" si="88"/>
        <v>155</v>
      </c>
      <c r="B157" s="53" t="str">
        <f t="shared" ref="B157:B174" si="100">IFERROR(VLOOKUP($H157,TChannels,3,FALSE),"-")</f>
        <v>France 24</v>
      </c>
      <c r="C157" s="53" t="str">
        <f t="shared" ref="C157:C174" si="101">IFERROR(VLOOKUP($H157,TChannels,30,FALSE),"-")</f>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89"/>
        <v>Новости и публицистика</v>
      </c>
      <c r="E157" s="54" t="str">
        <f t="shared" si="90"/>
        <v>SD</v>
      </c>
      <c r="F157" s="54" t="str">
        <f t="shared" si="91"/>
        <v>DVB-18</v>
      </c>
      <c r="G157" s="54" t="str">
        <f t="shared" si="92"/>
        <v xml:space="preserve"> 6004</v>
      </c>
      <c r="H157" s="55">
        <v>232</v>
      </c>
      <c r="I157" s="54">
        <f t="shared" si="93"/>
        <v>815</v>
      </c>
      <c r="J157" s="153" t="str">
        <f t="shared" ref="J157:J174" si="102">IFERROR(VLOOKUP($H157,TChannels,22,FALSE),"-")</f>
        <v>epg298</v>
      </c>
      <c r="K157" s="67" t="str">
        <f t="shared" si="94"/>
        <v>000900020801</v>
      </c>
      <c r="L157" s="67" t="str">
        <f t="shared" ref="L157:L174" si="103">IFERROR(VLOOKUP($H157,TChannels,23,FALSE),"-")</f>
        <v>http://www.france24.com/</v>
      </c>
      <c r="M157" s="48" t="str">
        <f t="shared" ref="M157:M174" si="104">IFERROR(VLOOKUP($H157,TChannels,24,FALSE),"-")</f>
        <v>Французский</v>
      </c>
      <c r="N157" s="48" t="str">
        <f t="shared" ref="N157:N174" si="105">IFERROR(VLOOKUP($H157,TChannels,25,FALSE),"-")</f>
        <v>Круглосуточно</v>
      </c>
      <c r="O157" s="137" t="str">
        <f t="shared" ref="O157:O174" si="106">IF(VLOOKUP($H157,TChannels,26,FALSE)=0,"",VLOOKUP($H157,TChannels,26,FALSE))</f>
        <v/>
      </c>
      <c r="P157" s="48" t="str">
        <f t="shared" si="95"/>
        <v>Новостной</v>
      </c>
      <c r="Q157" s="48" t="str">
        <f t="shared" si="87"/>
        <v/>
      </c>
      <c r="R157" s="48"/>
      <c r="S157" s="48" t="str">
        <f t="shared" si="96"/>
        <v>Да</v>
      </c>
      <c r="T157" s="48" t="str">
        <f t="shared" si="97"/>
        <v>Да</v>
      </c>
      <c r="U157" s="48" t="str">
        <f t="shared" si="98"/>
        <v/>
      </c>
      <c r="V157" s="53" t="str">
        <f t="shared" si="99"/>
        <v/>
      </c>
    </row>
    <row r="158" spans="1:22" x14ac:dyDescent="0.2">
      <c r="A158" s="48">
        <f t="shared" si="88"/>
        <v>156</v>
      </c>
      <c r="B158" s="53" t="str">
        <f t="shared" si="100"/>
        <v>CNN</v>
      </c>
      <c r="C158" s="53" t="str">
        <f t="shared" si="101"/>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89"/>
        <v>Новости и публицистика</v>
      </c>
      <c r="E158" s="54" t="str">
        <f t="shared" si="90"/>
        <v>SD</v>
      </c>
      <c r="F158" s="54" t="str">
        <f t="shared" si="91"/>
        <v>DVB-18</v>
      </c>
      <c r="G158" s="54" t="str">
        <f t="shared" si="92"/>
        <v xml:space="preserve"> 6004</v>
      </c>
      <c r="H158" s="55">
        <v>236</v>
      </c>
      <c r="I158" s="54">
        <f t="shared" si="93"/>
        <v>812</v>
      </c>
      <c r="J158" s="153" t="str">
        <f t="shared" si="102"/>
        <v>epg290</v>
      </c>
      <c r="K158" s="67" t="str">
        <f t="shared" si="94"/>
        <v>000900020801</v>
      </c>
      <c r="L158" s="67" t="str">
        <f t="shared" si="103"/>
        <v xml:space="preserve">http://www.cnn.com </v>
      </c>
      <c r="M158" s="48" t="str">
        <f t="shared" si="104"/>
        <v>Английский</v>
      </c>
      <c r="N158" s="48" t="str">
        <f t="shared" si="105"/>
        <v>Круглосуточно</v>
      </c>
      <c r="O158" s="137" t="str">
        <f t="shared" si="106"/>
        <v/>
      </c>
      <c r="P158" s="48" t="str">
        <f t="shared" si="95"/>
        <v>Новостной</v>
      </c>
      <c r="Q158" s="48" t="str">
        <f t="shared" ref="Q158:Q174" si="107">IF(VLOOKUP($H158,TChannels,6,FALSE)=0,"",VLOOKUP($H158,TChannels,6,FALSE))</f>
        <v/>
      </c>
      <c r="R158" s="48"/>
      <c r="S158" s="48" t="str">
        <f t="shared" si="96"/>
        <v>Да</v>
      </c>
      <c r="T158" s="48" t="str">
        <f t="shared" si="97"/>
        <v>Да</v>
      </c>
      <c r="U158" s="48" t="str">
        <f t="shared" si="98"/>
        <v/>
      </c>
      <c r="V158" s="53" t="str">
        <f t="shared" si="99"/>
        <v/>
      </c>
    </row>
    <row r="159" spans="1:22" x14ac:dyDescent="0.2">
      <c r="A159" s="48">
        <f t="shared" si="88"/>
        <v>157</v>
      </c>
      <c r="B159" s="53" t="str">
        <f t="shared" si="100"/>
        <v>BBC World News</v>
      </c>
      <c r="C159" s="53" t="str">
        <f t="shared" si="101"/>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89"/>
        <v>Новости и публицистика</v>
      </c>
      <c r="E159" s="54" t="str">
        <f t="shared" si="90"/>
        <v>SD</v>
      </c>
      <c r="F159" s="54" t="str">
        <f t="shared" si="91"/>
        <v>DVB-18</v>
      </c>
      <c r="G159" s="54" t="str">
        <f t="shared" si="92"/>
        <v xml:space="preserve"> 6004</v>
      </c>
      <c r="H159" s="55">
        <v>237</v>
      </c>
      <c r="I159" s="54">
        <f t="shared" si="93"/>
        <v>813</v>
      </c>
      <c r="J159" s="153" t="str">
        <f t="shared" si="102"/>
        <v>epg293</v>
      </c>
      <c r="K159" s="67" t="str">
        <f t="shared" si="94"/>
        <v>000900020801</v>
      </c>
      <c r="L159" s="67" t="str">
        <f t="shared" si="103"/>
        <v xml:space="preserve">http://news.bbc.co.uk/ </v>
      </c>
      <c r="M159" s="48" t="str">
        <f t="shared" si="104"/>
        <v>Английский</v>
      </c>
      <c r="N159" s="48" t="str">
        <f t="shared" si="105"/>
        <v>Круглосуточно</v>
      </c>
      <c r="O159" s="137" t="str">
        <f t="shared" si="106"/>
        <v/>
      </c>
      <c r="P159" s="48" t="str">
        <f t="shared" si="95"/>
        <v>Новостной</v>
      </c>
      <c r="Q159" s="48" t="str">
        <f t="shared" si="107"/>
        <v/>
      </c>
      <c r="R159" s="48"/>
      <c r="S159" s="48" t="str">
        <f t="shared" si="96"/>
        <v>Да</v>
      </c>
      <c r="T159" s="48" t="str">
        <f t="shared" si="97"/>
        <v>Да</v>
      </c>
      <c r="U159" s="48" t="str">
        <f t="shared" si="98"/>
        <v/>
      </c>
      <c r="V159" s="53" t="str">
        <f t="shared" si="99"/>
        <v/>
      </c>
    </row>
    <row r="160" spans="1:22" x14ac:dyDescent="0.2">
      <c r="A160" s="48">
        <f t="shared" si="88"/>
        <v>158</v>
      </c>
      <c r="B160" s="53" t="str">
        <f t="shared" si="100"/>
        <v>Евроновости</v>
      </c>
      <c r="C160" s="53" t="str">
        <f t="shared" si="101"/>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89"/>
        <v>Новости и публицистика</v>
      </c>
      <c r="E160" s="54" t="str">
        <f t="shared" si="90"/>
        <v>SD</v>
      </c>
      <c r="F160" s="54" t="str">
        <f t="shared" si="91"/>
        <v>DVB-18</v>
      </c>
      <c r="G160" s="54" t="str">
        <f t="shared" si="92"/>
        <v xml:space="preserve"> 6004</v>
      </c>
      <c r="H160" s="55">
        <v>250</v>
      </c>
      <c r="I160" s="54">
        <f t="shared" si="93"/>
        <v>811</v>
      </c>
      <c r="J160" s="153" t="str">
        <f t="shared" si="102"/>
        <v>epg353</v>
      </c>
      <c r="K160" s="67" t="str">
        <f t="shared" si="94"/>
        <v>000900020801</v>
      </c>
      <c r="L160" s="67" t="str">
        <f t="shared" si="103"/>
        <v xml:space="preserve">http://ru.euronews.com/ </v>
      </c>
      <c r="M160" s="48" t="str">
        <f t="shared" si="104"/>
        <v>Русский</v>
      </c>
      <c r="N160" s="48" t="str">
        <f t="shared" si="105"/>
        <v>Круглосуточно</v>
      </c>
      <c r="O160" s="137" t="str">
        <f t="shared" si="106"/>
        <v/>
      </c>
      <c r="P160" s="48" t="str">
        <f t="shared" si="95"/>
        <v>Новостной</v>
      </c>
      <c r="Q160" s="48" t="str">
        <f t="shared" si="107"/>
        <v/>
      </c>
      <c r="R160" s="48"/>
      <c r="S160" s="48" t="str">
        <f t="shared" si="96"/>
        <v>Да</v>
      </c>
      <c r="T160" s="48" t="str">
        <f t="shared" si="97"/>
        <v>Да</v>
      </c>
      <c r="U160" s="48" t="str">
        <f t="shared" si="98"/>
        <v/>
      </c>
      <c r="V160" s="53" t="str">
        <f t="shared" si="99"/>
        <v/>
      </c>
    </row>
    <row r="161" spans="1:22" x14ac:dyDescent="0.2">
      <c r="A161" s="48">
        <f t="shared" si="88"/>
        <v>159</v>
      </c>
      <c r="B161" s="53" t="str">
        <f t="shared" si="100"/>
        <v>Радость моя</v>
      </c>
      <c r="C161" s="53" t="str">
        <f t="shared" si="101"/>
        <v xml:space="preserve">"Радость моя" — это Детский семейный образовательный телеканал. Мы предлагаем зрителям культурно-просветительские, образовательные и детские программы собственного производства. На нашем канале каждый член семьи найдёт для себя что-то полезное. Особенность "Радости моей" — приверженность православным традициям. </v>
      </c>
      <c r="D161" s="53" t="str">
        <f t="shared" si="89"/>
        <v>Детские</v>
      </c>
      <c r="E161" s="54" t="str">
        <f t="shared" si="90"/>
        <v>SD</v>
      </c>
      <c r="F161" s="54" t="str">
        <f t="shared" si="91"/>
        <v>DVB-33</v>
      </c>
      <c r="G161" s="54" t="str">
        <f t="shared" si="92"/>
        <v xml:space="preserve"> 6004</v>
      </c>
      <c r="H161" s="54">
        <v>178</v>
      </c>
      <c r="I161" s="54">
        <f t="shared" si="93"/>
        <v>99</v>
      </c>
      <c r="J161" s="153" t="str">
        <f t="shared" si="102"/>
        <v xml:space="preserve">epg372 </v>
      </c>
      <c r="K161" s="67" t="str">
        <f t="shared" si="94"/>
        <v>0009000207D1</v>
      </c>
      <c r="L161" s="67" t="str">
        <f t="shared" si="103"/>
        <v xml:space="preserve">http://www.radostmoya.ru/ </v>
      </c>
      <c r="M161" s="48" t="str">
        <f t="shared" si="104"/>
        <v>Русский</v>
      </c>
      <c r="N161" s="48" t="str">
        <f t="shared" si="105"/>
        <v>Круглосуточно</v>
      </c>
      <c r="O161" s="137" t="str">
        <f t="shared" si="106"/>
        <v/>
      </c>
      <c r="P161" s="48" t="str">
        <f t="shared" si="95"/>
        <v>Базовый</v>
      </c>
      <c r="Q161" s="48" t="str">
        <f t="shared" si="107"/>
        <v/>
      </c>
      <c r="R161" s="48"/>
      <c r="S161" s="48" t="str">
        <f t="shared" si="96"/>
        <v>Да</v>
      </c>
      <c r="T161" s="48" t="str">
        <f t="shared" si="97"/>
        <v>Да</v>
      </c>
      <c r="U161" s="48" t="str">
        <f t="shared" si="98"/>
        <v/>
      </c>
      <c r="V161" s="53" t="str">
        <f t="shared" si="99"/>
        <v/>
      </c>
    </row>
    <row r="162" spans="1:22" x14ac:dyDescent="0.2">
      <c r="A162" s="48">
        <f t="shared" si="88"/>
        <v>160</v>
      </c>
      <c r="B162" s="53" t="str">
        <f t="shared" si="100"/>
        <v>Успех</v>
      </c>
      <c r="C162" s="53" t="str">
        <f t="shared" si="101"/>
        <v xml:space="preserve">Телеканал "Успех" - первый и единственный инструментальный телеканал для малого и среднего предпринимательства. Миссия телеканала – популяризация предпринимательства в России, формирование позитивного отношения общества к бизнесу и становление молодежной предпринимательской среды. </v>
      </c>
      <c r="D162" s="53" t="str">
        <f t="shared" si="89"/>
        <v>Развлекательные</v>
      </c>
      <c r="E162" s="54" t="str">
        <f t="shared" si="90"/>
        <v>SD</v>
      </c>
      <c r="F162" s="54" t="str">
        <f t="shared" si="91"/>
        <v>DVB-33</v>
      </c>
      <c r="G162" s="54" t="str">
        <f t="shared" si="92"/>
        <v xml:space="preserve"> 6004</v>
      </c>
      <c r="H162" s="54">
        <v>61</v>
      </c>
      <c r="I162" s="54">
        <f t="shared" si="93"/>
        <v>151</v>
      </c>
      <c r="J162" s="56" t="str">
        <f t="shared" si="102"/>
        <v xml:space="preserve">epg60 </v>
      </c>
      <c r="K162" s="48" t="str">
        <f t="shared" si="94"/>
        <v>0009000207D1</v>
      </c>
      <c r="L162" s="48" t="str">
        <f t="shared" si="103"/>
        <v>http://www.uspeh-tv.ru/</v>
      </c>
      <c r="M162" s="48" t="str">
        <f t="shared" si="104"/>
        <v>Русский</v>
      </c>
      <c r="N162" s="48" t="str">
        <f t="shared" si="105"/>
        <v>Круглосуточно</v>
      </c>
      <c r="O162" s="137" t="str">
        <f t="shared" si="106"/>
        <v/>
      </c>
      <c r="P162" s="48" t="str">
        <f t="shared" si="95"/>
        <v>Базовый</v>
      </c>
      <c r="Q162" s="48" t="str">
        <f t="shared" si="107"/>
        <v/>
      </c>
      <c r="R162" s="48"/>
      <c r="S162" s="48" t="str">
        <f t="shared" si="96"/>
        <v>Да</v>
      </c>
      <c r="T162" s="48" t="str">
        <f t="shared" si="97"/>
        <v>Да</v>
      </c>
      <c r="U162" s="48" t="str">
        <f t="shared" si="98"/>
        <v/>
      </c>
      <c r="V162" s="53" t="str">
        <f t="shared" si="99"/>
        <v/>
      </c>
    </row>
    <row r="163" spans="1:22" x14ac:dyDescent="0.2">
      <c r="A163" s="67">
        <f t="shared" ref="A163:A174" si="108">ROW()-2</f>
        <v>161</v>
      </c>
      <c r="B163" s="51" t="str">
        <f t="shared" si="100"/>
        <v>Матч! Боец</v>
      </c>
      <c r="C163" s="51" t="str">
        <f t="shared" si="101"/>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3" s="51" t="str">
        <f t="shared" ref="D163:D174" si="109">IFERROR(VLOOKUP($H163,TChannels,21,FALSE),"-")</f>
        <v>Спортивные</v>
      </c>
      <c r="E163" s="68" t="str">
        <f t="shared" ref="E163:E174" si="110">IFERROR(VLOOKUP($H163,TChannels,4,FALSE),"-")</f>
        <v>SD</v>
      </c>
      <c r="F163" s="68" t="str">
        <f t="shared" ref="F163:F174" si="111">IFERROR(VLOOKUP($H163,TChannels,2,FALSE),"-")</f>
        <v>DVB-19</v>
      </c>
      <c r="G163" s="68" t="str">
        <f t="shared" ref="G163:G174" si="112">IFERROR(MID($A$1,SEARCH("=",$A$1,9)+1,SEARCH(")",$A$1)-SEARCH("=",$A$1,9)-1),"Н/Д")</f>
        <v xml:space="preserve"> 6004</v>
      </c>
      <c r="H163" s="152">
        <v>107</v>
      </c>
      <c r="I163" s="68">
        <f t="shared" ref="I163:I174" si="113">IFERROR(VLOOKUP($H163,TChannels,5,FALSE),"-")</f>
        <v>304</v>
      </c>
      <c r="J163" s="153" t="str">
        <f t="shared" si="102"/>
        <v>epg103</v>
      </c>
      <c r="K163" s="67" t="str">
        <f t="shared" ref="K163:K174" si="114">IFERROR(IF($U$1=1,VLOOKUP($H163,TChannels,13,FALSE),IF($U$1=2,VLOOKUP($H163,TChannels,20,FALSE),IF($U$1=3,VLOOKUP($H163,TChannels,10,FALSE),IF($U$1=4,VLOOKUP($H163,TChannels,17,FALSE),"Не определен")))),"-")</f>
        <v>0009000207D1</v>
      </c>
      <c r="L163" s="67" t="str">
        <f t="shared" si="103"/>
        <v>http://www.boets.ru/</v>
      </c>
      <c r="M163" s="67" t="str">
        <f t="shared" si="104"/>
        <v>Русский</v>
      </c>
      <c r="N163" s="67" t="str">
        <f t="shared" si="105"/>
        <v>Круглосуточно</v>
      </c>
      <c r="O163" s="154" t="str">
        <f t="shared" si="106"/>
        <v/>
      </c>
      <c r="P163" s="67" t="str">
        <f t="shared" ref="P163:P174" si="115">IFERROR(IF(OR($U$1=1,$U$1=3),VLOOKUP($H163,TChannels,7,FALSE),IF(OR($U$1=2,$U$1=4),VLOOKUP($H163,TChannels,14,FALSE),"Не определен")),"-")</f>
        <v>Базовый</v>
      </c>
      <c r="Q163" s="67" t="str">
        <f t="shared" si="107"/>
        <v/>
      </c>
      <c r="R163" s="67"/>
      <c r="S163" s="67" t="str">
        <f t="shared" ref="S163:S174" si="116">IFERROR(VLOOKUP($H163,TChannels,27,FALSE),"-")</f>
        <v>Да</v>
      </c>
      <c r="T163" s="67" t="str">
        <f t="shared" ref="T163:T174" si="117">IFERROR(VLOOKUP($H163,TChannels,28,FALSE),"-")</f>
        <v>Да</v>
      </c>
      <c r="U163" s="67" t="str">
        <f t="shared" ref="U163:U174" si="118">IF(VLOOKUP($H163,TChannels,29,FALSE)=0,"",VLOOKUP($H163,TChannels,29,FALSE))</f>
        <v/>
      </c>
      <c r="V163" s="51" t="str">
        <f t="shared" ref="V163:V174" si="119">IF(VLOOKUP($H163,TChannels,31,FALSE)=0,"",VLOOKUP($H163,TChannels,31,FALSE))</f>
        <v/>
      </c>
    </row>
    <row r="164" spans="1:22" x14ac:dyDescent="0.2">
      <c r="A164" s="67">
        <f t="shared" si="108"/>
        <v>162</v>
      </c>
      <c r="B164" s="51" t="str">
        <f t="shared" si="100"/>
        <v>ТНТ Music</v>
      </c>
      <c r="C164" s="51" t="str">
        <f t="shared" si="101"/>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4" s="51" t="str">
        <f t="shared" si="109"/>
        <v>Музыкальные</v>
      </c>
      <c r="E164" s="68" t="str">
        <f t="shared" si="110"/>
        <v>SD</v>
      </c>
      <c r="F164" s="68" t="str">
        <f t="shared" si="111"/>
        <v>DVB-23</v>
      </c>
      <c r="G164" s="68" t="str">
        <f t="shared" si="112"/>
        <v xml:space="preserve"> 6004</v>
      </c>
      <c r="H164" s="152">
        <v>324</v>
      </c>
      <c r="I164" s="68">
        <f t="shared" si="113"/>
        <v>503</v>
      </c>
      <c r="J164" s="153" t="str">
        <f t="shared" si="102"/>
        <v>epg638</v>
      </c>
      <c r="K164" s="67" t="str">
        <f t="shared" si="114"/>
        <v>0009000207D1</v>
      </c>
      <c r="L164" s="67" t="str">
        <f t="shared" si="103"/>
        <v>http://www.tntmusic.ru/</v>
      </c>
      <c r="M164" s="67" t="str">
        <f t="shared" si="104"/>
        <v>Русский</v>
      </c>
      <c r="N164" s="67" t="str">
        <f t="shared" si="105"/>
        <v>Круглосуточно</v>
      </c>
      <c r="O164" s="154" t="str">
        <f t="shared" si="106"/>
        <v/>
      </c>
      <c r="P164" s="67" t="str">
        <f t="shared" si="115"/>
        <v>Базовый</v>
      </c>
      <c r="Q164" s="67" t="str">
        <f t="shared" si="107"/>
        <v/>
      </c>
      <c r="R164" s="67"/>
      <c r="S164" s="67" t="str">
        <f t="shared" si="116"/>
        <v>Да</v>
      </c>
      <c r="T164" s="67" t="str">
        <f t="shared" si="117"/>
        <v>Да</v>
      </c>
      <c r="U164" s="67" t="str">
        <f t="shared" si="118"/>
        <v/>
      </c>
      <c r="V164" s="51" t="str">
        <f t="shared" si="119"/>
        <v/>
      </c>
    </row>
    <row r="165" spans="1:22" x14ac:dyDescent="0.2">
      <c r="A165" s="67">
        <f t="shared" si="108"/>
        <v>163</v>
      </c>
      <c r="B165" s="51" t="str">
        <f t="shared" si="100"/>
        <v>Viasat Explore</v>
      </c>
      <c r="C165" s="51" t="str">
        <f t="shared" si="101"/>
        <v>Канал приключений, экстрима, загадок природы и человека. Прекрасное сочетание фильмов от лучших мировых производителей.</v>
      </c>
      <c r="D165" s="51" t="str">
        <f t="shared" si="109"/>
        <v>Познавательные</v>
      </c>
      <c r="E165" s="68" t="str">
        <f t="shared" si="110"/>
        <v>SD</v>
      </c>
      <c r="F165" s="68" t="str">
        <f t="shared" si="111"/>
        <v>DVB-27</v>
      </c>
      <c r="G165" s="68" t="str">
        <f t="shared" si="112"/>
        <v xml:space="preserve"> 6004</v>
      </c>
      <c r="H165" s="152">
        <v>89</v>
      </c>
      <c r="I165" s="68">
        <f t="shared" si="113"/>
        <v>118</v>
      </c>
      <c r="J165" s="153" t="str">
        <f t="shared" si="102"/>
        <v>epg85</v>
      </c>
      <c r="K165" s="67" t="str">
        <f t="shared" si="114"/>
        <v>0009000207D1</v>
      </c>
      <c r="L165" s="67" t="str">
        <f t="shared" si="103"/>
        <v>http://www.viasat-channels.tv/</v>
      </c>
      <c r="M165" s="67" t="str">
        <f t="shared" si="104"/>
        <v>Русский, Английский</v>
      </c>
      <c r="N165" s="67" t="str">
        <f t="shared" si="105"/>
        <v>Круглосуточно</v>
      </c>
      <c r="O165" s="154" t="str">
        <f t="shared" si="106"/>
        <v/>
      </c>
      <c r="P165" s="67" t="str">
        <f t="shared" si="115"/>
        <v>Базовый</v>
      </c>
      <c r="Q165" s="67" t="str">
        <f t="shared" si="107"/>
        <v/>
      </c>
      <c r="R165" s="67"/>
      <c r="S165" s="67" t="str">
        <f t="shared" si="116"/>
        <v>Да</v>
      </c>
      <c r="T165" s="67" t="str">
        <f t="shared" si="117"/>
        <v>Да</v>
      </c>
      <c r="U165" s="67" t="str">
        <f t="shared" si="118"/>
        <v/>
      </c>
      <c r="V165" s="51" t="str">
        <f t="shared" si="119"/>
        <v/>
      </c>
    </row>
    <row r="166" spans="1:22" x14ac:dyDescent="0.2">
      <c r="A166" s="67">
        <f t="shared" si="108"/>
        <v>164</v>
      </c>
      <c r="B166" s="51" t="str">
        <f t="shared" si="100"/>
        <v>КИНОКОМЕДИЯ</v>
      </c>
      <c r="C166" s="51" t="str">
        <f t="shared" si="101"/>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6" s="51" t="str">
        <f t="shared" si="109"/>
        <v>Кино и сериалы</v>
      </c>
      <c r="E166" s="68" t="str">
        <f t="shared" si="110"/>
        <v>SD</v>
      </c>
      <c r="F166" s="68" t="str">
        <f t="shared" si="111"/>
        <v>DVB-27</v>
      </c>
      <c r="G166" s="68" t="str">
        <f t="shared" si="112"/>
        <v xml:space="preserve"> 6004</v>
      </c>
      <c r="H166" s="152">
        <v>116</v>
      </c>
      <c r="I166" s="68">
        <f t="shared" si="113"/>
        <v>76</v>
      </c>
      <c r="J166" s="153" t="str">
        <f t="shared" si="102"/>
        <v>epg112</v>
      </c>
      <c r="K166" s="67" t="str">
        <f t="shared" si="114"/>
        <v>0009000207D1</v>
      </c>
      <c r="L166" s="67" t="str">
        <f t="shared" si="103"/>
        <v>http://www.nastroykino.ru/kinokomedija/</v>
      </c>
      <c r="M166" s="67" t="str">
        <f t="shared" si="104"/>
        <v>Русский</v>
      </c>
      <c r="N166" s="67" t="str">
        <f t="shared" si="105"/>
        <v>Круглосуточно</v>
      </c>
      <c r="O166" s="154" t="str">
        <f t="shared" si="106"/>
        <v/>
      </c>
      <c r="P166" s="67" t="str">
        <f t="shared" si="115"/>
        <v>Базовый</v>
      </c>
      <c r="Q166" s="67" t="str">
        <f t="shared" si="107"/>
        <v/>
      </c>
      <c r="R166" s="67"/>
      <c r="S166" s="67" t="str">
        <f t="shared" si="116"/>
        <v>Да</v>
      </c>
      <c r="T166" s="67" t="str">
        <f t="shared" si="117"/>
        <v>Да</v>
      </c>
      <c r="U166" s="67" t="str">
        <f t="shared" si="118"/>
        <v/>
      </c>
      <c r="V166" s="51" t="str">
        <f t="shared" si="119"/>
        <v/>
      </c>
    </row>
    <row r="167" spans="1:22" x14ac:dyDescent="0.2">
      <c r="A167" s="67">
        <f t="shared" si="108"/>
        <v>165</v>
      </c>
      <c r="B167" s="51" t="str">
        <f t="shared" si="100"/>
        <v>Viasat Nature</v>
      </c>
      <c r="C167" s="51" t="str">
        <f t="shared" si="101"/>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7" s="51" t="str">
        <f t="shared" si="109"/>
        <v>Познавательные</v>
      </c>
      <c r="E167" s="68" t="str">
        <f t="shared" si="110"/>
        <v>SD</v>
      </c>
      <c r="F167" s="68" t="str">
        <f t="shared" si="111"/>
        <v>DVB-28</v>
      </c>
      <c r="G167" s="68" t="str">
        <f t="shared" si="112"/>
        <v xml:space="preserve"> 6004</v>
      </c>
      <c r="H167" s="152">
        <v>88</v>
      </c>
      <c r="I167" s="68">
        <f t="shared" si="113"/>
        <v>119</v>
      </c>
      <c r="J167" s="153" t="str">
        <f t="shared" si="102"/>
        <v>epg84</v>
      </c>
      <c r="K167" s="67" t="str">
        <f t="shared" si="114"/>
        <v>0009000207D1</v>
      </c>
      <c r="L167" s="67" t="str">
        <f t="shared" si="103"/>
        <v>http://www.viasat-channels.tv/</v>
      </c>
      <c r="M167" s="67" t="str">
        <f t="shared" si="104"/>
        <v>Русский, Английский</v>
      </c>
      <c r="N167" s="67" t="str">
        <f t="shared" si="105"/>
        <v>Круглосуточно</v>
      </c>
      <c r="O167" s="154" t="str">
        <f t="shared" si="106"/>
        <v/>
      </c>
      <c r="P167" s="67" t="str">
        <f t="shared" si="115"/>
        <v>Базовый</v>
      </c>
      <c r="Q167" s="67" t="str">
        <f t="shared" si="107"/>
        <v/>
      </c>
      <c r="R167" s="67"/>
      <c r="S167" s="67" t="str">
        <f t="shared" si="116"/>
        <v>Да</v>
      </c>
      <c r="T167" s="67" t="str">
        <f t="shared" si="117"/>
        <v>Да</v>
      </c>
      <c r="U167" s="67" t="str">
        <f t="shared" si="118"/>
        <v/>
      </c>
      <c r="V167" s="51" t="str">
        <f t="shared" si="119"/>
        <v/>
      </c>
    </row>
    <row r="168" spans="1:22" x14ac:dyDescent="0.2">
      <c r="A168" s="67">
        <f t="shared" si="108"/>
        <v>166</v>
      </c>
      <c r="B168" s="51" t="str">
        <f t="shared" si="100"/>
        <v>H2</v>
      </c>
      <c r="C168" s="51" t="str">
        <f t="shared" si="101"/>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8" s="51" t="str">
        <f t="shared" si="109"/>
        <v>Познавательные</v>
      </c>
      <c r="E168" s="68" t="str">
        <f t="shared" si="110"/>
        <v>SD</v>
      </c>
      <c r="F168" s="68" t="str">
        <f t="shared" si="111"/>
        <v>DVB-29</v>
      </c>
      <c r="G168" s="68" t="str">
        <f t="shared" si="112"/>
        <v xml:space="preserve"> 6004</v>
      </c>
      <c r="H168" s="152">
        <v>326</v>
      </c>
      <c r="I168" s="68">
        <f t="shared" si="113"/>
        <v>208</v>
      </c>
      <c r="J168" s="153" t="str">
        <f t="shared" si="102"/>
        <v>epg640</v>
      </c>
      <c r="K168" s="67" t="str">
        <f t="shared" si="114"/>
        <v>0009000207D1</v>
      </c>
      <c r="L168" s="67" t="str">
        <f t="shared" si="103"/>
        <v>http://www.history.com/</v>
      </c>
      <c r="M168" s="67" t="str">
        <f t="shared" si="104"/>
        <v>Русский, Английский</v>
      </c>
      <c r="N168" s="67" t="str">
        <f t="shared" si="105"/>
        <v>Круглосуточно</v>
      </c>
      <c r="O168" s="154" t="str">
        <f t="shared" si="106"/>
        <v/>
      </c>
      <c r="P168" s="67" t="str">
        <f t="shared" si="115"/>
        <v>Базовый</v>
      </c>
      <c r="Q168" s="67" t="str">
        <f t="shared" si="107"/>
        <v/>
      </c>
      <c r="R168" s="67"/>
      <c r="S168" s="67" t="str">
        <f t="shared" si="116"/>
        <v>Да</v>
      </c>
      <c r="T168" s="67" t="str">
        <f t="shared" si="117"/>
        <v>Да</v>
      </c>
      <c r="U168" s="67" t="str">
        <f t="shared" si="118"/>
        <v/>
      </c>
      <c r="V168" s="51" t="str">
        <f t="shared" si="119"/>
        <v/>
      </c>
    </row>
    <row r="169" spans="1:22" x14ac:dyDescent="0.2">
      <c r="A169" s="67">
        <f t="shared" si="108"/>
        <v>167</v>
      </c>
      <c r="B169" s="51" t="str">
        <f t="shared" si="100"/>
        <v>Game Show</v>
      </c>
      <c r="C169" s="51" t="str">
        <f t="shared" si="101"/>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9" s="51" t="str">
        <f t="shared" si="109"/>
        <v>Развлекательные</v>
      </c>
      <c r="E169" s="68" t="str">
        <f t="shared" si="110"/>
        <v>SD</v>
      </c>
      <c r="F169" s="68" t="str">
        <f t="shared" si="111"/>
        <v>DVB-31</v>
      </c>
      <c r="G169" s="68" t="str">
        <f t="shared" si="112"/>
        <v xml:space="preserve"> 6004</v>
      </c>
      <c r="H169" s="152">
        <v>325</v>
      </c>
      <c r="I169" s="68">
        <f t="shared" si="113"/>
        <v>837</v>
      </c>
      <c r="J169" s="153" t="str">
        <f t="shared" si="102"/>
        <v>epg642</v>
      </c>
      <c r="K169" s="67" t="str">
        <f t="shared" si="114"/>
        <v>000900020803</v>
      </c>
      <c r="L169" s="67" t="str">
        <f t="shared" si="103"/>
        <v>http://gameshow.ru/</v>
      </c>
      <c r="M169" s="67" t="str">
        <f t="shared" si="104"/>
        <v>Русский</v>
      </c>
      <c r="N169" s="67" t="str">
        <f t="shared" si="105"/>
        <v>Круглосуточно</v>
      </c>
      <c r="O169" s="154" t="str">
        <f t="shared" si="106"/>
        <v/>
      </c>
      <c r="P169" s="67" t="str">
        <f t="shared" si="115"/>
        <v>Активный</v>
      </c>
      <c r="Q169" s="67" t="str">
        <f t="shared" si="107"/>
        <v/>
      </c>
      <c r="R169" s="67"/>
      <c r="S169" s="67" t="str">
        <f t="shared" si="116"/>
        <v>Да</v>
      </c>
      <c r="T169" s="67" t="str">
        <f t="shared" si="117"/>
        <v>Да</v>
      </c>
      <c r="U169" s="67" t="str">
        <f t="shared" si="118"/>
        <v/>
      </c>
      <c r="V169" s="51" t="str">
        <f t="shared" si="119"/>
        <v/>
      </c>
    </row>
    <row r="170" spans="1:22" x14ac:dyDescent="0.2">
      <c r="A170" s="67">
        <f t="shared" si="108"/>
        <v>168</v>
      </c>
      <c r="B170" s="51" t="str">
        <f t="shared" si="100"/>
        <v>CBS Reality</v>
      </c>
      <c r="C170" s="51" t="str">
        <f t="shared" si="101"/>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70" s="51" t="str">
        <f t="shared" si="109"/>
        <v>Развлекательные</v>
      </c>
      <c r="E170" s="68" t="str">
        <f t="shared" si="110"/>
        <v>SD</v>
      </c>
      <c r="F170" s="68" t="str">
        <f t="shared" si="111"/>
        <v>DVB-31</v>
      </c>
      <c r="G170" s="68" t="str">
        <f t="shared" si="112"/>
        <v xml:space="preserve"> 6004</v>
      </c>
      <c r="H170" s="152">
        <v>327</v>
      </c>
      <c r="I170" s="68">
        <f t="shared" si="113"/>
        <v>839</v>
      </c>
      <c r="J170" s="153" t="str">
        <f t="shared" si="102"/>
        <v>epg366</v>
      </c>
      <c r="K170" s="67" t="str">
        <f t="shared" si="114"/>
        <v>000900020803</v>
      </c>
      <c r="L170" s="67" t="str">
        <f t="shared" si="103"/>
        <v>http://www.cbsreality.tv/eu/</v>
      </c>
      <c r="M170" s="67" t="str">
        <f t="shared" si="104"/>
        <v>Русский</v>
      </c>
      <c r="N170" s="67" t="str">
        <f t="shared" si="105"/>
        <v>Круглосуточно</v>
      </c>
      <c r="O170" s="154" t="str">
        <f t="shared" si="106"/>
        <v/>
      </c>
      <c r="P170" s="67" t="str">
        <f t="shared" si="115"/>
        <v>Активный</v>
      </c>
      <c r="Q170" s="67" t="str">
        <f t="shared" si="107"/>
        <v/>
      </c>
      <c r="R170" s="67"/>
      <c r="S170" s="67" t="str">
        <f t="shared" si="116"/>
        <v>Да</v>
      </c>
      <c r="T170" s="67" t="str">
        <f t="shared" si="117"/>
        <v>Да</v>
      </c>
      <c r="U170" s="67" t="str">
        <f t="shared" si="118"/>
        <v/>
      </c>
      <c r="V170" s="51" t="str">
        <f t="shared" si="119"/>
        <v/>
      </c>
    </row>
    <row r="171" spans="1:22" x14ac:dyDescent="0.2">
      <c r="A171" s="67">
        <f t="shared" si="108"/>
        <v>169</v>
      </c>
      <c r="B171" s="51" t="str">
        <f t="shared" si="100"/>
        <v>Морской</v>
      </c>
      <c r="C171" s="51" t="str">
        <f t="shared" si="101"/>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71" s="51" t="str">
        <f t="shared" si="109"/>
        <v>Познавательные</v>
      </c>
      <c r="E171" s="68" t="str">
        <f t="shared" si="110"/>
        <v>SD</v>
      </c>
      <c r="F171" s="68" t="str">
        <f t="shared" si="111"/>
        <v>DVB-31</v>
      </c>
      <c r="G171" s="68" t="str">
        <f t="shared" si="112"/>
        <v xml:space="preserve"> 6004</v>
      </c>
      <c r="H171" s="152">
        <v>328</v>
      </c>
      <c r="I171" s="68">
        <f t="shared" si="113"/>
        <v>841</v>
      </c>
      <c r="J171" s="153" t="str">
        <f t="shared" si="102"/>
        <v>epg568</v>
      </c>
      <c r="K171" s="67" t="str">
        <f t="shared" si="114"/>
        <v>000900020803</v>
      </c>
      <c r="L171" s="67" t="str">
        <f t="shared" si="103"/>
        <v>http://www.nauticalchannel.ru/</v>
      </c>
      <c r="M171" s="67" t="str">
        <f t="shared" si="104"/>
        <v>Русский</v>
      </c>
      <c r="N171" s="67" t="str">
        <f t="shared" si="105"/>
        <v>Круглосуточно</v>
      </c>
      <c r="O171" s="154" t="str">
        <f t="shared" si="106"/>
        <v/>
      </c>
      <c r="P171" s="67" t="str">
        <f t="shared" si="115"/>
        <v>Активный</v>
      </c>
      <c r="Q171" s="67" t="str">
        <f t="shared" si="107"/>
        <v/>
      </c>
      <c r="R171" s="67"/>
      <c r="S171" s="67" t="str">
        <f t="shared" si="116"/>
        <v>Да</v>
      </c>
      <c r="T171" s="67" t="str">
        <f t="shared" si="117"/>
        <v>Да</v>
      </c>
      <c r="U171" s="67" t="str">
        <f t="shared" si="118"/>
        <v/>
      </c>
      <c r="V171" s="51" t="str">
        <f t="shared" si="119"/>
        <v/>
      </c>
    </row>
    <row r="172" spans="1:22" x14ac:dyDescent="0.2">
      <c r="A172" s="67">
        <f t="shared" si="108"/>
        <v>170</v>
      </c>
      <c r="B172" s="51" t="str">
        <f t="shared" si="100"/>
        <v>Ювелирочка</v>
      </c>
      <c r="C172" s="51" t="str">
        <f t="shared" si="101"/>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2" s="51" t="str">
        <f t="shared" si="109"/>
        <v>Развлекательные</v>
      </c>
      <c r="E172" s="68" t="str">
        <f t="shared" si="110"/>
        <v>SD</v>
      </c>
      <c r="F172" s="68" t="str">
        <f t="shared" si="111"/>
        <v>DVB-31</v>
      </c>
      <c r="G172" s="68" t="str">
        <f t="shared" si="112"/>
        <v xml:space="preserve"> 6004</v>
      </c>
      <c r="H172" s="68">
        <v>331</v>
      </c>
      <c r="I172" s="68">
        <f t="shared" si="113"/>
        <v>38</v>
      </c>
      <c r="J172" s="153" t="str">
        <f t="shared" si="102"/>
        <v>epg653</v>
      </c>
      <c r="K172" s="67" t="str">
        <f t="shared" si="114"/>
        <v>0009000207E3</v>
      </c>
      <c r="L172" s="67" t="str">
        <f t="shared" si="103"/>
        <v>http://www.ves-media.com/</v>
      </c>
      <c r="M172" s="67" t="str">
        <f t="shared" si="104"/>
        <v>Русский</v>
      </c>
      <c r="N172" s="67" t="str">
        <f t="shared" si="105"/>
        <v>Круглосуточно</v>
      </c>
      <c r="O172" s="154" t="str">
        <f t="shared" si="106"/>
        <v/>
      </c>
      <c r="P172" s="67" t="str">
        <f t="shared" si="115"/>
        <v>Базовый</v>
      </c>
      <c r="Q172" s="67" t="str">
        <f t="shared" si="107"/>
        <v/>
      </c>
      <c r="R172" s="67"/>
      <c r="S172" s="67" t="str">
        <f t="shared" si="116"/>
        <v>Да</v>
      </c>
      <c r="T172" s="67" t="str">
        <f t="shared" si="117"/>
        <v>Да</v>
      </c>
      <c r="U172" s="67" t="str">
        <f t="shared" si="118"/>
        <v/>
      </c>
      <c r="V172" s="51" t="str">
        <f t="shared" si="119"/>
        <v/>
      </c>
    </row>
    <row r="173" spans="1:22" s="69" customFormat="1" x14ac:dyDescent="0.2">
      <c r="A173" s="67">
        <f t="shared" si="108"/>
        <v>171</v>
      </c>
      <c r="B173" s="51" t="str">
        <f t="shared" si="100"/>
        <v>Russian Extreme TV Ultra HD (тест)</v>
      </c>
      <c r="C173" s="51" t="str">
        <f t="shared" si="101"/>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3" s="51" t="str">
        <f t="shared" si="109"/>
        <v>Спортивные</v>
      </c>
      <c r="E173" s="68" t="str">
        <f t="shared" si="110"/>
        <v>HD</v>
      </c>
      <c r="F173" s="68" t="str">
        <f t="shared" si="111"/>
        <v>DVB-32</v>
      </c>
      <c r="G173" s="68" t="str">
        <f t="shared" si="112"/>
        <v xml:space="preserve"> 6004</v>
      </c>
      <c r="H173" s="68">
        <v>400</v>
      </c>
      <c r="I173" s="68">
        <f t="shared" si="113"/>
        <v>842</v>
      </c>
      <c r="J173" s="153" t="str">
        <f t="shared" si="102"/>
        <v>epg665</v>
      </c>
      <c r="K173" s="67" t="str">
        <f t="shared" si="114"/>
        <v>0009000207D1</v>
      </c>
      <c r="L173" s="67" t="str">
        <f t="shared" si="103"/>
        <v>http://www.extremtv.ru/</v>
      </c>
      <c r="M173" s="67" t="str">
        <f t="shared" si="104"/>
        <v>Русский</v>
      </c>
      <c r="N173" s="67" t="str">
        <f t="shared" si="105"/>
        <v>Круглосуточно</v>
      </c>
      <c r="O173" s="154" t="str">
        <f t="shared" si="106"/>
        <v/>
      </c>
      <c r="P173" s="67" t="str">
        <f t="shared" si="115"/>
        <v>Базовый</v>
      </c>
      <c r="Q173" s="67" t="str">
        <f t="shared" si="107"/>
        <v/>
      </c>
      <c r="R173" s="67"/>
      <c r="S173" s="67" t="str">
        <f t="shared" si="116"/>
        <v>Да</v>
      </c>
      <c r="T173" s="67" t="str">
        <f t="shared" si="117"/>
        <v>Да</v>
      </c>
      <c r="U173" s="67" t="str">
        <f t="shared" si="118"/>
        <v/>
      </c>
      <c r="V173" s="51" t="str">
        <f t="shared" si="119"/>
        <v/>
      </c>
    </row>
    <row r="174" spans="1:22" s="69" customFormat="1" x14ac:dyDescent="0.2">
      <c r="A174" s="67">
        <f t="shared" si="108"/>
        <v>172</v>
      </c>
      <c r="B174" s="51" t="str">
        <f t="shared" si="100"/>
        <v>Russian Extreme TV Ultra HD (тест)</v>
      </c>
      <c r="C174" s="51" t="str">
        <f t="shared" si="101"/>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4" s="51" t="str">
        <f t="shared" si="109"/>
        <v>Спортивные</v>
      </c>
      <c r="E174" s="68" t="str">
        <f t="shared" si="110"/>
        <v>HD</v>
      </c>
      <c r="F174" s="68" t="str">
        <f t="shared" si="111"/>
        <v>DVB-33</v>
      </c>
      <c r="G174" s="68" t="str">
        <f t="shared" si="112"/>
        <v xml:space="preserve"> 6004</v>
      </c>
      <c r="H174" s="68">
        <v>401</v>
      </c>
      <c r="I174" s="68">
        <f t="shared" si="113"/>
        <v>843</v>
      </c>
      <c r="J174" s="153" t="str">
        <f t="shared" si="102"/>
        <v>epg665</v>
      </c>
      <c r="K174" s="67" t="str">
        <f t="shared" si="114"/>
        <v>0009000207D1</v>
      </c>
      <c r="L174" s="67" t="str">
        <f t="shared" si="103"/>
        <v>http://www.extremtv.ru/</v>
      </c>
      <c r="M174" s="67" t="str">
        <f t="shared" si="104"/>
        <v>Русский</v>
      </c>
      <c r="N174" s="67" t="str">
        <f t="shared" si="105"/>
        <v>Круглосуточно</v>
      </c>
      <c r="O174" s="154" t="str">
        <f t="shared" si="106"/>
        <v/>
      </c>
      <c r="P174" s="67" t="str">
        <f t="shared" si="115"/>
        <v>Базовый</v>
      </c>
      <c r="Q174" s="67" t="str">
        <f t="shared" si="107"/>
        <v/>
      </c>
      <c r="R174" s="67"/>
      <c r="S174" s="67" t="str">
        <f t="shared" si="116"/>
        <v>Да</v>
      </c>
      <c r="T174" s="67" t="str">
        <f t="shared" si="117"/>
        <v>Да</v>
      </c>
      <c r="U174" s="67" t="str">
        <f t="shared" si="118"/>
        <v/>
      </c>
      <c r="V174" s="51" t="str">
        <f t="shared" si="119"/>
        <v/>
      </c>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V161:V162">
    <cfRule type="expression" dxfId="375" priority="26">
      <formula>($V161=1)</formula>
    </cfRule>
  </conditionalFormatting>
  <conditionalFormatting sqref="A124:H124 J124:V124 A77:G77 I77:V77 A125:G125 I125:V125 A47:G47 I47:V47 A3:V46 A48:V60 A62:V76 A78:V123 A126:V162">
    <cfRule type="expression" dxfId="374" priority="23">
      <formula>($B3="Резерв")</formula>
    </cfRule>
    <cfRule type="expression" dxfId="373" priority="24">
      <formula>($D3="Региональные")</formula>
    </cfRule>
    <cfRule type="expression" dxfId="372" priority="25">
      <formula>($V3=1)</formula>
    </cfRule>
  </conditionalFormatting>
  <conditionalFormatting sqref="A163:V171">
    <cfRule type="expression" dxfId="371" priority="20">
      <formula>($B163="Резерв")</formula>
    </cfRule>
    <cfRule type="expression" dxfId="370" priority="21">
      <formula>($D163="Региональные")</formula>
    </cfRule>
    <cfRule type="expression" dxfId="369" priority="22">
      <formula>($V163=1)</formula>
    </cfRule>
  </conditionalFormatting>
  <conditionalFormatting sqref="A172:V172">
    <cfRule type="expression" dxfId="368" priority="17">
      <formula>($B172="Резерв")</formula>
    </cfRule>
    <cfRule type="expression" dxfId="367" priority="18">
      <formula>($D172="Региональные")</formula>
    </cfRule>
    <cfRule type="expression" dxfId="366" priority="19">
      <formula>($V172=1)</formula>
    </cfRule>
  </conditionalFormatting>
  <conditionalFormatting sqref="H77">
    <cfRule type="expression" dxfId="365" priority="14">
      <formula>($B77="Резерв")</formula>
    </cfRule>
    <cfRule type="expression" dxfId="364" priority="15">
      <formula>($D77="Региональные")</formula>
    </cfRule>
    <cfRule type="expression" dxfId="363" priority="16">
      <formula>($V77=1)</formula>
    </cfRule>
  </conditionalFormatting>
  <conditionalFormatting sqref="H125">
    <cfRule type="expression" dxfId="362" priority="11">
      <formula>($B125="Резерв")</formula>
    </cfRule>
    <cfRule type="expression" dxfId="361" priority="12">
      <formula>($D125="Региональные")</formula>
    </cfRule>
    <cfRule type="expression" dxfId="360" priority="13">
      <formula>($V125=1)</formula>
    </cfRule>
  </conditionalFormatting>
  <conditionalFormatting sqref="A173:V174">
    <cfRule type="expression" dxfId="359" priority="8">
      <formula>($B173="Резерв")</formula>
    </cfRule>
    <cfRule type="expression" dxfId="358" priority="9">
      <formula>($D173="Региональные")</formula>
    </cfRule>
    <cfRule type="expression" dxfId="357" priority="10">
      <formula>($V173=1)</formula>
    </cfRule>
  </conditionalFormatting>
  <conditionalFormatting sqref="H47">
    <cfRule type="expression" dxfId="356" priority="1">
      <formula>($B47="Резерв")</formula>
    </cfRule>
    <cfRule type="expression" dxfId="355" priority="2">
      <formula>($D47="Региональные")</formula>
    </cfRule>
    <cfRule type="expression" dxfId="354" priority="3">
      <formula>($V47=1)</formula>
    </cfRule>
  </conditionalFormatting>
  <conditionalFormatting sqref="V61">
    <cfRule type="expression" dxfId="353" priority="7">
      <formula>(#REF!=1)</formula>
    </cfRule>
  </conditionalFormatting>
  <conditionalFormatting sqref="A61:V61">
    <cfRule type="expression" dxfId="352" priority="4">
      <formula>(#REF!="Резерв")</formula>
    </cfRule>
    <cfRule type="expression" dxfId="351" priority="5">
      <formula>(#REF!="Региональные")</formula>
    </cfRule>
    <cfRule type="expression" dxfId="350"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4">
      <formula1>"Да,Нет"</formula1>
    </dataValidation>
  </dataValidations>
  <hyperlinks>
    <hyperlink ref="L124" r:id="rId1"/>
    <hyperlink ref="L59" r:id="rId2"/>
    <hyperlink ref="L60" r:id="rId3"/>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W177"/>
  <sheetViews>
    <sheetView workbookViewId="0">
      <pane ySplit="2" topLeftCell="A3" activePane="bottomLeft" state="frozen"/>
      <selection pane="bottomLeft" activeCell="B33" sqref="B33"/>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960</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20" si="4">IFERROR(VLOOKUP($H3,TChannels,2,FALSE),"-")</f>
        <v>DVB-1</v>
      </c>
      <c r="G3" s="45" t="str">
        <f t="shared" ref="G3:G34" si="5">IFERROR(MID($A$1,SEARCH("=",$A$1,9)+1,SEARCH(")",$A$1)-SEARCH("=",$A$1,9)-1),"Н/Д")</f>
        <v xml:space="preserve"> 2001</v>
      </c>
      <c r="H3" s="46">
        <v>1</v>
      </c>
      <c r="I3" s="45">
        <f t="shared" ref="I3:I34" si="6">IFERROR(VLOOKUP($H3,TChannels,5,FALSE),"-")</f>
        <v>1</v>
      </c>
      <c r="J3" s="47" t="str">
        <f>IFERROR(VLOOKUP($H3,TChannels,22,FALSE),"-")</f>
        <v>epg1</v>
      </c>
      <c r="K3" s="48" t="str">
        <f t="shared" ref="K3:K34" si="7">IFERROR(IF($U$1=1,VLOOKUP($H3,TChannels,13,FALSE),IF($U$1=2,VLOOKUP($H3,TChannels,20,FALSE),IF($U$1=3,VLOOKUP($H3,TChannels,10,FALSE),IF($U$1=4,VLOOKUP($H3,TChannels,17,FALSE),"Не определен")))),"-")</f>
        <v>0009000207F3</v>
      </c>
      <c r="L3" s="48" t="str">
        <f t="shared" ref="L3:L34" si="8">IFERROR(VLOOKUP($H3,TChannels,23,FALSE),"-")</f>
        <v>http://www.1tv.ru/</v>
      </c>
      <c r="M3" s="48" t="str">
        <f t="shared" ref="M3:M34" si="9">IFERROR(VLOOKUP($H3,TChannels,24,FALSE),"-")</f>
        <v>Русский</v>
      </c>
      <c r="N3" s="48" t="str">
        <f t="shared" ref="N3:N34" si="10">IFERROR(VLOOKUP($H3,TChannels,25,FALSE),"-")</f>
        <v>Круглосуточно</v>
      </c>
      <c r="O3" s="49" t="str">
        <f t="shared" ref="O3:O34" si="11">IF(VLOOKUP($H3,TChannels,26,FALSE)=0,"",VLOOKUP($H3,TChannels,26,FALSE))</f>
        <v/>
      </c>
      <c r="P3" s="48" t="str">
        <f t="shared" ref="P3:P34" si="12">IFERROR(IF(OR($U$1=1,$U$1=3),VLOOKUP($H3,TChannels,7,FALSE),IF(OR($U$1=2,$U$1=4),VLOOKUP($H3,TChannels,14,FALSE),"Не определен")),"-")</f>
        <v>Федеральный</v>
      </c>
      <c r="Q3" s="44" t="str">
        <f t="shared" ref="Q3:Q34" si="13">IF(VLOOKUP($H3,TChannels,6,FALSE)=0,"",VLOOKUP($H3,TChannels,6,FALSE))</f>
        <v>Да</v>
      </c>
      <c r="R3" s="44" t="s">
        <v>14</v>
      </c>
      <c r="S3" s="44" t="str">
        <f t="shared" ref="S3:S34" si="14">IFERROR(VLOOKUP($H3,TChannels,27,FALSE),"-")</f>
        <v>Да</v>
      </c>
      <c r="T3" s="44" t="str">
        <f t="shared" ref="T3:T34" si="15">IFERROR(VLOOKUP($H3,TChannels,28,FALSE),"-")</f>
        <v>Да</v>
      </c>
      <c r="U3" s="44" t="str">
        <f t="shared" ref="U3:U34" si="16">IF(VLOOKUP($H3,TChannels,29,FALSE)=0,"",VLOOKUP($H3,TChannels,29,FALSE))</f>
        <v/>
      </c>
      <c r="V3" s="27" t="str">
        <f t="shared" ref="V3:V34" si="17">IF(VLOOKUP($H3,TChannels,31,FALSE)=0,"",VLOOKUP($H3,TChannels,31,FALSE))</f>
        <v/>
      </c>
    </row>
    <row r="4" spans="1:22" x14ac:dyDescent="0.2">
      <c r="A4" s="48">
        <f t="shared" si="0"/>
        <v>2</v>
      </c>
      <c r="B4" s="27" t="str">
        <f>IFERROR(VLOOKUP($H4,TChannels,3,FALSE),"-")</f>
        <v>Россия 1</v>
      </c>
      <c r="C4" s="27" t="str">
        <f t="shared" si="1"/>
        <v>Это динамично развивающаяся телекомпания, занимающая ведущие позиции в российском вещании.</v>
      </c>
      <c r="D4" s="53" t="str">
        <f t="shared" si="2"/>
        <v>Федеральные каналы</v>
      </c>
      <c r="E4" s="54" t="str">
        <f t="shared" si="3"/>
        <v>SD</v>
      </c>
      <c r="F4" s="54" t="str">
        <f t="shared" si="4"/>
        <v>DVB-1</v>
      </c>
      <c r="G4" s="45" t="str">
        <f t="shared" si="5"/>
        <v xml:space="preserve"> 2001</v>
      </c>
      <c r="H4" s="55">
        <v>2</v>
      </c>
      <c r="I4" s="54">
        <f t="shared" si="6"/>
        <v>2</v>
      </c>
      <c r="J4" s="87" t="s">
        <v>959</v>
      </c>
      <c r="K4" s="48" t="str">
        <f t="shared" si="7"/>
        <v>0009000207F3</v>
      </c>
      <c r="L4" s="48" t="str">
        <f t="shared" si="8"/>
        <v>http://russia.tv/</v>
      </c>
      <c r="M4" s="48" t="str">
        <f t="shared" si="9"/>
        <v>Русский</v>
      </c>
      <c r="N4" s="48" t="str">
        <f t="shared" si="10"/>
        <v>Круглосуточно</v>
      </c>
      <c r="O4" s="49" t="str">
        <f t="shared" si="11"/>
        <v/>
      </c>
      <c r="P4" s="48" t="str">
        <f t="shared" si="12"/>
        <v>Федеральный</v>
      </c>
      <c r="Q4" s="48" t="str">
        <f t="shared" si="13"/>
        <v/>
      </c>
      <c r="R4" s="48" t="s">
        <v>14</v>
      </c>
      <c r="S4" s="44" t="str">
        <f t="shared" si="14"/>
        <v>Да</v>
      </c>
      <c r="T4" s="44" t="str">
        <f t="shared" si="15"/>
        <v>Да</v>
      </c>
      <c r="U4" s="44" t="str">
        <f t="shared" si="16"/>
        <v/>
      </c>
      <c r="V4" s="27" t="str">
        <f t="shared" si="17"/>
        <v/>
      </c>
    </row>
    <row r="5" spans="1:22" x14ac:dyDescent="0.2">
      <c r="A5" s="48">
        <f t="shared" si="0"/>
        <v>3</v>
      </c>
      <c r="B5" s="27" t="str">
        <f>IFERROR(VLOOKUP($H5,TChannels,3,FALSE),"-")</f>
        <v>Матч ТВ</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2001</v>
      </c>
      <c r="H5" s="55">
        <v>3</v>
      </c>
      <c r="I5" s="54">
        <f t="shared" si="6"/>
        <v>3</v>
      </c>
      <c r="J5" s="47" t="str">
        <f>IFERROR(VLOOKUP($H5,TChannels,22,FALSE),"-")</f>
        <v>epg611</v>
      </c>
      <c r="K5" s="48" t="str">
        <f t="shared" si="7"/>
        <v>0009000207F3</v>
      </c>
      <c r="L5" s="48" t="str">
        <f t="shared" si="8"/>
        <v>http://matchtv.ru/</v>
      </c>
      <c r="M5" s="48" t="str">
        <f t="shared" si="9"/>
        <v>Русский</v>
      </c>
      <c r="N5" s="48" t="str">
        <f t="shared" si="10"/>
        <v>Круглосуточно</v>
      </c>
      <c r="O5" s="49" t="str">
        <f t="shared" si="11"/>
        <v/>
      </c>
      <c r="P5" s="48" t="str">
        <f t="shared" si="12"/>
        <v>Федеральный</v>
      </c>
      <c r="Q5" s="48" t="str">
        <f t="shared" si="13"/>
        <v>Да</v>
      </c>
      <c r="R5" s="48"/>
      <c r="S5" s="44" t="str">
        <f t="shared" si="14"/>
        <v>Да</v>
      </c>
      <c r="T5" s="44" t="str">
        <f t="shared" si="15"/>
        <v>Да</v>
      </c>
      <c r="U5" s="44" t="str">
        <f t="shared" si="16"/>
        <v/>
      </c>
      <c r="V5" s="27" t="str">
        <f t="shared" si="17"/>
        <v/>
      </c>
    </row>
    <row r="6" spans="1:22" x14ac:dyDescent="0.2">
      <c r="A6" s="48">
        <f t="shared" si="0"/>
        <v>4</v>
      </c>
      <c r="B6" s="84" t="s">
        <v>958</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2001</v>
      </c>
      <c r="H6" s="55">
        <v>4</v>
      </c>
      <c r="I6" s="54">
        <f t="shared" si="6"/>
        <v>4</v>
      </c>
      <c r="J6" s="56" t="str">
        <f>IFERROR(VLOOKUP($H6,TChannels,22,FALSE),"-")</f>
        <v>epg4</v>
      </c>
      <c r="K6" s="48" t="str">
        <f t="shared" si="7"/>
        <v>0009000207F3</v>
      </c>
      <c r="L6" s="48" t="str">
        <f t="shared" si="8"/>
        <v>http://www.ntv.ru/</v>
      </c>
      <c r="M6" s="48" t="str">
        <f t="shared" si="9"/>
        <v>Русский</v>
      </c>
      <c r="N6" s="48" t="str">
        <f t="shared" si="10"/>
        <v>Круглосуточно</v>
      </c>
      <c r="O6" s="49" t="str">
        <f t="shared" si="11"/>
        <v/>
      </c>
      <c r="P6" s="48" t="str">
        <f t="shared" si="12"/>
        <v>Федеральный</v>
      </c>
      <c r="Q6" s="48" t="str">
        <f t="shared" si="13"/>
        <v>Да</v>
      </c>
      <c r="R6" s="48" t="s">
        <v>14</v>
      </c>
      <c r="S6" s="44" t="str">
        <f t="shared" si="14"/>
        <v>Да</v>
      </c>
      <c r="T6" s="44" t="str">
        <f t="shared" si="15"/>
        <v>Да</v>
      </c>
      <c r="U6" s="44" t="str">
        <f t="shared" si="16"/>
        <v/>
      </c>
      <c r="V6" s="27" t="str">
        <f t="shared" si="17"/>
        <v/>
      </c>
    </row>
    <row r="7" spans="1:22" x14ac:dyDescent="0.2">
      <c r="A7" s="48">
        <f t="shared" si="0"/>
        <v>5</v>
      </c>
      <c r="B7" s="53" t="str">
        <f t="shared" ref="B7:B19" si="18">IFERROR(VLOOKUP($H7,TChannels,3,FALSE),"-")</f>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2001</v>
      </c>
      <c r="H7" s="55">
        <v>5</v>
      </c>
      <c r="I7" s="54">
        <f t="shared" si="6"/>
        <v>5</v>
      </c>
      <c r="J7" s="87" t="s">
        <v>453</v>
      </c>
      <c r="K7" s="48" t="str">
        <f t="shared" si="7"/>
        <v>0009000207F3</v>
      </c>
      <c r="L7" s="48" t="str">
        <f t="shared" si="8"/>
        <v>http://www.5-tv.ru/</v>
      </c>
      <c r="M7" s="48" t="str">
        <f t="shared" si="9"/>
        <v>Русский</v>
      </c>
      <c r="N7" s="48" t="str">
        <f t="shared" si="10"/>
        <v>Круглосуточно</v>
      </c>
      <c r="O7" s="49" t="str">
        <f t="shared" si="11"/>
        <v/>
      </c>
      <c r="P7" s="48" t="str">
        <f t="shared" si="12"/>
        <v>Федеральный</v>
      </c>
      <c r="Q7" s="48" t="str">
        <f t="shared" si="13"/>
        <v>Да</v>
      </c>
      <c r="R7" s="48" t="s">
        <v>14</v>
      </c>
      <c r="S7" s="44" t="str">
        <f t="shared" si="14"/>
        <v>Да</v>
      </c>
      <c r="T7" s="44" t="str">
        <f t="shared" si="15"/>
        <v>Да</v>
      </c>
      <c r="U7" s="44" t="str">
        <f t="shared" si="16"/>
        <v/>
      </c>
      <c r="V7" s="27" t="str">
        <f t="shared" si="17"/>
        <v/>
      </c>
    </row>
    <row r="8" spans="1:22" x14ac:dyDescent="0.2">
      <c r="A8" s="48">
        <f t="shared" si="0"/>
        <v>6</v>
      </c>
      <c r="B8" s="27" t="str">
        <f t="shared" si="18"/>
        <v>Культура</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2001</v>
      </c>
      <c r="H8" s="55">
        <v>6</v>
      </c>
      <c r="I8" s="54">
        <f t="shared" si="6"/>
        <v>6</v>
      </c>
      <c r="J8" s="87" t="s">
        <v>957</v>
      </c>
      <c r="K8" s="48" t="str">
        <f t="shared" si="7"/>
        <v>0009000207F3</v>
      </c>
      <c r="L8" s="48" t="str">
        <f t="shared" si="8"/>
        <v>http://tvkultura.ru/</v>
      </c>
      <c r="M8" s="48" t="str">
        <f t="shared" si="9"/>
        <v>Русский</v>
      </c>
      <c r="N8" s="48" t="str">
        <f t="shared" si="10"/>
        <v>Круглосуточно</v>
      </c>
      <c r="O8" s="49" t="str">
        <f t="shared" si="11"/>
        <v/>
      </c>
      <c r="P8" s="48" t="str">
        <f t="shared" si="12"/>
        <v>Федеральный</v>
      </c>
      <c r="Q8" s="48" t="str">
        <f t="shared" si="13"/>
        <v/>
      </c>
      <c r="R8" s="48"/>
      <c r="S8" s="44" t="str">
        <f t="shared" si="14"/>
        <v>Да</v>
      </c>
      <c r="T8" s="44" t="str">
        <f t="shared" si="15"/>
        <v>Да</v>
      </c>
      <c r="U8" s="44" t="str">
        <f t="shared" si="16"/>
        <v/>
      </c>
      <c r="V8" s="27" t="str">
        <f t="shared" si="17"/>
        <v/>
      </c>
    </row>
    <row r="9" spans="1:22" x14ac:dyDescent="0.2">
      <c r="A9" s="48">
        <f t="shared" si="0"/>
        <v>7</v>
      </c>
      <c r="B9" s="27" t="str">
        <f t="shared" si="18"/>
        <v>Россия 24</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2001</v>
      </c>
      <c r="H9" s="55">
        <v>7</v>
      </c>
      <c r="I9" s="54">
        <f t="shared" si="6"/>
        <v>7</v>
      </c>
      <c r="J9" s="47" t="str">
        <f t="shared" ref="J9:J40" si="19">IFERROR(VLOOKUP($H9,TChannels,22,FALSE),"-")</f>
        <v>epg7</v>
      </c>
      <c r="K9" s="48" t="str">
        <f t="shared" si="7"/>
        <v>0009000207F3</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3"/>
        <v/>
      </c>
      <c r="R9" s="48"/>
      <c r="S9" s="44" t="str">
        <f t="shared" si="14"/>
        <v>Да</v>
      </c>
      <c r="T9" s="44" t="str">
        <f t="shared" si="15"/>
        <v>Да</v>
      </c>
      <c r="U9" s="44" t="str">
        <f t="shared" si="16"/>
        <v/>
      </c>
      <c r="V9" s="27" t="str">
        <f t="shared" si="17"/>
        <v/>
      </c>
    </row>
    <row r="10" spans="1:22" x14ac:dyDescent="0.2">
      <c r="A10" s="48">
        <f t="shared" si="0"/>
        <v>8</v>
      </c>
      <c r="B10" s="53" t="str">
        <f t="shared" si="18"/>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2001</v>
      </c>
      <c r="H10" s="55">
        <v>8</v>
      </c>
      <c r="I10" s="54">
        <f t="shared" si="6"/>
        <v>8</v>
      </c>
      <c r="J10" s="47" t="str">
        <f t="shared" si="19"/>
        <v>epg8</v>
      </c>
      <c r="K10" s="48" t="str">
        <f t="shared" si="7"/>
        <v>0009000207F3</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3"/>
        <v>Да</v>
      </c>
      <c r="R10" s="48" t="s">
        <v>14</v>
      </c>
      <c r="S10" s="44" t="str">
        <f t="shared" si="14"/>
        <v>Да</v>
      </c>
      <c r="T10" s="44" t="str">
        <f t="shared" si="15"/>
        <v>Да</v>
      </c>
      <c r="U10" s="44" t="str">
        <f t="shared" si="16"/>
        <v/>
      </c>
      <c r="V10" s="27" t="str">
        <f t="shared" si="17"/>
        <v/>
      </c>
    </row>
    <row r="11" spans="1:22" x14ac:dyDescent="0.2">
      <c r="A11" s="48">
        <f t="shared" si="0"/>
        <v>9</v>
      </c>
      <c r="B11" s="53" t="str">
        <f t="shared" si="18"/>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2001</v>
      </c>
      <c r="H11" s="55">
        <v>9</v>
      </c>
      <c r="I11" s="54">
        <f t="shared" si="6"/>
        <v>9</v>
      </c>
      <c r="J11" s="47" t="str">
        <f t="shared" si="19"/>
        <v>epg264</v>
      </c>
      <c r="K11" s="48" t="str">
        <f t="shared" si="7"/>
        <v>0009000207F3</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3"/>
        <v/>
      </c>
      <c r="R11" s="48"/>
      <c r="S11" s="44" t="str">
        <f t="shared" si="14"/>
        <v>Да</v>
      </c>
      <c r="T11" s="44" t="str">
        <f t="shared" si="15"/>
        <v>Да</v>
      </c>
      <c r="U11" s="44" t="str">
        <f t="shared" si="16"/>
        <v/>
      </c>
      <c r="V11" s="27" t="str">
        <f t="shared" si="17"/>
        <v/>
      </c>
    </row>
    <row r="12" spans="1:22" x14ac:dyDescent="0.2">
      <c r="A12" s="48">
        <f t="shared" si="0"/>
        <v>10</v>
      </c>
      <c r="B12" s="27" t="str">
        <f t="shared" si="18"/>
        <v>ТВ Центр</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2001</v>
      </c>
      <c r="H12" s="55">
        <v>15</v>
      </c>
      <c r="I12" s="54">
        <f t="shared" si="6"/>
        <v>10</v>
      </c>
      <c r="J12" s="47" t="str">
        <f t="shared" si="19"/>
        <v>epg14</v>
      </c>
      <c r="K12" s="48" t="str">
        <f t="shared" si="7"/>
        <v>0009000207F3</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3"/>
        <v/>
      </c>
      <c r="R12" s="48"/>
      <c r="S12" s="44" t="str">
        <f t="shared" si="14"/>
        <v>Да</v>
      </c>
      <c r="T12" s="44" t="str">
        <f t="shared" si="15"/>
        <v>Да</v>
      </c>
      <c r="U12" s="44" t="str">
        <f t="shared" si="16"/>
        <v/>
      </c>
      <c r="V12" s="27" t="str">
        <f t="shared" si="17"/>
        <v/>
      </c>
    </row>
    <row r="13" spans="1:22" x14ac:dyDescent="0.2">
      <c r="A13" s="48">
        <f t="shared" si="0"/>
        <v>11</v>
      </c>
      <c r="B13" s="27" t="str">
        <f t="shared" si="18"/>
        <v>ТНТ</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2001</v>
      </c>
      <c r="H13" s="55">
        <v>11</v>
      </c>
      <c r="I13" s="54">
        <f t="shared" si="6"/>
        <v>19</v>
      </c>
      <c r="J13" s="56" t="str">
        <f t="shared" si="19"/>
        <v>epg10</v>
      </c>
      <c r="K13" s="48" t="str">
        <f t="shared" si="7"/>
        <v>0009000207F3</v>
      </c>
      <c r="L13" s="48" t="str">
        <f t="shared" si="8"/>
        <v>http://tnt-online.ru/</v>
      </c>
      <c r="M13" s="48" t="str">
        <f t="shared" si="9"/>
        <v>Русский</v>
      </c>
      <c r="N13" s="48" t="str">
        <f t="shared" si="10"/>
        <v>Круглосуточно</v>
      </c>
      <c r="O13" s="49" t="str">
        <f t="shared" si="11"/>
        <v/>
      </c>
      <c r="P13" s="48" t="str">
        <f t="shared" si="12"/>
        <v>Федеральный</v>
      </c>
      <c r="Q13" s="48" t="str">
        <f t="shared" si="13"/>
        <v>Да</v>
      </c>
      <c r="R13" s="48"/>
      <c r="S13" s="44" t="str">
        <f t="shared" si="14"/>
        <v>Да</v>
      </c>
      <c r="T13" s="44" t="str">
        <f t="shared" si="15"/>
        <v>Да</v>
      </c>
      <c r="U13" s="44" t="str">
        <f t="shared" si="16"/>
        <v/>
      </c>
      <c r="V13" s="27" t="str">
        <f t="shared" si="17"/>
        <v/>
      </c>
    </row>
    <row r="14" spans="1:22" x14ac:dyDescent="0.2">
      <c r="A14" s="48">
        <f t="shared" si="0"/>
        <v>12</v>
      </c>
      <c r="B14" s="27" t="str">
        <f t="shared" si="18"/>
        <v>СТС</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2001</v>
      </c>
      <c r="H14" s="55">
        <v>10</v>
      </c>
      <c r="I14" s="54">
        <f t="shared" si="6"/>
        <v>13</v>
      </c>
      <c r="J14" s="56" t="str">
        <f t="shared" si="19"/>
        <v>epg9</v>
      </c>
      <c r="K14" s="48" t="str">
        <f t="shared" si="7"/>
        <v>0009000207F3</v>
      </c>
      <c r="L14" s="48" t="str">
        <f t="shared" si="8"/>
        <v>http://ctc.ru/</v>
      </c>
      <c r="M14" s="48" t="str">
        <f t="shared" si="9"/>
        <v>Русский</v>
      </c>
      <c r="N14" s="48" t="str">
        <f t="shared" si="10"/>
        <v>Круглосуточно</v>
      </c>
      <c r="O14" s="49" t="str">
        <f t="shared" si="11"/>
        <v/>
      </c>
      <c r="P14" s="48" t="str">
        <f t="shared" si="12"/>
        <v>Федеральный</v>
      </c>
      <c r="Q14" s="48" t="str">
        <f t="shared" si="13"/>
        <v>Да</v>
      </c>
      <c r="R14" s="48"/>
      <c r="S14" s="44" t="str">
        <f t="shared" si="14"/>
        <v>Да</v>
      </c>
      <c r="T14" s="44" t="str">
        <f t="shared" si="15"/>
        <v>Да</v>
      </c>
      <c r="U14" s="44" t="str">
        <f t="shared" si="16"/>
        <v/>
      </c>
      <c r="V14" s="27" t="str">
        <f t="shared" si="17"/>
        <v/>
      </c>
    </row>
    <row r="15" spans="1:22" x14ac:dyDescent="0.2">
      <c r="A15" s="48">
        <f t="shared" si="0"/>
        <v>13</v>
      </c>
      <c r="B15" s="27" t="str">
        <f t="shared" si="18"/>
        <v>РЕН</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2001</v>
      </c>
      <c r="H15" s="55">
        <v>14</v>
      </c>
      <c r="I15" s="54">
        <f t="shared" si="6"/>
        <v>11</v>
      </c>
      <c r="J15" s="56" t="str">
        <f t="shared" si="19"/>
        <v>epg13</v>
      </c>
      <c r="K15" s="48" t="str">
        <f t="shared" si="7"/>
        <v>0009000207F3</v>
      </c>
      <c r="L15" s="48" t="str">
        <f t="shared" si="8"/>
        <v>http://www.ren-tv.com/</v>
      </c>
      <c r="M15" s="48" t="str">
        <f t="shared" si="9"/>
        <v>Русский</v>
      </c>
      <c r="N15" s="48" t="str">
        <f t="shared" si="10"/>
        <v>Круглосуточно</v>
      </c>
      <c r="O15" s="49" t="str">
        <f t="shared" si="11"/>
        <v/>
      </c>
      <c r="P15" s="48" t="str">
        <f t="shared" si="12"/>
        <v>Федеральный</v>
      </c>
      <c r="Q15" s="48" t="str">
        <f t="shared" si="13"/>
        <v>Да</v>
      </c>
      <c r="R15" s="48"/>
      <c r="S15" s="44" t="str">
        <f t="shared" si="14"/>
        <v>Да</v>
      </c>
      <c r="T15" s="44" t="str">
        <f t="shared" si="15"/>
        <v>Да</v>
      </c>
      <c r="U15" s="44" t="str">
        <f t="shared" si="16"/>
        <v/>
      </c>
      <c r="V15" s="27" t="str">
        <f t="shared" si="17"/>
        <v/>
      </c>
    </row>
    <row r="16" spans="1:22" x14ac:dyDescent="0.2">
      <c r="A16" s="48">
        <f t="shared" si="0"/>
        <v>14</v>
      </c>
      <c r="B16" s="53" t="str">
        <f t="shared" si="18"/>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2001</v>
      </c>
      <c r="H16" s="55">
        <v>301</v>
      </c>
      <c r="I16" s="54">
        <f t="shared" si="6"/>
        <v>80</v>
      </c>
      <c r="J16" s="47" t="str">
        <f t="shared" si="19"/>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 t="shared" si="13"/>
        <v>Да</v>
      </c>
      <c r="R16" s="48"/>
      <c r="S16" s="44" t="str">
        <f t="shared" si="14"/>
        <v>Да</v>
      </c>
      <c r="T16" s="44" t="str">
        <f t="shared" si="15"/>
        <v>Да</v>
      </c>
      <c r="U16" s="44" t="str">
        <f t="shared" si="16"/>
        <v/>
      </c>
      <c r="V16" s="27" t="str">
        <f t="shared" si="17"/>
        <v/>
      </c>
    </row>
    <row r="17" spans="1:22" x14ac:dyDescent="0.2">
      <c r="A17" s="48">
        <f t="shared" si="0"/>
        <v>15</v>
      </c>
      <c r="B17" s="53" t="str">
        <f t="shared" si="18"/>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2001</v>
      </c>
      <c r="H17" s="55">
        <v>18</v>
      </c>
      <c r="I17" s="54">
        <f t="shared" si="6"/>
        <v>27</v>
      </c>
      <c r="J17" s="47" t="str">
        <f t="shared" si="19"/>
        <v>epg612</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 t="shared" si="13"/>
        <v>Да</v>
      </c>
      <c r="R17" s="48"/>
      <c r="S17" s="44" t="str">
        <f t="shared" si="14"/>
        <v>Да</v>
      </c>
      <c r="T17" s="44" t="str">
        <f t="shared" si="15"/>
        <v>Да</v>
      </c>
      <c r="U17" s="44" t="str">
        <f t="shared" si="16"/>
        <v/>
      </c>
      <c r="V17" s="27" t="str">
        <f t="shared" si="17"/>
        <v/>
      </c>
    </row>
    <row r="18" spans="1:22" x14ac:dyDescent="0.2">
      <c r="A18" s="48">
        <f t="shared" si="0"/>
        <v>16</v>
      </c>
      <c r="B18" s="53" t="str">
        <f t="shared" si="18"/>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2001</v>
      </c>
      <c r="H18" s="55">
        <v>16</v>
      </c>
      <c r="I18" s="54">
        <f t="shared" si="6"/>
        <v>15</v>
      </c>
      <c r="J18" s="47" t="str">
        <f t="shared" si="19"/>
        <v>epg15</v>
      </c>
      <c r="K18" s="48" t="str">
        <f t="shared" si="7"/>
        <v>0009000207F3</v>
      </c>
      <c r="L18" s="48" t="str">
        <f t="shared" si="8"/>
        <v>http://tv3.ru/</v>
      </c>
      <c r="M18" s="48" t="str">
        <f t="shared" si="9"/>
        <v>Русский</v>
      </c>
      <c r="N18" s="48" t="str">
        <f t="shared" si="10"/>
        <v>Круглосуточно</v>
      </c>
      <c r="O18" s="49" t="str">
        <f t="shared" si="11"/>
        <v/>
      </c>
      <c r="P18" s="48" t="str">
        <f t="shared" si="12"/>
        <v>Федеральный</v>
      </c>
      <c r="Q18" s="48" t="str">
        <f t="shared" si="13"/>
        <v>Да</v>
      </c>
      <c r="R18" s="48"/>
      <c r="S18" s="44" t="str">
        <f t="shared" si="14"/>
        <v>Да</v>
      </c>
      <c r="T18" s="44" t="str">
        <f t="shared" si="15"/>
        <v>Да</v>
      </c>
      <c r="U18" s="44" t="str">
        <f t="shared" si="16"/>
        <v/>
      </c>
      <c r="V18" s="27" t="str">
        <f t="shared" si="17"/>
        <v/>
      </c>
    </row>
    <row r="19" spans="1:22" x14ac:dyDescent="0.2">
      <c r="A19" s="48">
        <f t="shared" si="0"/>
        <v>17</v>
      </c>
      <c r="B19" s="53" t="str">
        <f t="shared" si="18"/>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5"/>
        <v xml:space="preserve"> 2001</v>
      </c>
      <c r="H19" s="55">
        <v>19</v>
      </c>
      <c r="I19" s="54">
        <f t="shared" si="6"/>
        <v>16</v>
      </c>
      <c r="J19" s="47" t="str">
        <f t="shared" si="19"/>
        <v>epg266</v>
      </c>
      <c r="K19" s="48" t="str">
        <f t="shared" si="7"/>
        <v>0009000207F3</v>
      </c>
      <c r="L19" s="48" t="str">
        <f t="shared" si="8"/>
        <v>http://www.friday.ru/about</v>
      </c>
      <c r="M19" s="48" t="str">
        <f t="shared" si="9"/>
        <v>Русский</v>
      </c>
      <c r="N19" s="48" t="str">
        <f t="shared" si="10"/>
        <v>Круглосуточно</v>
      </c>
      <c r="O19" s="49" t="str">
        <f t="shared" si="11"/>
        <v/>
      </c>
      <c r="P19" s="48" t="str">
        <f t="shared" si="12"/>
        <v>Федеральный</v>
      </c>
      <c r="Q19" s="48" t="str">
        <f t="shared" si="13"/>
        <v>Да</v>
      </c>
      <c r="R19" s="48"/>
      <c r="S19" s="44" t="str">
        <f t="shared" si="14"/>
        <v>Да</v>
      </c>
      <c r="T19" s="44" t="str">
        <f t="shared" si="15"/>
        <v>Да</v>
      </c>
      <c r="U19" s="44" t="str">
        <f t="shared" si="16"/>
        <v/>
      </c>
      <c r="V19" s="27" t="str">
        <f t="shared" si="17"/>
        <v/>
      </c>
    </row>
    <row r="20" spans="1:22" x14ac:dyDescent="0.2">
      <c r="A20" s="48">
        <f t="shared" si="0"/>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5"/>
        <v xml:space="preserve"> 2001</v>
      </c>
      <c r="H20" s="55">
        <v>22</v>
      </c>
      <c r="I20" s="54">
        <f t="shared" si="6"/>
        <v>14</v>
      </c>
      <c r="J20" s="56" t="str">
        <f t="shared" si="19"/>
        <v>epg21</v>
      </c>
      <c r="K20" s="48" t="str">
        <f t="shared" si="7"/>
        <v>0009000207F3</v>
      </c>
      <c r="L20" s="48" t="str">
        <f t="shared" si="8"/>
        <v>http://tv.domashniy.ru/</v>
      </c>
      <c r="M20" s="48" t="str">
        <f t="shared" si="9"/>
        <v>Русский</v>
      </c>
      <c r="N20" s="48" t="str">
        <f t="shared" si="10"/>
        <v>Круглосуточно</v>
      </c>
      <c r="O20" s="49" t="str">
        <f t="shared" si="11"/>
        <v/>
      </c>
      <c r="P20" s="48" t="str">
        <f t="shared" si="12"/>
        <v>Федеральный</v>
      </c>
      <c r="Q20" s="48" t="str">
        <f t="shared" si="13"/>
        <v/>
      </c>
      <c r="R20" s="48"/>
      <c r="S20" s="44" t="str">
        <f t="shared" si="14"/>
        <v>Да</v>
      </c>
      <c r="T20" s="44" t="str">
        <f t="shared" si="15"/>
        <v>Да</v>
      </c>
      <c r="U20" s="44" t="str">
        <f t="shared" si="16"/>
        <v/>
      </c>
      <c r="V20" s="27" t="str">
        <f t="shared" si="17"/>
        <v/>
      </c>
    </row>
    <row r="21" spans="1:22" x14ac:dyDescent="0.2">
      <c r="A21" s="48">
        <f t="shared" si="0"/>
        <v>19</v>
      </c>
      <c r="B21" s="53" t="str">
        <f t="shared" ref="B21:B58" si="20">IFERROR(VLOOKUP($H21,TChannels,3,FALSE),"-")</f>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253" t="s">
        <v>516</v>
      </c>
      <c r="G21" s="45" t="str">
        <f t="shared" si="5"/>
        <v xml:space="preserve"> 2001</v>
      </c>
      <c r="H21" s="55">
        <v>31</v>
      </c>
      <c r="I21" s="54">
        <f t="shared" si="6"/>
        <v>83</v>
      </c>
      <c r="J21" s="47" t="str">
        <f t="shared" si="19"/>
        <v>epg30</v>
      </c>
      <c r="K21" s="48" t="str">
        <f t="shared" si="7"/>
        <v>0009000207D1</v>
      </c>
      <c r="L21" s="48" t="str">
        <f t="shared" si="8"/>
        <v>http://www.ntvplus.ru/channels/channel.xl?id=3380</v>
      </c>
      <c r="M21" s="48" t="str">
        <f t="shared" si="9"/>
        <v>Русский</v>
      </c>
      <c r="N21" s="48" t="str">
        <f t="shared" si="10"/>
        <v>Круглосуточно</v>
      </c>
      <c r="O21" s="49" t="str">
        <f t="shared" si="11"/>
        <v/>
      </c>
      <c r="P21" s="48" t="str">
        <f t="shared" si="12"/>
        <v>Базовый</v>
      </c>
      <c r="Q21" s="48" t="str">
        <f t="shared" si="13"/>
        <v>Да</v>
      </c>
      <c r="R21" s="48"/>
      <c r="S21" s="44" t="str">
        <f t="shared" si="14"/>
        <v>Да</v>
      </c>
      <c r="T21" s="44" t="str">
        <f t="shared" si="15"/>
        <v>Да</v>
      </c>
      <c r="U21" s="44" t="str">
        <f t="shared" si="16"/>
        <v/>
      </c>
      <c r="V21" s="27" t="str">
        <f t="shared" si="17"/>
        <v/>
      </c>
    </row>
    <row r="22" spans="1:22" x14ac:dyDescent="0.2">
      <c r="A22" s="48">
        <f t="shared" si="0"/>
        <v>20</v>
      </c>
      <c r="B22" s="53" t="str">
        <f t="shared" si="20"/>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ref="F22:F53" si="21">IFERROR(VLOOKUP($H22,TChannels,2,FALSE),"-")</f>
        <v>DVB-5</v>
      </c>
      <c r="G22" s="45" t="str">
        <f t="shared" si="5"/>
        <v xml:space="preserve"> 2001</v>
      </c>
      <c r="H22" s="55">
        <v>21</v>
      </c>
      <c r="I22" s="54">
        <f t="shared" si="6"/>
        <v>28</v>
      </c>
      <c r="J22" s="47" t="str">
        <f t="shared" si="19"/>
        <v>epg20</v>
      </c>
      <c r="K22" s="48" t="str">
        <f t="shared" si="7"/>
        <v>0009000207E3</v>
      </c>
      <c r="L22" s="48" t="str">
        <f t="shared" si="8"/>
        <v>http://www.2x2tv.ru</v>
      </c>
      <c r="M22" s="48" t="str">
        <f t="shared" si="9"/>
        <v>Русский</v>
      </c>
      <c r="N22" s="48" t="str">
        <f t="shared" si="10"/>
        <v>Круглосуточно</v>
      </c>
      <c r="O22" s="49" t="str">
        <f t="shared" si="11"/>
        <v/>
      </c>
      <c r="P22" s="48" t="str">
        <f t="shared" si="12"/>
        <v>Базовый</v>
      </c>
      <c r="Q22" s="48" t="str">
        <f t="shared" si="13"/>
        <v/>
      </c>
      <c r="R22" s="48"/>
      <c r="S22" s="44" t="str">
        <f t="shared" si="14"/>
        <v>Да</v>
      </c>
      <c r="T22" s="44" t="str">
        <f t="shared" si="15"/>
        <v>Да</v>
      </c>
      <c r="U22" s="44" t="str">
        <f t="shared" si="16"/>
        <v/>
      </c>
      <c r="V22" s="27" t="str">
        <f t="shared" si="17"/>
        <v/>
      </c>
    </row>
    <row r="23" spans="1:22" x14ac:dyDescent="0.2">
      <c r="A23" s="48">
        <f t="shared" si="0"/>
        <v>21</v>
      </c>
      <c r="B23" s="53" t="str">
        <f t="shared" si="20"/>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21"/>
        <v>DVB-5</v>
      </c>
      <c r="G23" s="45" t="str">
        <f t="shared" si="5"/>
        <v xml:space="preserve"> 2001</v>
      </c>
      <c r="H23" s="55">
        <v>26</v>
      </c>
      <c r="I23" s="54">
        <f t="shared" si="6"/>
        <v>100</v>
      </c>
      <c r="J23" s="47" t="str">
        <f t="shared" si="19"/>
        <v>epg25</v>
      </c>
      <c r="K23" s="48" t="str">
        <f t="shared" si="7"/>
        <v>0009000207E3</v>
      </c>
      <c r="L23" s="48" t="str">
        <f t="shared" si="8"/>
        <v>http://www.discoverychannel.ru/</v>
      </c>
      <c r="M23" s="48" t="str">
        <f t="shared" si="9"/>
        <v>Русский, Английский</v>
      </c>
      <c r="N23" s="48" t="str">
        <f t="shared" si="10"/>
        <v>Круглосуточно</v>
      </c>
      <c r="O23" s="49" t="str">
        <f t="shared" si="11"/>
        <v/>
      </c>
      <c r="P23" s="48" t="str">
        <f t="shared" si="12"/>
        <v>Базовый</v>
      </c>
      <c r="Q23" s="48" t="str">
        <f t="shared" si="13"/>
        <v/>
      </c>
      <c r="R23" s="48"/>
      <c r="S23" s="44" t="str">
        <f t="shared" si="14"/>
        <v>Да</v>
      </c>
      <c r="T23" s="44" t="str">
        <f t="shared" si="15"/>
        <v>Да</v>
      </c>
      <c r="U23" s="44" t="str">
        <f t="shared" si="16"/>
        <v/>
      </c>
      <c r="V23" s="27" t="str">
        <f t="shared" si="17"/>
        <v/>
      </c>
    </row>
    <row r="24" spans="1:22" x14ac:dyDescent="0.2">
      <c r="A24" s="48">
        <f t="shared" si="0"/>
        <v>22</v>
      </c>
      <c r="B24" s="53" t="str">
        <f t="shared" si="20"/>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21"/>
        <v>DVB-5</v>
      </c>
      <c r="G24" s="45" t="str">
        <f t="shared" si="5"/>
        <v xml:space="preserve"> 2001</v>
      </c>
      <c r="H24" s="55">
        <v>27</v>
      </c>
      <c r="I24" s="54">
        <f t="shared" si="6"/>
        <v>120</v>
      </c>
      <c r="J24" s="47" t="str">
        <f t="shared" si="19"/>
        <v>epg26</v>
      </c>
      <c r="K24" s="48" t="str">
        <f t="shared" si="7"/>
        <v>0009000207E3</v>
      </c>
      <c r="L24" s="48" t="str">
        <f t="shared" si="8"/>
        <v>http://animal.discovery.com/</v>
      </c>
      <c r="M24" s="48" t="str">
        <f t="shared" si="9"/>
        <v>Русский, Английский</v>
      </c>
      <c r="N24" s="48" t="str">
        <f t="shared" si="10"/>
        <v>Круглосуточно</v>
      </c>
      <c r="O24" s="49" t="str">
        <f t="shared" si="11"/>
        <v/>
      </c>
      <c r="P24" s="48" t="str">
        <f t="shared" si="12"/>
        <v>Базовый</v>
      </c>
      <c r="Q24" s="48" t="str">
        <f t="shared" si="13"/>
        <v/>
      </c>
      <c r="R24" s="48"/>
      <c r="S24" s="44" t="str">
        <f t="shared" si="14"/>
        <v>Да</v>
      </c>
      <c r="T24" s="44" t="str">
        <f t="shared" si="15"/>
        <v>Да</v>
      </c>
      <c r="U24" s="44" t="str">
        <f t="shared" si="16"/>
        <v/>
      </c>
      <c r="V24" s="27" t="str">
        <f t="shared" si="17"/>
        <v/>
      </c>
    </row>
    <row r="25" spans="1:22" x14ac:dyDescent="0.2">
      <c r="A25" s="48">
        <f t="shared" si="0"/>
        <v>23</v>
      </c>
      <c r="B25" s="53" t="str">
        <f t="shared" si="20"/>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53" t="str">
        <f t="shared" si="2"/>
        <v>Вокруг света</v>
      </c>
      <c r="E25" s="54" t="str">
        <f t="shared" si="3"/>
        <v>SD</v>
      </c>
      <c r="F25" s="54" t="str">
        <f t="shared" si="21"/>
        <v>DVB-5</v>
      </c>
      <c r="G25" s="45" t="str">
        <f t="shared" si="5"/>
        <v xml:space="preserve"> 2001</v>
      </c>
      <c r="H25" s="55">
        <v>25</v>
      </c>
      <c r="I25" s="54">
        <f t="shared" si="6"/>
        <v>105</v>
      </c>
      <c r="J25" s="47" t="str">
        <f t="shared" si="19"/>
        <v>epg24</v>
      </c>
      <c r="K25" s="48" t="str">
        <f t="shared" si="7"/>
        <v>0009000207E5</v>
      </c>
      <c r="L25" s="48" t="str">
        <f t="shared" si="8"/>
        <v>http://www.nat-geo.ru/</v>
      </c>
      <c r="M25" s="48" t="str">
        <f t="shared" si="9"/>
        <v>Русский, Английский</v>
      </c>
      <c r="N25" s="48" t="str">
        <f t="shared" si="10"/>
        <v>Круглосуточно</v>
      </c>
      <c r="O25" s="49" t="str">
        <f t="shared" si="11"/>
        <v/>
      </c>
      <c r="P25" s="48" t="str">
        <f t="shared" si="12"/>
        <v>Базовый</v>
      </c>
      <c r="Q25" s="48" t="str">
        <f t="shared" si="13"/>
        <v/>
      </c>
      <c r="R25" s="48"/>
      <c r="S25" s="44" t="str">
        <f t="shared" si="14"/>
        <v>Да</v>
      </c>
      <c r="T25" s="44" t="str">
        <f t="shared" si="15"/>
        <v>Да</v>
      </c>
      <c r="U25" s="44" t="str">
        <f t="shared" si="16"/>
        <v/>
      </c>
      <c r="V25" s="27" t="str">
        <f t="shared" si="17"/>
        <v/>
      </c>
    </row>
    <row r="26" spans="1:22" x14ac:dyDescent="0.2">
      <c r="A26" s="48">
        <f t="shared" si="0"/>
        <v>24</v>
      </c>
      <c r="B26" s="53" t="str">
        <f t="shared" si="20"/>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53" t="str">
        <f t="shared" si="2"/>
        <v>Вокруг света</v>
      </c>
      <c r="E26" s="54" t="str">
        <f t="shared" si="3"/>
        <v>SD</v>
      </c>
      <c r="F26" s="54" t="str">
        <f t="shared" si="21"/>
        <v>DVB-5</v>
      </c>
      <c r="G26" s="45" t="str">
        <f t="shared" si="5"/>
        <v xml:space="preserve"> 2001</v>
      </c>
      <c r="H26" s="55">
        <v>28</v>
      </c>
      <c r="I26" s="54">
        <f t="shared" si="6"/>
        <v>101</v>
      </c>
      <c r="J26" s="47" t="str">
        <f t="shared" si="19"/>
        <v>epg27</v>
      </c>
      <c r="K26" s="48" t="str">
        <f t="shared" si="7"/>
        <v>0009000207E3</v>
      </c>
      <c r="L26" s="48" t="str">
        <f t="shared" si="8"/>
        <v>http://www.moya-planeta.ru/</v>
      </c>
      <c r="M26" s="48" t="str">
        <f t="shared" si="9"/>
        <v>Русский</v>
      </c>
      <c r="N26" s="48" t="str">
        <f t="shared" si="10"/>
        <v>Круглосуточно</v>
      </c>
      <c r="O26" s="49" t="str">
        <f t="shared" si="11"/>
        <v/>
      </c>
      <c r="P26" s="48" t="str">
        <f t="shared" si="12"/>
        <v>Базовый</v>
      </c>
      <c r="Q26" s="48" t="str">
        <f t="shared" si="13"/>
        <v>Да</v>
      </c>
      <c r="R26" s="48"/>
      <c r="S26" s="44" t="str">
        <f t="shared" si="14"/>
        <v>Да</v>
      </c>
      <c r="T26" s="44" t="str">
        <f t="shared" si="15"/>
        <v>Да</v>
      </c>
      <c r="U26" s="44" t="str">
        <f t="shared" si="16"/>
        <v/>
      </c>
      <c r="V26" s="27" t="str">
        <f t="shared" si="17"/>
        <v/>
      </c>
    </row>
    <row r="27" spans="1:22" x14ac:dyDescent="0.2">
      <c r="A27" s="44">
        <f t="shared" si="0"/>
        <v>25</v>
      </c>
      <c r="B27" s="27" t="str">
        <f t="shared" si="20"/>
        <v>Драйв</v>
      </c>
      <c r="C27" s="27" t="str">
        <f t="shared" si="1"/>
        <v>Единственный в России канал, целиком посвященный любимым игрушкам больших и маленьких мужчин — автомобилям и мотоциклам.</v>
      </c>
      <c r="D27" s="27" t="str">
        <f t="shared" si="2"/>
        <v>Спортивные</v>
      </c>
      <c r="E27" s="45" t="str">
        <f t="shared" si="3"/>
        <v>SD</v>
      </c>
      <c r="F27" s="45" t="str">
        <f t="shared" si="21"/>
        <v>DVB-5</v>
      </c>
      <c r="G27" s="45" t="str">
        <f t="shared" si="5"/>
        <v xml:space="preserve"> 2001</v>
      </c>
      <c r="H27" s="46">
        <v>29</v>
      </c>
      <c r="I27" s="45">
        <f t="shared" si="6"/>
        <v>303</v>
      </c>
      <c r="J27" s="47" t="str">
        <f t="shared" si="19"/>
        <v>epg28</v>
      </c>
      <c r="K27" s="48" t="str">
        <f t="shared" si="7"/>
        <v>0009000207D1</v>
      </c>
      <c r="L27" s="48" t="str">
        <f t="shared" si="8"/>
        <v>http://www.tv-stream.ru</v>
      </c>
      <c r="M27" s="48" t="str">
        <f t="shared" si="9"/>
        <v>Русский</v>
      </c>
      <c r="N27" s="48" t="str">
        <f t="shared" si="10"/>
        <v>Круглосуточно</v>
      </c>
      <c r="O27" s="49" t="str">
        <f t="shared" si="11"/>
        <v/>
      </c>
      <c r="P27" s="48" t="str">
        <f t="shared" si="12"/>
        <v>Базовый</v>
      </c>
      <c r="Q27" s="44" t="str">
        <f t="shared" si="13"/>
        <v>Да</v>
      </c>
      <c r="R27" s="44"/>
      <c r="S27" s="44" t="str">
        <f t="shared" si="14"/>
        <v>Да</v>
      </c>
      <c r="T27" s="44" t="str">
        <f t="shared" si="15"/>
        <v>Да</v>
      </c>
      <c r="U27" s="44" t="str">
        <f t="shared" si="16"/>
        <v/>
      </c>
      <c r="V27" s="27" t="str">
        <f t="shared" si="17"/>
        <v/>
      </c>
    </row>
    <row r="28" spans="1:22" x14ac:dyDescent="0.2">
      <c r="A28" s="44">
        <f t="shared" si="0"/>
        <v>26</v>
      </c>
      <c r="B28" s="27" t="str">
        <f t="shared" si="20"/>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2"/>
        <v>Познавательные</v>
      </c>
      <c r="E28" s="45" t="str">
        <f t="shared" si="3"/>
        <v>SD</v>
      </c>
      <c r="F28" s="45" t="str">
        <f t="shared" si="21"/>
        <v>DVB-5</v>
      </c>
      <c r="G28" s="45" t="str">
        <f t="shared" si="5"/>
        <v xml:space="preserve"> 2001</v>
      </c>
      <c r="H28" s="46">
        <v>30</v>
      </c>
      <c r="I28" s="45">
        <f t="shared" si="6"/>
        <v>114</v>
      </c>
      <c r="J28" s="47" t="str">
        <f t="shared" si="19"/>
        <v>epg29</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4" t="str">
        <f t="shared" si="13"/>
        <v>Да</v>
      </c>
      <c r="R28" s="44"/>
      <c r="S28" s="44" t="str">
        <f t="shared" si="14"/>
        <v>Да</v>
      </c>
      <c r="T28" s="44" t="str">
        <f t="shared" si="15"/>
        <v>Да</v>
      </c>
      <c r="U28" s="44" t="str">
        <f t="shared" si="16"/>
        <v/>
      </c>
      <c r="V28" s="27" t="str">
        <f t="shared" si="17"/>
        <v/>
      </c>
    </row>
    <row r="29" spans="1:22" x14ac:dyDescent="0.2">
      <c r="A29" s="44">
        <f t="shared" si="0"/>
        <v>27</v>
      </c>
      <c r="B29" s="27" t="str">
        <f t="shared" si="20"/>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21"/>
        <v>DVB-3</v>
      </c>
      <c r="G29" s="45" t="str">
        <f t="shared" si="5"/>
        <v xml:space="preserve"> 2001</v>
      </c>
      <c r="H29" s="46">
        <v>23</v>
      </c>
      <c r="I29" s="45">
        <f t="shared" si="6"/>
        <v>17</v>
      </c>
      <c r="J29" s="47" t="str">
        <f t="shared" si="19"/>
        <v>epg22</v>
      </c>
      <c r="K29" s="48" t="str">
        <f t="shared" si="7"/>
        <v>0009000207F3</v>
      </c>
      <c r="L29" s="48" t="str">
        <f t="shared" si="8"/>
        <v>http://tvzvezda.ru/</v>
      </c>
      <c r="M29" s="48" t="str">
        <f t="shared" si="9"/>
        <v>Русский</v>
      </c>
      <c r="N29" s="48" t="str">
        <f t="shared" si="10"/>
        <v>Круглосуточно</v>
      </c>
      <c r="O29" s="49" t="str">
        <f t="shared" si="11"/>
        <v/>
      </c>
      <c r="P29" s="48" t="str">
        <f t="shared" si="12"/>
        <v>Федеральный</v>
      </c>
      <c r="Q29" s="44" t="str">
        <f t="shared" si="13"/>
        <v>Да</v>
      </c>
      <c r="R29" s="44"/>
      <c r="S29" s="44" t="str">
        <f t="shared" si="14"/>
        <v>Да</v>
      </c>
      <c r="T29" s="44" t="str">
        <f t="shared" si="15"/>
        <v>Да</v>
      </c>
      <c r="U29" s="44" t="str">
        <f t="shared" si="16"/>
        <v/>
      </c>
      <c r="V29" s="27" t="str">
        <f t="shared" si="17"/>
        <v/>
      </c>
    </row>
    <row r="30" spans="1:22" x14ac:dyDescent="0.2">
      <c r="A30" s="44">
        <f t="shared" si="0"/>
        <v>28</v>
      </c>
      <c r="B30" s="27" t="str">
        <f t="shared" si="20"/>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21"/>
        <v>DVB-6</v>
      </c>
      <c r="G30" s="45" t="str">
        <f t="shared" si="5"/>
        <v xml:space="preserve"> 2001</v>
      </c>
      <c r="H30" s="46">
        <v>156</v>
      </c>
      <c r="I30" s="45">
        <f t="shared" si="6"/>
        <v>24</v>
      </c>
      <c r="J30" s="47" t="str">
        <f t="shared" si="19"/>
        <v>epg283</v>
      </c>
      <c r="K30" s="48" t="str">
        <f t="shared" si="7"/>
        <v>0009000207E3</v>
      </c>
      <c r="L30" s="48" t="str">
        <f t="shared" si="8"/>
        <v>http://www.tv-moda.ru</v>
      </c>
      <c r="M30" s="48" t="str">
        <f t="shared" si="9"/>
        <v>Русский</v>
      </c>
      <c r="N30" s="48" t="str">
        <f t="shared" si="10"/>
        <v>Круглосуточно</v>
      </c>
      <c r="O30" s="49" t="str">
        <f t="shared" si="11"/>
        <v/>
      </c>
      <c r="P30" s="48" t="str">
        <f t="shared" si="12"/>
        <v>Базовый</v>
      </c>
      <c r="Q30" s="44" t="str">
        <f t="shared" si="13"/>
        <v/>
      </c>
      <c r="R30" s="44"/>
      <c r="S30" s="44" t="str">
        <f t="shared" si="14"/>
        <v>Да</v>
      </c>
      <c r="T30" s="44" t="str">
        <f t="shared" si="15"/>
        <v>Да</v>
      </c>
      <c r="U30" s="44" t="str">
        <f t="shared" si="16"/>
        <v/>
      </c>
      <c r="V30" s="27" t="str">
        <f t="shared" si="17"/>
        <v/>
      </c>
    </row>
    <row r="31" spans="1:22" x14ac:dyDescent="0.2">
      <c r="A31" s="44">
        <f t="shared" si="0"/>
        <v>29</v>
      </c>
      <c r="B31" s="27" t="str">
        <f t="shared" si="20"/>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21"/>
        <v>DVB-6</v>
      </c>
      <c r="G31" s="45" t="str">
        <f t="shared" si="5"/>
        <v xml:space="preserve"> 2001</v>
      </c>
      <c r="H31" s="46">
        <v>38</v>
      </c>
      <c r="I31" s="45">
        <f t="shared" si="6"/>
        <v>60</v>
      </c>
      <c r="J31" s="47" t="str">
        <f t="shared" si="19"/>
        <v>epg37</v>
      </c>
      <c r="K31" s="48" t="str">
        <f t="shared" si="7"/>
        <v>0009000207E5</v>
      </c>
      <c r="L31" s="48" t="str">
        <f t="shared" si="8"/>
        <v>http://www.domkino.tv/</v>
      </c>
      <c r="M31" s="48" t="str">
        <f t="shared" si="9"/>
        <v>Русский</v>
      </c>
      <c r="N31" s="48" t="str">
        <f t="shared" si="10"/>
        <v>Круглосуточно</v>
      </c>
      <c r="O31" s="49" t="str">
        <f t="shared" si="11"/>
        <v/>
      </c>
      <c r="P31" s="48" t="str">
        <f t="shared" si="12"/>
        <v>Базовый</v>
      </c>
      <c r="Q31" s="44" t="str">
        <f t="shared" si="13"/>
        <v>Да</v>
      </c>
      <c r="R31" s="44"/>
      <c r="S31" s="44" t="str">
        <f t="shared" si="14"/>
        <v>Да</v>
      </c>
      <c r="T31" s="44" t="str">
        <f t="shared" si="15"/>
        <v>Да</v>
      </c>
      <c r="U31" s="44" t="str">
        <f t="shared" si="16"/>
        <v/>
      </c>
      <c r="V31" s="27" t="str">
        <f t="shared" si="17"/>
        <v/>
      </c>
    </row>
    <row r="32" spans="1:22" x14ac:dyDescent="0.2">
      <c r="A32" s="44">
        <f t="shared" si="0"/>
        <v>30</v>
      </c>
      <c r="B32" s="27" t="str">
        <f t="shared" si="20"/>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21"/>
        <v>DVB-6</v>
      </c>
      <c r="G32" s="45" t="str">
        <f t="shared" si="5"/>
        <v xml:space="preserve"> 2001</v>
      </c>
      <c r="H32" s="46">
        <v>36</v>
      </c>
      <c r="I32" s="45">
        <f t="shared" si="6"/>
        <v>63</v>
      </c>
      <c r="J32" s="47" t="str">
        <f t="shared" si="19"/>
        <v>epg35</v>
      </c>
      <c r="K32" s="48" t="str">
        <f t="shared" si="7"/>
        <v>0009000207D1</v>
      </c>
      <c r="L32" s="48" t="str">
        <f t="shared" si="8"/>
        <v>http://viasat.su/</v>
      </c>
      <c r="M32" s="48" t="str">
        <f t="shared" si="9"/>
        <v>Русский, Английский</v>
      </c>
      <c r="N32" s="48" t="str">
        <f t="shared" si="10"/>
        <v>Круглосуточно</v>
      </c>
      <c r="O32" s="49" t="str">
        <f t="shared" si="11"/>
        <v/>
      </c>
      <c r="P32" s="48" t="str">
        <f t="shared" si="12"/>
        <v>Базовый</v>
      </c>
      <c r="Q32" s="44" t="str">
        <f t="shared" si="13"/>
        <v>Да</v>
      </c>
      <c r="R32" s="44"/>
      <c r="S32" s="44" t="str">
        <f t="shared" si="14"/>
        <v>Да</v>
      </c>
      <c r="T32" s="44" t="str">
        <f t="shared" si="15"/>
        <v>Да</v>
      </c>
      <c r="U32" s="44" t="str">
        <f t="shared" si="16"/>
        <v/>
      </c>
      <c r="V32" s="27" t="str">
        <f t="shared" si="17"/>
        <v/>
      </c>
    </row>
    <row r="33" spans="1:22" x14ac:dyDescent="0.2">
      <c r="A33" s="44">
        <f t="shared" si="0"/>
        <v>31</v>
      </c>
      <c r="B33" s="27" t="str">
        <f t="shared" si="20"/>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21"/>
        <v>DVB-6</v>
      </c>
      <c r="G33" s="45" t="str">
        <f t="shared" si="5"/>
        <v xml:space="preserve"> 2001</v>
      </c>
      <c r="H33" s="46">
        <v>37</v>
      </c>
      <c r="I33" s="45">
        <f t="shared" si="6"/>
        <v>61</v>
      </c>
      <c r="J33" s="47" t="str">
        <f t="shared" si="19"/>
        <v>epg36</v>
      </c>
      <c r="K33" s="48" t="str">
        <f t="shared" si="7"/>
        <v>0009000207D1</v>
      </c>
      <c r="L33" s="48" t="str">
        <f t="shared" si="8"/>
        <v>http://viasat.su/</v>
      </c>
      <c r="M33" s="48" t="str">
        <f t="shared" si="9"/>
        <v>Русский</v>
      </c>
      <c r="N33" s="48" t="str">
        <f t="shared" si="10"/>
        <v>Круглосуточно</v>
      </c>
      <c r="O33" s="49" t="str">
        <f t="shared" si="11"/>
        <v/>
      </c>
      <c r="P33" s="48" t="str">
        <f t="shared" si="12"/>
        <v>Базовый</v>
      </c>
      <c r="Q33" s="44" t="str">
        <f t="shared" si="13"/>
        <v>Да</v>
      </c>
      <c r="R33" s="44"/>
      <c r="S33" s="44" t="str">
        <f t="shared" si="14"/>
        <v>Да</v>
      </c>
      <c r="T33" s="44" t="str">
        <f t="shared" si="15"/>
        <v>Да</v>
      </c>
      <c r="U33" s="44" t="str">
        <f t="shared" si="16"/>
        <v/>
      </c>
      <c r="V33" s="27" t="str">
        <f t="shared" si="17"/>
        <v/>
      </c>
    </row>
    <row r="34" spans="1:22" s="69" customFormat="1" x14ac:dyDescent="0.2">
      <c r="A34" s="67">
        <f t="shared" si="0"/>
        <v>32</v>
      </c>
      <c r="B34" s="51" t="str">
        <f t="shared" si="20"/>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1" t="str">
        <f t="shared" si="2"/>
        <v>Телемагазины</v>
      </c>
      <c r="E34" s="68" t="str">
        <f t="shared" si="3"/>
        <v>SD</v>
      </c>
      <c r="F34" s="68" t="str">
        <f t="shared" si="21"/>
        <v>DVB-6</v>
      </c>
      <c r="G34" s="45" t="str">
        <f t="shared" si="5"/>
        <v xml:space="preserve"> 2001</v>
      </c>
      <c r="H34" s="68">
        <v>314</v>
      </c>
      <c r="I34" s="68">
        <f t="shared" si="6"/>
        <v>26</v>
      </c>
      <c r="J34" s="47" t="str">
        <f t="shared" si="19"/>
        <v>epg623</v>
      </c>
      <c r="K34" s="48" t="str">
        <f t="shared" si="7"/>
        <v>0009000207E3</v>
      </c>
      <c r="L34" s="48" t="str">
        <f t="shared" si="8"/>
        <v xml:space="preserve">http://shopandshow.ru/ </v>
      </c>
      <c r="M34" s="48" t="str">
        <f t="shared" si="9"/>
        <v>Русский</v>
      </c>
      <c r="N34" s="48" t="str">
        <f t="shared" si="10"/>
        <v>Круглосуточно</v>
      </c>
      <c r="O34" s="49" t="str">
        <f t="shared" si="11"/>
        <v/>
      </c>
      <c r="P34" s="48" t="str">
        <f t="shared" si="12"/>
        <v>Базовый</v>
      </c>
      <c r="Q34" s="67" t="str">
        <f t="shared" si="13"/>
        <v/>
      </c>
      <c r="R34" s="67"/>
      <c r="S34" s="44" t="str">
        <f t="shared" si="14"/>
        <v>Да</v>
      </c>
      <c r="T34" s="44" t="str">
        <f t="shared" si="15"/>
        <v>Да</v>
      </c>
      <c r="U34" s="44" t="str">
        <f t="shared" si="16"/>
        <v/>
      </c>
      <c r="V34" s="27" t="str">
        <f t="shared" si="17"/>
        <v/>
      </c>
    </row>
    <row r="35" spans="1:22" x14ac:dyDescent="0.2">
      <c r="A35" s="44">
        <f t="shared" ref="A35:A66" si="22">ROW()-2</f>
        <v>33</v>
      </c>
      <c r="B35" s="27" t="str">
        <f t="shared" si="20"/>
        <v>Ю</v>
      </c>
      <c r="C35" s="27" t="str">
        <f t="shared" ref="C35:C58" si="23">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66" si="24">IFERROR(VLOOKUP($H35,TChannels,21,FALSE),"-")</f>
        <v>Развлекательные</v>
      </c>
      <c r="E35" s="45" t="str">
        <f t="shared" ref="E35:E66" si="25">IFERROR(VLOOKUP($H35,TChannels,4,FALSE),"-")</f>
        <v>SD</v>
      </c>
      <c r="F35" s="45" t="str">
        <f t="shared" si="21"/>
        <v>DVB-6</v>
      </c>
      <c r="G35" s="45" t="str">
        <f t="shared" ref="G35:G66" si="26">IFERROR(MID($A$1,SEARCH("=",$A$1,9)+1,SEARCH(")",$A$1)-SEARCH("=",$A$1,9)-1),"Н/Д")</f>
        <v xml:space="preserve"> 2001</v>
      </c>
      <c r="H35" s="46">
        <v>17</v>
      </c>
      <c r="I35" s="45">
        <f t="shared" ref="I35:I66" si="27">IFERROR(VLOOKUP($H35,TChannels,5,FALSE),"-")</f>
        <v>25</v>
      </c>
      <c r="J35" s="47" t="str">
        <f t="shared" si="19"/>
        <v>epg16</v>
      </c>
      <c r="K35" s="48" t="str">
        <f t="shared" ref="K35:K66" si="28">IFERROR(IF($U$1=1,VLOOKUP($H35,TChannels,13,FALSE),IF($U$1=2,VLOOKUP($H35,TChannels,20,FALSE),IF($U$1=3,VLOOKUP($H35,TChannels,10,FALSE),IF($U$1=4,VLOOKUP($H35,TChannels,17,FALSE),"Не определен")))),"-")</f>
        <v>0009000207E3</v>
      </c>
      <c r="L35" s="48" t="str">
        <f t="shared" ref="L35:L58" si="29">IFERROR(VLOOKUP($H35,TChannels,23,FALSE),"-")</f>
        <v>http://u-tv.ru/</v>
      </c>
      <c r="M35" s="48" t="str">
        <f t="shared" ref="M35:M58" si="30">IFERROR(VLOOKUP($H35,TChannels,24,FALSE),"-")</f>
        <v>Русский</v>
      </c>
      <c r="N35" s="48" t="str">
        <f t="shared" ref="N35:N58" si="31">IFERROR(VLOOKUP($H35,TChannels,25,FALSE),"-")</f>
        <v>Круглосуточно</v>
      </c>
      <c r="O35" s="49" t="str">
        <f t="shared" ref="O35:O58" si="32">IF(VLOOKUP($H35,TChannels,26,FALSE)=0,"",VLOOKUP($H35,TChannels,26,FALSE))</f>
        <v/>
      </c>
      <c r="P35" s="48" t="str">
        <f t="shared" ref="P35:P66" si="33">IFERROR(IF(OR($U$1=1,$U$1=3),VLOOKUP($H35,TChannels,7,FALSE),IF(OR($U$1=2,$U$1=4),VLOOKUP($H35,TChannels,14,FALSE),"Не определен")),"-")</f>
        <v>Базовый</v>
      </c>
      <c r="Q35" s="44" t="str">
        <f t="shared" ref="Q35:Q66" si="34">IF(VLOOKUP($H35,TChannels,6,FALSE)=0,"",VLOOKUP($H35,TChannels,6,FALSE))</f>
        <v/>
      </c>
      <c r="R35" s="44"/>
      <c r="S35" s="44" t="str">
        <f t="shared" ref="S35:S66" si="35">IFERROR(VLOOKUP($H35,TChannels,27,FALSE),"-")</f>
        <v>Да</v>
      </c>
      <c r="T35" s="44" t="str">
        <f t="shared" ref="T35:T66" si="36">IFERROR(VLOOKUP($H35,TChannels,28,FALSE),"-")</f>
        <v>Да</v>
      </c>
      <c r="U35" s="44" t="str">
        <f t="shared" ref="U35:U66" si="37">IF(VLOOKUP($H35,TChannels,29,FALSE)=0,"",VLOOKUP($H35,TChannels,29,FALSE))</f>
        <v/>
      </c>
      <c r="V35" s="27" t="str">
        <f t="shared" ref="V35:V66" si="38">IF(VLOOKUP($H35,TChannels,31,FALSE)=0,"",VLOOKUP($H35,TChannels,31,FALSE))</f>
        <v/>
      </c>
    </row>
    <row r="36" spans="1:22" x14ac:dyDescent="0.2">
      <c r="A36" s="44">
        <f t="shared" si="22"/>
        <v>34</v>
      </c>
      <c r="B36" s="27" t="str">
        <f t="shared" si="20"/>
        <v>Cartoon Network</v>
      </c>
      <c r="C36" s="27" t="str">
        <f t="shared" si="23"/>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4"/>
        <v>Детские</v>
      </c>
      <c r="E36" s="45" t="str">
        <f t="shared" si="25"/>
        <v>SD</v>
      </c>
      <c r="F36" s="45" t="str">
        <f t="shared" si="21"/>
        <v>DVB-6</v>
      </c>
      <c r="G36" s="45" t="str">
        <f t="shared" si="26"/>
        <v xml:space="preserve"> 2001</v>
      </c>
      <c r="H36" s="46">
        <v>32</v>
      </c>
      <c r="I36" s="45">
        <f t="shared" si="27"/>
        <v>82</v>
      </c>
      <c r="J36" s="47" t="str">
        <f t="shared" si="19"/>
        <v>epg31</v>
      </c>
      <c r="K36" s="48" t="str">
        <f t="shared" si="28"/>
        <v>0009000207D1</v>
      </c>
      <c r="L36" s="48" t="str">
        <f t="shared" si="29"/>
        <v>http://www.cartoonnetwork.ru/</v>
      </c>
      <c r="M36" s="48" t="str">
        <f t="shared" si="30"/>
        <v>Русский, Английский</v>
      </c>
      <c r="N36" s="48" t="str">
        <f t="shared" si="31"/>
        <v>Круглосуточно</v>
      </c>
      <c r="O36" s="49" t="str">
        <f t="shared" si="32"/>
        <v/>
      </c>
      <c r="P36" s="48" t="str">
        <f t="shared" si="33"/>
        <v>Базовый</v>
      </c>
      <c r="Q36" s="44" t="str">
        <f t="shared" si="34"/>
        <v/>
      </c>
      <c r="R36" s="44"/>
      <c r="S36" s="44" t="str">
        <f t="shared" si="35"/>
        <v>Да</v>
      </c>
      <c r="T36" s="44" t="str">
        <f t="shared" si="36"/>
        <v>Да</v>
      </c>
      <c r="U36" s="44" t="str">
        <f t="shared" si="37"/>
        <v/>
      </c>
      <c r="V36" s="27" t="str">
        <f t="shared" si="38"/>
        <v/>
      </c>
    </row>
    <row r="37" spans="1:22" x14ac:dyDescent="0.2">
      <c r="A37" s="44">
        <f t="shared" si="22"/>
        <v>35</v>
      </c>
      <c r="B37" s="27" t="str">
        <f t="shared" si="20"/>
        <v>Мультимания</v>
      </c>
      <c r="C37" s="27" t="str">
        <f t="shared" si="23"/>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4"/>
        <v>Детские</v>
      </c>
      <c r="E37" s="45" t="str">
        <f t="shared" si="25"/>
        <v>SD</v>
      </c>
      <c r="F37" s="45" t="str">
        <f t="shared" si="21"/>
        <v>DVB-6</v>
      </c>
      <c r="G37" s="45" t="str">
        <f t="shared" si="26"/>
        <v xml:space="preserve"> 2001</v>
      </c>
      <c r="H37" s="46">
        <v>34</v>
      </c>
      <c r="I37" s="45">
        <f t="shared" si="27"/>
        <v>84</v>
      </c>
      <c r="J37" s="47" t="str">
        <f t="shared" si="19"/>
        <v>epg33</v>
      </c>
      <c r="K37" s="48" t="str">
        <f t="shared" si="28"/>
        <v>0009000207D1</v>
      </c>
      <c r="L37" s="48" t="str">
        <f t="shared" si="29"/>
        <v>http://www.multimania.tv</v>
      </c>
      <c r="M37" s="48" t="str">
        <f t="shared" si="30"/>
        <v>Русский</v>
      </c>
      <c r="N37" s="48" t="str">
        <f t="shared" si="31"/>
        <v>Круглосуточно</v>
      </c>
      <c r="O37" s="49" t="str">
        <f t="shared" si="32"/>
        <v/>
      </c>
      <c r="P37" s="48" t="str">
        <f t="shared" si="33"/>
        <v>Базовый</v>
      </c>
      <c r="Q37" s="44" t="str">
        <f t="shared" si="34"/>
        <v>Да</v>
      </c>
      <c r="R37" s="44"/>
      <c r="S37" s="44" t="str">
        <f t="shared" si="35"/>
        <v>Да</v>
      </c>
      <c r="T37" s="44" t="str">
        <f t="shared" si="36"/>
        <v>Да</v>
      </c>
      <c r="U37" s="44" t="str">
        <f t="shared" si="37"/>
        <v/>
      </c>
      <c r="V37" s="27" t="str">
        <f t="shared" si="38"/>
        <v/>
      </c>
    </row>
    <row r="38" spans="1:22" x14ac:dyDescent="0.2">
      <c r="A38" s="44">
        <f t="shared" si="22"/>
        <v>36</v>
      </c>
      <c r="B38" s="27" t="str">
        <f t="shared" si="20"/>
        <v>Усадьба</v>
      </c>
      <c r="C38" s="27" t="str">
        <f t="shared" si="23"/>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4"/>
        <v>Семья и здоровье</v>
      </c>
      <c r="E38" s="45" t="str">
        <f t="shared" si="25"/>
        <v>SD</v>
      </c>
      <c r="F38" s="45" t="str">
        <f t="shared" si="21"/>
        <v>DVB-7</v>
      </c>
      <c r="G38" s="45" t="str">
        <f t="shared" si="26"/>
        <v xml:space="preserve"> 2001</v>
      </c>
      <c r="H38" s="46">
        <v>56</v>
      </c>
      <c r="I38" s="45">
        <f t="shared" si="27"/>
        <v>135</v>
      </c>
      <c r="J38" s="47" t="str">
        <f t="shared" si="19"/>
        <v>epg55</v>
      </c>
      <c r="K38" s="48" t="str">
        <f t="shared" si="28"/>
        <v>0009000207D1</v>
      </c>
      <c r="L38" s="48" t="str">
        <f t="shared" si="29"/>
        <v>http://www.tv-stream.ru</v>
      </c>
      <c r="M38" s="48" t="str">
        <f t="shared" si="30"/>
        <v>Русский</v>
      </c>
      <c r="N38" s="48" t="str">
        <f t="shared" si="31"/>
        <v>Круглосуточно</v>
      </c>
      <c r="O38" s="49" t="str">
        <f t="shared" si="32"/>
        <v/>
      </c>
      <c r="P38" s="48" t="str">
        <f t="shared" si="33"/>
        <v>Базовый</v>
      </c>
      <c r="Q38" s="44" t="str">
        <f t="shared" si="34"/>
        <v>Да</v>
      </c>
      <c r="R38" s="44"/>
      <c r="S38" s="44" t="str">
        <f t="shared" si="35"/>
        <v>Да</v>
      </c>
      <c r="T38" s="44" t="str">
        <f t="shared" si="36"/>
        <v>Да</v>
      </c>
      <c r="U38" s="44" t="str">
        <f t="shared" si="37"/>
        <v/>
      </c>
      <c r="V38" s="27" t="str">
        <f t="shared" si="38"/>
        <v/>
      </c>
    </row>
    <row r="39" spans="1:22" x14ac:dyDescent="0.2">
      <c r="A39" s="44">
        <f t="shared" si="22"/>
        <v>37</v>
      </c>
      <c r="B39" s="27" t="str">
        <f t="shared" si="20"/>
        <v>Здоровое ТВ</v>
      </c>
      <c r="C39" s="27" t="str">
        <f t="shared" si="23"/>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4"/>
        <v>Семья и здоровье</v>
      </c>
      <c r="E39" s="45" t="str">
        <f t="shared" si="25"/>
        <v>SD</v>
      </c>
      <c r="F39" s="45" t="str">
        <f t="shared" si="21"/>
        <v>DVB-7</v>
      </c>
      <c r="G39" s="45" t="str">
        <f t="shared" si="26"/>
        <v xml:space="preserve"> 2001</v>
      </c>
      <c r="H39" s="46">
        <v>55</v>
      </c>
      <c r="I39" s="45">
        <f t="shared" si="27"/>
        <v>130</v>
      </c>
      <c r="J39" s="47" t="str">
        <f t="shared" si="19"/>
        <v>epg54</v>
      </c>
      <c r="K39" s="48" t="str">
        <f t="shared" si="28"/>
        <v>0009000207D1</v>
      </c>
      <c r="L39" s="48" t="str">
        <f t="shared" si="29"/>
        <v>http://www.tv-stream.ru</v>
      </c>
      <c r="M39" s="48" t="str">
        <f t="shared" si="30"/>
        <v>Русский</v>
      </c>
      <c r="N39" s="48" t="str">
        <f t="shared" si="31"/>
        <v>Круглосуточно</v>
      </c>
      <c r="O39" s="49" t="str">
        <f t="shared" si="32"/>
        <v/>
      </c>
      <c r="P39" s="48" t="str">
        <f t="shared" si="33"/>
        <v>Базовый</v>
      </c>
      <c r="Q39" s="44" t="str">
        <f t="shared" si="34"/>
        <v>Да</v>
      </c>
      <c r="R39" s="44"/>
      <c r="S39" s="44" t="str">
        <f t="shared" si="35"/>
        <v>Да</v>
      </c>
      <c r="T39" s="44" t="str">
        <f t="shared" si="36"/>
        <v>Да</v>
      </c>
      <c r="U39" s="44" t="str">
        <f t="shared" si="37"/>
        <v/>
      </c>
      <c r="V39" s="27" t="str">
        <f t="shared" si="38"/>
        <v/>
      </c>
    </row>
    <row r="40" spans="1:22" x14ac:dyDescent="0.2">
      <c r="A40" s="44">
        <f t="shared" si="22"/>
        <v>38</v>
      </c>
      <c r="B40" s="27" t="str">
        <f t="shared" si="20"/>
        <v>Sony Sci Fi</v>
      </c>
      <c r="C40" s="27" t="str">
        <f t="shared" si="23"/>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4"/>
        <v>Кино и сериалы</v>
      </c>
      <c r="E40" s="45" t="str">
        <f t="shared" si="25"/>
        <v>SD</v>
      </c>
      <c r="F40" s="45" t="str">
        <f t="shared" si="21"/>
        <v>DVB-7</v>
      </c>
      <c r="G40" s="45" t="str">
        <f t="shared" si="26"/>
        <v xml:space="preserve"> 2001</v>
      </c>
      <c r="H40" s="46">
        <v>39</v>
      </c>
      <c r="I40" s="45">
        <f t="shared" si="27"/>
        <v>74</v>
      </c>
      <c r="J40" s="47" t="str">
        <f t="shared" si="19"/>
        <v>epg38</v>
      </c>
      <c r="K40" s="48" t="str">
        <f t="shared" si="28"/>
        <v>0009000207D1</v>
      </c>
      <c r="L40" s="48" t="str">
        <f t="shared" si="29"/>
        <v>http://www.axnscifi.ru/</v>
      </c>
      <c r="M40" s="48" t="str">
        <f t="shared" si="30"/>
        <v>Русский</v>
      </c>
      <c r="N40" s="48" t="str">
        <f t="shared" si="31"/>
        <v>Круглосуточно</v>
      </c>
      <c r="O40" s="49" t="str">
        <f t="shared" si="32"/>
        <v/>
      </c>
      <c r="P40" s="48" t="str">
        <f t="shared" si="33"/>
        <v>Базовый</v>
      </c>
      <c r="Q40" s="44" t="str">
        <f t="shared" si="34"/>
        <v>Да</v>
      </c>
      <c r="R40" s="44"/>
      <c r="S40" s="44" t="str">
        <f t="shared" si="35"/>
        <v>Да</v>
      </c>
      <c r="T40" s="44" t="str">
        <f t="shared" si="36"/>
        <v>Да</v>
      </c>
      <c r="U40" s="44" t="str">
        <f t="shared" si="37"/>
        <v/>
      </c>
      <c r="V40" s="27" t="str">
        <f t="shared" si="38"/>
        <v/>
      </c>
    </row>
    <row r="41" spans="1:22" x14ac:dyDescent="0.2">
      <c r="A41" s="44">
        <f t="shared" si="22"/>
        <v>39</v>
      </c>
      <c r="B41" s="27" t="str">
        <f t="shared" si="20"/>
        <v>SET</v>
      </c>
      <c r="C41" s="27" t="str">
        <f t="shared" si="23"/>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4"/>
        <v>Кино и сериалы</v>
      </c>
      <c r="E41" s="45" t="str">
        <f t="shared" si="25"/>
        <v>SD</v>
      </c>
      <c r="F41" s="45" t="str">
        <f t="shared" si="21"/>
        <v>DVB-7</v>
      </c>
      <c r="G41" s="45" t="str">
        <f t="shared" si="26"/>
        <v xml:space="preserve"> 2001</v>
      </c>
      <c r="H41" s="46">
        <v>45</v>
      </c>
      <c r="I41" s="45">
        <f t="shared" si="27"/>
        <v>71</v>
      </c>
      <c r="J41" s="47" t="str">
        <f t="shared" ref="J41:J58" si="39">IFERROR(VLOOKUP($H41,TChannels,22,FALSE),"-")</f>
        <v>epg44</v>
      </c>
      <c r="K41" s="48" t="str">
        <f t="shared" si="28"/>
        <v>0009000207D1</v>
      </c>
      <c r="L41" s="48" t="str">
        <f t="shared" si="29"/>
        <v>http://www.set-russia.com/</v>
      </c>
      <c r="M41" s="48" t="str">
        <f t="shared" si="30"/>
        <v>Русский, Английский</v>
      </c>
      <c r="N41" s="48" t="str">
        <f t="shared" si="31"/>
        <v>Круглосуточно</v>
      </c>
      <c r="O41" s="49" t="str">
        <f t="shared" si="32"/>
        <v/>
      </c>
      <c r="P41" s="48" t="str">
        <f t="shared" si="33"/>
        <v>Базовый</v>
      </c>
      <c r="Q41" s="44" t="str">
        <f t="shared" si="34"/>
        <v>Да</v>
      </c>
      <c r="R41" s="44"/>
      <c r="S41" s="44" t="str">
        <f t="shared" si="35"/>
        <v>Да</v>
      </c>
      <c r="T41" s="44" t="str">
        <f t="shared" si="36"/>
        <v>Да</v>
      </c>
      <c r="U41" s="44" t="str">
        <f t="shared" si="37"/>
        <v/>
      </c>
      <c r="V41" s="27" t="str">
        <f t="shared" si="38"/>
        <v/>
      </c>
    </row>
    <row r="42" spans="1:22" x14ac:dyDescent="0.2">
      <c r="A42" s="44">
        <f t="shared" si="22"/>
        <v>40</v>
      </c>
      <c r="B42" s="27" t="str">
        <f t="shared" si="20"/>
        <v>Eurosport 1</v>
      </c>
      <c r="C42" s="27" t="str">
        <f t="shared" si="23"/>
        <v>Канал предоставляет самую полную информацию о текущих событиях в мире спорта. Вещание в формате высокой четкости.</v>
      </c>
      <c r="D42" s="27" t="str">
        <f t="shared" si="24"/>
        <v>Спортивные</v>
      </c>
      <c r="E42" s="45" t="str">
        <f t="shared" si="25"/>
        <v>SD</v>
      </c>
      <c r="F42" s="45" t="str">
        <f t="shared" si="21"/>
        <v>DVB-7</v>
      </c>
      <c r="G42" s="45" t="str">
        <f t="shared" si="26"/>
        <v xml:space="preserve"> 2001</v>
      </c>
      <c r="H42" s="46">
        <v>51</v>
      </c>
      <c r="I42" s="45">
        <f t="shared" si="27"/>
        <v>300</v>
      </c>
      <c r="J42" s="47" t="str">
        <f t="shared" si="39"/>
        <v>epg50</v>
      </c>
      <c r="K42" s="48" t="str">
        <f t="shared" si="28"/>
        <v>0009000207D1</v>
      </c>
      <c r="L42" s="48" t="str">
        <f t="shared" si="29"/>
        <v>http://www.eurosport.com/</v>
      </c>
      <c r="M42" s="48" t="str">
        <f t="shared" si="30"/>
        <v>Русский, Английский</v>
      </c>
      <c r="N42" s="48" t="str">
        <f t="shared" si="31"/>
        <v>Круглосуточно</v>
      </c>
      <c r="O42" s="49" t="str">
        <f t="shared" si="32"/>
        <v/>
      </c>
      <c r="P42" s="48" t="str">
        <f t="shared" si="33"/>
        <v>Базовый</v>
      </c>
      <c r="Q42" s="44" t="str">
        <f t="shared" si="34"/>
        <v/>
      </c>
      <c r="R42" s="44"/>
      <c r="S42" s="44" t="str">
        <f t="shared" si="35"/>
        <v>Да</v>
      </c>
      <c r="T42" s="44" t="str">
        <f t="shared" si="36"/>
        <v>Да</v>
      </c>
      <c r="U42" s="44" t="str">
        <f t="shared" si="37"/>
        <v/>
      </c>
      <c r="V42" s="27" t="str">
        <f t="shared" si="38"/>
        <v/>
      </c>
    </row>
    <row r="43" spans="1:22" x14ac:dyDescent="0.2">
      <c r="A43" s="44">
        <f t="shared" si="22"/>
        <v>41</v>
      </c>
      <c r="B43" s="27" t="str">
        <f t="shared" si="20"/>
        <v>Russian Extreme TV</v>
      </c>
      <c r="C43" s="27" t="str">
        <f t="shared" si="23"/>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4"/>
        <v>Спортивные</v>
      </c>
      <c r="E43" s="45" t="str">
        <f t="shared" si="25"/>
        <v>SD</v>
      </c>
      <c r="F43" s="45" t="str">
        <f t="shared" si="21"/>
        <v>DVB-7</v>
      </c>
      <c r="G43" s="45" t="str">
        <f t="shared" si="26"/>
        <v xml:space="preserve"> 2001</v>
      </c>
      <c r="H43" s="46">
        <v>53</v>
      </c>
      <c r="I43" s="45">
        <f t="shared" si="27"/>
        <v>306</v>
      </c>
      <c r="J43" s="47" t="str">
        <f t="shared" si="39"/>
        <v>epg52</v>
      </c>
      <c r="K43" s="48" t="str">
        <f t="shared" si="28"/>
        <v>0009000207D1</v>
      </c>
      <c r="L43" s="48" t="str">
        <f t="shared" si="29"/>
        <v>http://www.extremtv.ru/</v>
      </c>
      <c r="M43" s="48" t="str">
        <f t="shared" si="30"/>
        <v>Русский</v>
      </c>
      <c r="N43" s="48" t="str">
        <f t="shared" si="31"/>
        <v>Круглосуточно</v>
      </c>
      <c r="O43" s="49" t="str">
        <f t="shared" si="32"/>
        <v/>
      </c>
      <c r="P43" s="48" t="str">
        <f t="shared" si="33"/>
        <v>Базовый</v>
      </c>
      <c r="Q43" s="44" t="str">
        <f t="shared" si="34"/>
        <v>Да</v>
      </c>
      <c r="R43" s="44"/>
      <c r="S43" s="44" t="str">
        <f t="shared" si="35"/>
        <v>Да</v>
      </c>
      <c r="T43" s="44" t="str">
        <f t="shared" si="36"/>
        <v>Да</v>
      </c>
      <c r="U43" s="44" t="str">
        <f t="shared" si="37"/>
        <v/>
      </c>
      <c r="V43" s="27" t="str">
        <f t="shared" si="38"/>
        <v/>
      </c>
    </row>
    <row r="44" spans="1:22" x14ac:dyDescent="0.2">
      <c r="A44" s="44">
        <f t="shared" si="22"/>
        <v>42</v>
      </c>
      <c r="B44" s="27" t="str">
        <f t="shared" si="20"/>
        <v>RU.TV</v>
      </c>
      <c r="C44" s="27" t="str">
        <f t="shared" si="23"/>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4"/>
        <v>Музыкальные</v>
      </c>
      <c r="E44" s="45" t="str">
        <f t="shared" si="25"/>
        <v>SD</v>
      </c>
      <c r="F44" s="45" t="str">
        <f t="shared" si="21"/>
        <v>DVB-7</v>
      </c>
      <c r="G44" s="45" t="str">
        <f t="shared" si="26"/>
        <v xml:space="preserve"> 2001</v>
      </c>
      <c r="H44" s="46">
        <v>49</v>
      </c>
      <c r="I44" s="45">
        <f t="shared" si="27"/>
        <v>500</v>
      </c>
      <c r="J44" s="47" t="str">
        <f t="shared" si="39"/>
        <v>epg48</v>
      </c>
      <c r="K44" s="48" t="str">
        <f t="shared" si="28"/>
        <v>0009000207E3</v>
      </c>
      <c r="L44" s="48" t="str">
        <f t="shared" si="29"/>
        <v>http://www.ru.tv/</v>
      </c>
      <c r="M44" s="48" t="str">
        <f t="shared" si="30"/>
        <v>Русский</v>
      </c>
      <c r="N44" s="48" t="str">
        <f t="shared" si="31"/>
        <v>Круглосуточно</v>
      </c>
      <c r="O44" s="49" t="str">
        <f t="shared" si="32"/>
        <v/>
      </c>
      <c r="P44" s="48" t="str">
        <f t="shared" si="33"/>
        <v>Базовый</v>
      </c>
      <c r="Q44" s="44" t="str">
        <f t="shared" si="34"/>
        <v>Да</v>
      </c>
      <c r="R44" s="44"/>
      <c r="S44" s="44" t="str">
        <f t="shared" si="35"/>
        <v>Да</v>
      </c>
      <c r="T44" s="44" t="str">
        <f t="shared" si="36"/>
        <v>Да</v>
      </c>
      <c r="U44" s="44" t="str">
        <f t="shared" si="37"/>
        <v/>
      </c>
      <c r="V44" s="27" t="str">
        <f t="shared" si="38"/>
        <v/>
      </c>
    </row>
    <row r="45" spans="1:22" x14ac:dyDescent="0.2">
      <c r="A45" s="44">
        <f t="shared" si="22"/>
        <v>43</v>
      </c>
      <c r="B45" s="27" t="str">
        <f t="shared" si="20"/>
        <v>Ля-Минор</v>
      </c>
      <c r="C45" s="27" t="str">
        <f t="shared" si="23"/>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4"/>
        <v>Музыкальные</v>
      </c>
      <c r="E45" s="45" t="str">
        <f t="shared" si="25"/>
        <v>SD</v>
      </c>
      <c r="F45" s="45" t="str">
        <f t="shared" si="21"/>
        <v>DVB-7</v>
      </c>
      <c r="G45" s="45" t="str">
        <f t="shared" si="26"/>
        <v xml:space="preserve"> 2001</v>
      </c>
      <c r="H45" s="45">
        <v>101</v>
      </c>
      <c r="I45" s="45">
        <f t="shared" si="27"/>
        <v>504</v>
      </c>
      <c r="J45" s="47" t="str">
        <f t="shared" si="39"/>
        <v>epg97</v>
      </c>
      <c r="K45" s="48" t="str">
        <f t="shared" si="28"/>
        <v>0009000207D1</v>
      </c>
      <c r="L45" s="48" t="str">
        <f t="shared" si="29"/>
        <v>http://laminortv.ru/</v>
      </c>
      <c r="M45" s="48" t="str">
        <f t="shared" si="30"/>
        <v>Русский</v>
      </c>
      <c r="N45" s="48" t="str">
        <f t="shared" si="31"/>
        <v>Круглосуточно</v>
      </c>
      <c r="O45" s="49" t="str">
        <f t="shared" si="32"/>
        <v/>
      </c>
      <c r="P45" s="48" t="str">
        <f t="shared" si="33"/>
        <v>Базовый</v>
      </c>
      <c r="Q45" s="44" t="str">
        <f t="shared" si="34"/>
        <v>Да</v>
      </c>
      <c r="R45" s="44"/>
      <c r="S45" s="44" t="str">
        <f t="shared" si="35"/>
        <v>Да</v>
      </c>
      <c r="T45" s="44" t="str">
        <f t="shared" si="36"/>
        <v>Да</v>
      </c>
      <c r="U45" s="44" t="str">
        <f t="shared" si="37"/>
        <v/>
      </c>
      <c r="V45" s="27" t="str">
        <f t="shared" si="38"/>
        <v/>
      </c>
    </row>
    <row r="46" spans="1:22" x14ac:dyDescent="0.2">
      <c r="A46" s="44">
        <f t="shared" si="22"/>
        <v>44</v>
      </c>
      <c r="B46" s="51" t="str">
        <f t="shared" si="20"/>
        <v>Шалун HD</v>
      </c>
      <c r="C46" s="51" t="str">
        <f t="shared" si="23"/>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4"/>
        <v>Эротика</v>
      </c>
      <c r="E46" s="68" t="str">
        <f t="shared" si="25"/>
        <v>HD</v>
      </c>
      <c r="F46" s="68" t="str">
        <f t="shared" si="21"/>
        <v>DVB-8</v>
      </c>
      <c r="G46" s="68" t="str">
        <f t="shared" si="26"/>
        <v xml:space="preserve"> 2001</v>
      </c>
      <c r="H46" s="68">
        <v>197</v>
      </c>
      <c r="I46" s="68">
        <f t="shared" si="27"/>
        <v>916</v>
      </c>
      <c r="J46" s="153" t="str">
        <f t="shared" si="39"/>
        <v>epg655</v>
      </c>
      <c r="K46" s="67" t="str">
        <f t="shared" si="28"/>
        <v>0009000207E3</v>
      </c>
      <c r="L46" s="67" t="str">
        <f t="shared" si="29"/>
        <v>http://www.goodtime.media/</v>
      </c>
      <c r="M46" s="48" t="str">
        <f t="shared" si="30"/>
        <v>Русский</v>
      </c>
      <c r="N46" s="48" t="str">
        <f t="shared" si="31"/>
        <v>Круглосуточно</v>
      </c>
      <c r="O46" s="49" t="str">
        <f t="shared" si="32"/>
        <v/>
      </c>
      <c r="P46" s="48" t="str">
        <f t="shared" si="33"/>
        <v>Базовый</v>
      </c>
      <c r="Q46" s="44" t="str">
        <f t="shared" si="34"/>
        <v/>
      </c>
      <c r="R46" s="44"/>
      <c r="S46" s="44" t="str">
        <f t="shared" si="35"/>
        <v>Да</v>
      </c>
      <c r="T46" s="44" t="str">
        <f t="shared" si="36"/>
        <v>Да</v>
      </c>
      <c r="U46" s="44" t="str">
        <f t="shared" si="37"/>
        <v>Да</v>
      </c>
      <c r="V46" s="27" t="str">
        <f t="shared" si="38"/>
        <v/>
      </c>
    </row>
    <row r="47" spans="1:22" x14ac:dyDescent="0.2">
      <c r="A47" s="44">
        <f t="shared" si="22"/>
        <v>45</v>
      </c>
      <c r="B47" s="51" t="str">
        <f t="shared" si="20"/>
        <v>Cinéma</v>
      </c>
      <c r="C47" s="51" t="str">
        <f t="shared" si="23"/>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4"/>
        <v>Кино и сериалы</v>
      </c>
      <c r="E47" s="68" t="str">
        <f t="shared" si="25"/>
        <v>SD</v>
      </c>
      <c r="F47" s="68" t="str">
        <f t="shared" si="21"/>
        <v>DVB-8</v>
      </c>
      <c r="G47" s="68" t="str">
        <f t="shared" si="26"/>
        <v xml:space="preserve"> 2001</v>
      </c>
      <c r="H47" s="68">
        <v>333</v>
      </c>
      <c r="I47" s="68">
        <f t="shared" si="27"/>
        <v>68</v>
      </c>
      <c r="J47" s="153" t="str">
        <f t="shared" si="39"/>
        <v>epg664</v>
      </c>
      <c r="K47" s="67" t="str">
        <f t="shared" si="28"/>
        <v>0009000207D1</v>
      </c>
      <c r="L47" s="67" t="str">
        <f t="shared" si="29"/>
        <v>http://cinetv.ru/</v>
      </c>
      <c r="M47" s="48" t="str">
        <f t="shared" si="30"/>
        <v>Русский</v>
      </c>
      <c r="N47" s="48" t="str">
        <f t="shared" si="31"/>
        <v>Круглосуточно</v>
      </c>
      <c r="O47" s="49" t="str">
        <f t="shared" si="32"/>
        <v/>
      </c>
      <c r="P47" s="48" t="str">
        <f t="shared" si="33"/>
        <v>Базовый</v>
      </c>
      <c r="Q47" s="44" t="str">
        <f t="shared" si="34"/>
        <v>Да</v>
      </c>
      <c r="R47" s="44"/>
      <c r="S47" s="44" t="str">
        <f t="shared" si="35"/>
        <v>Да</v>
      </c>
      <c r="T47" s="44" t="str">
        <f t="shared" si="36"/>
        <v>Да</v>
      </c>
      <c r="U47" s="44" t="str">
        <f t="shared" si="37"/>
        <v/>
      </c>
      <c r="V47" s="27" t="str">
        <f t="shared" si="38"/>
        <v/>
      </c>
    </row>
    <row r="48" spans="1:22" x14ac:dyDescent="0.2">
      <c r="A48" s="44">
        <f t="shared" si="22"/>
        <v>46</v>
      </c>
      <c r="B48" s="27" t="str">
        <f t="shared" si="20"/>
        <v>Союз</v>
      </c>
      <c r="C48" s="27" t="str">
        <f t="shared" si="23"/>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4"/>
        <v>Религия</v>
      </c>
      <c r="E48" s="45" t="str">
        <f t="shared" si="25"/>
        <v>SD</v>
      </c>
      <c r="F48" s="45" t="str">
        <f t="shared" si="21"/>
        <v>DVB-8</v>
      </c>
      <c r="G48" s="45" t="str">
        <f t="shared" si="26"/>
        <v xml:space="preserve"> 2001</v>
      </c>
      <c r="H48" s="46">
        <v>70</v>
      </c>
      <c r="I48" s="45">
        <f t="shared" si="27"/>
        <v>29</v>
      </c>
      <c r="J48" s="47" t="str">
        <f t="shared" si="39"/>
        <v>epg69</v>
      </c>
      <c r="K48" s="48" t="str">
        <f t="shared" si="28"/>
        <v>0009000207E3</v>
      </c>
      <c r="L48" s="48" t="str">
        <f t="shared" si="29"/>
        <v>http://tv-soyuz.ru/</v>
      </c>
      <c r="M48" s="48" t="str">
        <f t="shared" si="30"/>
        <v>Русский</v>
      </c>
      <c r="N48" s="48" t="str">
        <f t="shared" si="31"/>
        <v>Круглосуточно</v>
      </c>
      <c r="O48" s="49" t="str">
        <f t="shared" si="32"/>
        <v/>
      </c>
      <c r="P48" s="48" t="str">
        <f t="shared" si="33"/>
        <v>Базовый</v>
      </c>
      <c r="Q48" s="44" t="str">
        <f t="shared" si="34"/>
        <v>Да</v>
      </c>
      <c r="R48" s="44"/>
      <c r="S48" s="44" t="str">
        <f t="shared" si="35"/>
        <v>Да</v>
      </c>
      <c r="T48" s="44" t="str">
        <f t="shared" si="36"/>
        <v>Да</v>
      </c>
      <c r="U48" s="44" t="str">
        <f t="shared" si="37"/>
        <v/>
      </c>
      <c r="V48" s="27" t="str">
        <f t="shared" si="38"/>
        <v/>
      </c>
    </row>
    <row r="49" spans="1:23" x14ac:dyDescent="0.2">
      <c r="A49" s="44">
        <f t="shared" si="22"/>
        <v>47</v>
      </c>
      <c r="B49" s="27" t="str">
        <f t="shared" si="20"/>
        <v>История</v>
      </c>
      <c r="C49" s="27" t="str">
        <f t="shared" si="23"/>
        <v>Российский научно-познавательный телевизионный канал о событиях Истории.</v>
      </c>
      <c r="D49" s="27" t="str">
        <f t="shared" si="24"/>
        <v>Познавательные</v>
      </c>
      <c r="E49" s="45" t="str">
        <f t="shared" si="25"/>
        <v>SD</v>
      </c>
      <c r="F49" s="45" t="str">
        <f t="shared" si="21"/>
        <v>DVB-8</v>
      </c>
      <c r="G49" s="45" t="str">
        <f t="shared" si="26"/>
        <v xml:space="preserve"> 2001</v>
      </c>
      <c r="H49" s="46">
        <v>212</v>
      </c>
      <c r="I49" s="45">
        <f t="shared" si="27"/>
        <v>115</v>
      </c>
      <c r="J49" s="47" t="str">
        <f t="shared" si="39"/>
        <v>epg303</v>
      </c>
      <c r="K49" s="48" t="str">
        <f t="shared" si="28"/>
        <v>0009000207D1</v>
      </c>
      <c r="L49" s="48" t="str">
        <f t="shared" si="29"/>
        <v>http://istoriya.tv/</v>
      </c>
      <c r="M49" s="48" t="str">
        <f t="shared" si="30"/>
        <v>Русский</v>
      </c>
      <c r="N49" s="48" t="str">
        <f t="shared" si="31"/>
        <v>Круглосуточно</v>
      </c>
      <c r="O49" s="49" t="str">
        <f t="shared" si="32"/>
        <v/>
      </c>
      <c r="P49" s="48" t="str">
        <f t="shared" si="33"/>
        <v>Базовый</v>
      </c>
      <c r="Q49" s="44" t="str">
        <f t="shared" si="34"/>
        <v>Да</v>
      </c>
      <c r="R49" s="44"/>
      <c r="S49" s="44" t="str">
        <f t="shared" si="35"/>
        <v>Да</v>
      </c>
      <c r="T49" s="44" t="str">
        <f t="shared" si="36"/>
        <v>Да</v>
      </c>
      <c r="U49" s="44" t="str">
        <f t="shared" si="37"/>
        <v/>
      </c>
      <c r="V49" s="27" t="str">
        <f t="shared" si="38"/>
        <v/>
      </c>
    </row>
    <row r="50" spans="1:23" x14ac:dyDescent="0.2">
      <c r="A50" s="44">
        <f t="shared" si="22"/>
        <v>48</v>
      </c>
      <c r="B50" s="27" t="str">
        <f t="shared" si="20"/>
        <v>Домашние животные</v>
      </c>
      <c r="C50" s="27" t="str">
        <f t="shared" si="23"/>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4"/>
        <v>В мире животных</v>
      </c>
      <c r="E50" s="45" t="str">
        <f t="shared" si="25"/>
        <v>SD</v>
      </c>
      <c r="F50" s="45" t="str">
        <f t="shared" si="21"/>
        <v>DVB-8</v>
      </c>
      <c r="G50" s="45" t="str">
        <f t="shared" si="26"/>
        <v xml:space="preserve"> 2001</v>
      </c>
      <c r="H50" s="46">
        <v>58</v>
      </c>
      <c r="I50" s="45">
        <f t="shared" si="27"/>
        <v>121</v>
      </c>
      <c r="J50" s="47" t="str">
        <f t="shared" si="39"/>
        <v>epg57</v>
      </c>
      <c r="K50" s="48" t="str">
        <f t="shared" si="28"/>
        <v>0009000207D1</v>
      </c>
      <c r="L50" s="48" t="str">
        <f t="shared" si="29"/>
        <v>http://www.tv-stream.ru</v>
      </c>
      <c r="M50" s="48" t="str">
        <f t="shared" si="30"/>
        <v>Русский</v>
      </c>
      <c r="N50" s="48" t="str">
        <f t="shared" si="31"/>
        <v>Круглосуточно</v>
      </c>
      <c r="O50" s="49" t="str">
        <f t="shared" si="32"/>
        <v/>
      </c>
      <c r="P50" s="48" t="str">
        <f t="shared" si="33"/>
        <v>Базовый</v>
      </c>
      <c r="Q50" s="44" t="str">
        <f t="shared" si="34"/>
        <v>Да</v>
      </c>
      <c r="R50" s="44"/>
      <c r="S50" s="44" t="str">
        <f t="shared" si="35"/>
        <v>Да</v>
      </c>
      <c r="T50" s="44" t="str">
        <f t="shared" si="36"/>
        <v>Да</v>
      </c>
      <c r="U50" s="44" t="str">
        <f t="shared" si="37"/>
        <v/>
      </c>
      <c r="V50" s="27" t="str">
        <f t="shared" si="38"/>
        <v/>
      </c>
    </row>
    <row r="51" spans="1:23" x14ac:dyDescent="0.2">
      <c r="A51" s="44">
        <f t="shared" si="22"/>
        <v>49</v>
      </c>
      <c r="B51" s="27" t="str">
        <f t="shared" si="20"/>
        <v>Вопросы и ответы</v>
      </c>
      <c r="C51" s="27" t="str">
        <f t="shared" si="23"/>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4"/>
        <v>Познавательные</v>
      </c>
      <c r="E51" s="45" t="str">
        <f t="shared" si="25"/>
        <v>SD</v>
      </c>
      <c r="F51" s="45" t="str">
        <f t="shared" si="21"/>
        <v>DVB-8</v>
      </c>
      <c r="G51" s="45" t="str">
        <f t="shared" si="26"/>
        <v xml:space="preserve"> 2001</v>
      </c>
      <c r="H51" s="46">
        <v>59</v>
      </c>
      <c r="I51" s="45">
        <f t="shared" si="27"/>
        <v>117</v>
      </c>
      <c r="J51" s="47" t="str">
        <f t="shared" si="39"/>
        <v>epg58</v>
      </c>
      <c r="K51" s="48" t="str">
        <f t="shared" si="28"/>
        <v>0009000207D1</v>
      </c>
      <c r="L51" s="48" t="str">
        <f t="shared" si="29"/>
        <v>http://www.tv-stream.ru</v>
      </c>
      <c r="M51" s="48" t="str">
        <f t="shared" si="30"/>
        <v>Русский</v>
      </c>
      <c r="N51" s="48" t="str">
        <f t="shared" si="31"/>
        <v>Круглосуточно</v>
      </c>
      <c r="O51" s="49" t="str">
        <f t="shared" si="32"/>
        <v/>
      </c>
      <c r="P51" s="48" t="str">
        <f t="shared" si="33"/>
        <v>Базовый</v>
      </c>
      <c r="Q51" s="44" t="str">
        <f t="shared" si="34"/>
        <v>Да</v>
      </c>
      <c r="R51" s="44"/>
      <c r="S51" s="44" t="str">
        <f t="shared" si="35"/>
        <v>Да</v>
      </c>
      <c r="T51" s="44" t="str">
        <f t="shared" si="36"/>
        <v>Да</v>
      </c>
      <c r="U51" s="44" t="str">
        <f t="shared" si="37"/>
        <v/>
      </c>
      <c r="V51" s="27" t="str">
        <f t="shared" si="38"/>
        <v/>
      </c>
    </row>
    <row r="52" spans="1:23" x14ac:dyDescent="0.2">
      <c r="A52" s="44">
        <f t="shared" si="22"/>
        <v>50</v>
      </c>
      <c r="B52" s="27" t="str">
        <f t="shared" si="20"/>
        <v>Психология 21</v>
      </c>
      <c r="C52" s="27" t="str">
        <f t="shared" si="23"/>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4"/>
        <v>Познавательные</v>
      </c>
      <c r="E52" s="45" t="str">
        <f t="shared" si="25"/>
        <v>SD</v>
      </c>
      <c r="F52" s="45" t="str">
        <f t="shared" si="21"/>
        <v>DVB-8</v>
      </c>
      <c r="G52" s="45" t="str">
        <f t="shared" si="26"/>
        <v xml:space="preserve"> 2001</v>
      </c>
      <c r="H52" s="46">
        <v>60</v>
      </c>
      <c r="I52" s="45">
        <f t="shared" si="27"/>
        <v>110</v>
      </c>
      <c r="J52" s="47" t="str">
        <f t="shared" si="39"/>
        <v>epg59</v>
      </c>
      <c r="K52" s="48" t="str">
        <f t="shared" si="28"/>
        <v>0009000207D1</v>
      </c>
      <c r="L52" s="48" t="str">
        <f t="shared" si="29"/>
        <v>http://www.tv-stream.ru</v>
      </c>
      <c r="M52" s="48" t="str">
        <f t="shared" si="30"/>
        <v>Русский</v>
      </c>
      <c r="N52" s="48" t="str">
        <f t="shared" si="31"/>
        <v>Круглосуточно</v>
      </c>
      <c r="O52" s="49" t="str">
        <f t="shared" si="32"/>
        <v/>
      </c>
      <c r="P52" s="48" t="str">
        <f t="shared" si="33"/>
        <v>Базовый</v>
      </c>
      <c r="Q52" s="44" t="str">
        <f t="shared" si="34"/>
        <v>Да</v>
      </c>
      <c r="R52" s="44"/>
      <c r="S52" s="44" t="str">
        <f t="shared" si="35"/>
        <v>Да</v>
      </c>
      <c r="T52" s="44" t="str">
        <f t="shared" si="36"/>
        <v>Да</v>
      </c>
      <c r="U52" s="44" t="str">
        <f t="shared" si="37"/>
        <v/>
      </c>
      <c r="V52" s="27" t="str">
        <f t="shared" si="38"/>
        <v/>
      </c>
    </row>
    <row r="53" spans="1:23" x14ac:dyDescent="0.2">
      <c r="A53" s="44">
        <f t="shared" si="22"/>
        <v>51</v>
      </c>
      <c r="B53" s="27" t="str">
        <f t="shared" si="20"/>
        <v>Нано ТВ</v>
      </c>
      <c r="C53" s="27" t="str">
        <f t="shared" si="23"/>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4"/>
        <v>Познавательные</v>
      </c>
      <c r="E53" s="45" t="str">
        <f t="shared" si="25"/>
        <v>SD</v>
      </c>
      <c r="F53" s="45" t="str">
        <f t="shared" si="21"/>
        <v>DVB-15</v>
      </c>
      <c r="G53" s="45" t="str">
        <f t="shared" si="26"/>
        <v xml:space="preserve"> 2001</v>
      </c>
      <c r="H53" s="46">
        <v>68</v>
      </c>
      <c r="I53" s="45">
        <f t="shared" si="27"/>
        <v>116</v>
      </c>
      <c r="J53" s="47" t="str">
        <f t="shared" si="39"/>
        <v>epg67</v>
      </c>
      <c r="K53" s="48" t="str">
        <f t="shared" si="28"/>
        <v>0009000207E3</v>
      </c>
      <c r="L53" s="48" t="str">
        <f t="shared" si="29"/>
        <v>http://www.tv-nano.ru/</v>
      </c>
      <c r="M53" s="48" t="str">
        <f t="shared" si="30"/>
        <v>Русский</v>
      </c>
      <c r="N53" s="48" t="str">
        <f t="shared" si="31"/>
        <v>Круглосуточно</v>
      </c>
      <c r="O53" s="49" t="str">
        <f t="shared" si="32"/>
        <v/>
      </c>
      <c r="P53" s="48" t="str">
        <f t="shared" si="33"/>
        <v>Базовый</v>
      </c>
      <c r="Q53" s="44" t="str">
        <f t="shared" si="34"/>
        <v>Да</v>
      </c>
      <c r="R53" s="44"/>
      <c r="S53" s="44" t="str">
        <f t="shared" si="35"/>
        <v>Да</v>
      </c>
      <c r="T53" s="44" t="str">
        <f t="shared" si="36"/>
        <v>Да</v>
      </c>
      <c r="U53" s="44" t="str">
        <f t="shared" si="37"/>
        <v/>
      </c>
      <c r="V53" s="27" t="str">
        <f t="shared" si="38"/>
        <v/>
      </c>
    </row>
    <row r="54" spans="1:23" x14ac:dyDescent="0.2">
      <c r="A54" s="44">
        <f t="shared" si="22"/>
        <v>52</v>
      </c>
      <c r="B54" s="27" t="str">
        <f t="shared" si="20"/>
        <v>Промо-МТС</v>
      </c>
      <c r="C54" s="27" t="str">
        <f t="shared" si="23"/>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4"/>
        <v>Новости и публицистика</v>
      </c>
      <c r="E54" s="45" t="str">
        <f t="shared" si="25"/>
        <v>SD</v>
      </c>
      <c r="F54" s="45" t="str">
        <f t="shared" ref="F54:F85" si="40">IFERROR(VLOOKUP($H54,TChannels,2,FALSE),"-")</f>
        <v>DVB-9</v>
      </c>
      <c r="G54" s="45" t="str">
        <f t="shared" si="26"/>
        <v xml:space="preserve"> 2001</v>
      </c>
      <c r="H54" s="46">
        <v>179</v>
      </c>
      <c r="I54" s="45">
        <f t="shared" si="27"/>
        <v>31</v>
      </c>
      <c r="J54" s="47" t="str">
        <f t="shared" si="39"/>
        <v>epg387</v>
      </c>
      <c r="K54" s="48" t="str">
        <f t="shared" si="28"/>
        <v>0009000207D1</v>
      </c>
      <c r="L54" s="48" t="str">
        <f t="shared" si="29"/>
        <v>-</v>
      </c>
      <c r="M54" s="48" t="str">
        <f t="shared" si="30"/>
        <v>Русский</v>
      </c>
      <c r="N54" s="48" t="str">
        <f t="shared" si="31"/>
        <v>Круглосуточно</v>
      </c>
      <c r="O54" s="49" t="str">
        <f t="shared" si="32"/>
        <v/>
      </c>
      <c r="P54" s="48" t="str">
        <f t="shared" si="33"/>
        <v>Базовый</v>
      </c>
      <c r="Q54" s="44" t="str">
        <f t="shared" si="34"/>
        <v/>
      </c>
      <c r="R54" s="44"/>
      <c r="S54" s="44" t="str">
        <f t="shared" si="35"/>
        <v>Да</v>
      </c>
      <c r="T54" s="44" t="str">
        <f t="shared" si="36"/>
        <v>Да</v>
      </c>
      <c r="U54" s="44" t="str">
        <f t="shared" si="37"/>
        <v/>
      </c>
      <c r="V54" s="27" t="str">
        <f t="shared" si="38"/>
        <v/>
      </c>
    </row>
    <row r="55" spans="1:23" x14ac:dyDescent="0.2">
      <c r="A55" s="44">
        <f t="shared" si="22"/>
        <v>53</v>
      </c>
      <c r="B55" s="27" t="str">
        <f t="shared" si="20"/>
        <v>РБК ТВ</v>
      </c>
      <c r="C55" s="27" t="str">
        <f t="shared" si="23"/>
        <v>Первый в России бизнес-канал. Ход торгов на российских и зарубежных площадках. Тенденции в разных отраслях экономики и бизнеса.</v>
      </c>
      <c r="D55" s="27" t="str">
        <f t="shared" si="24"/>
        <v>Новости и публицистика</v>
      </c>
      <c r="E55" s="45" t="str">
        <f t="shared" si="25"/>
        <v>SD</v>
      </c>
      <c r="F55" s="45" t="str">
        <f t="shared" si="40"/>
        <v>DVB-9</v>
      </c>
      <c r="G55" s="45" t="str">
        <f t="shared" si="26"/>
        <v xml:space="preserve"> 2001</v>
      </c>
      <c r="H55" s="46">
        <v>64</v>
      </c>
      <c r="I55" s="45">
        <f t="shared" si="27"/>
        <v>35</v>
      </c>
      <c r="J55" s="47" t="str">
        <f t="shared" si="39"/>
        <v>epg63</v>
      </c>
      <c r="K55" s="48" t="str">
        <f t="shared" si="28"/>
        <v>0009000207F4</v>
      </c>
      <c r="L55" s="48" t="str">
        <f t="shared" si="29"/>
        <v>http://rbctv.rbc.ru/</v>
      </c>
      <c r="M55" s="48" t="str">
        <f t="shared" si="30"/>
        <v>Русский</v>
      </c>
      <c r="N55" s="48" t="str">
        <f t="shared" si="31"/>
        <v>Круглосуточно</v>
      </c>
      <c r="O55" s="49" t="str">
        <f t="shared" si="32"/>
        <v/>
      </c>
      <c r="P55" s="48" t="str">
        <f t="shared" si="33"/>
        <v>Базовый</v>
      </c>
      <c r="Q55" s="44" t="str">
        <f t="shared" si="34"/>
        <v/>
      </c>
      <c r="R55" s="44"/>
      <c r="S55" s="44" t="str">
        <f t="shared" si="35"/>
        <v>Да</v>
      </c>
      <c r="T55" s="44" t="str">
        <f t="shared" si="36"/>
        <v>Да</v>
      </c>
      <c r="U55" s="44" t="str">
        <f t="shared" si="37"/>
        <v/>
      </c>
      <c r="V55" s="27" t="str">
        <f t="shared" si="38"/>
        <v/>
      </c>
    </row>
    <row r="56" spans="1:23" x14ac:dyDescent="0.2">
      <c r="A56" s="44">
        <f t="shared" si="22"/>
        <v>54</v>
      </c>
      <c r="B56" s="27" t="str">
        <f t="shared" si="20"/>
        <v>Вместе-РФ</v>
      </c>
      <c r="C56" s="27" t="str">
        <f t="shared" si="23"/>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4"/>
        <v>Новости и публицистика</v>
      </c>
      <c r="E56" s="45" t="str">
        <f t="shared" si="25"/>
        <v>SD</v>
      </c>
      <c r="F56" s="45" t="str">
        <f t="shared" si="40"/>
        <v>DVB-9</v>
      </c>
      <c r="G56" s="45" t="str">
        <f t="shared" si="26"/>
        <v xml:space="preserve"> 2001</v>
      </c>
      <c r="H56" s="46">
        <v>157</v>
      </c>
      <c r="I56" s="45">
        <f t="shared" si="27"/>
        <v>37</v>
      </c>
      <c r="J56" s="47" t="str">
        <f t="shared" si="39"/>
        <v>epg507</v>
      </c>
      <c r="K56" s="48" t="str">
        <f t="shared" si="28"/>
        <v>0009000207E3</v>
      </c>
      <c r="L56" s="48" t="str">
        <f t="shared" si="29"/>
        <v>http://vmeste-rf.tv/</v>
      </c>
      <c r="M56" s="48" t="str">
        <f t="shared" si="30"/>
        <v>Русский</v>
      </c>
      <c r="N56" s="48" t="str">
        <f t="shared" si="31"/>
        <v>Круглосуточно</v>
      </c>
      <c r="O56" s="49" t="str">
        <f t="shared" si="32"/>
        <v/>
      </c>
      <c r="P56" s="48" t="str">
        <f t="shared" si="33"/>
        <v>Базовый</v>
      </c>
      <c r="Q56" s="44" t="str">
        <f t="shared" si="34"/>
        <v>Да</v>
      </c>
      <c r="R56" s="44"/>
      <c r="S56" s="44" t="str">
        <f t="shared" si="35"/>
        <v>Да</v>
      </c>
      <c r="T56" s="44" t="str">
        <f t="shared" si="36"/>
        <v>Да</v>
      </c>
      <c r="U56" s="44" t="str">
        <f t="shared" si="37"/>
        <v/>
      </c>
      <c r="V56" s="27" t="str">
        <f t="shared" si="38"/>
        <v/>
      </c>
    </row>
    <row r="57" spans="1:23" x14ac:dyDescent="0.2">
      <c r="A57" s="44">
        <f t="shared" si="22"/>
        <v>55</v>
      </c>
      <c r="B57" s="27" t="str">
        <f t="shared" si="20"/>
        <v>Мир</v>
      </c>
      <c r="C57" s="27" t="str">
        <f t="shared" si="23"/>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4"/>
        <v>Новости и публицистика</v>
      </c>
      <c r="E57" s="45" t="str">
        <f t="shared" si="25"/>
        <v>SD</v>
      </c>
      <c r="F57" s="45" t="str">
        <f t="shared" si="40"/>
        <v>DVB-3</v>
      </c>
      <c r="G57" s="45" t="str">
        <f t="shared" si="26"/>
        <v xml:space="preserve"> 2001</v>
      </c>
      <c r="H57" s="46">
        <v>72</v>
      </c>
      <c r="I57" s="45">
        <f t="shared" si="27"/>
        <v>18</v>
      </c>
      <c r="J57" s="47" t="str">
        <f t="shared" si="39"/>
        <v>epg71</v>
      </c>
      <c r="K57" s="48" t="str">
        <f t="shared" si="28"/>
        <v>0009000207F3</v>
      </c>
      <c r="L57" s="48" t="str">
        <f t="shared" si="29"/>
        <v>http://mirtv.ru/</v>
      </c>
      <c r="M57" s="48" t="str">
        <f t="shared" si="30"/>
        <v>Русский</v>
      </c>
      <c r="N57" s="48" t="str">
        <f t="shared" si="31"/>
        <v>Круглосуточно</v>
      </c>
      <c r="O57" s="49" t="str">
        <f t="shared" si="32"/>
        <v/>
      </c>
      <c r="P57" s="48" t="str">
        <f t="shared" si="33"/>
        <v>Федеральный</v>
      </c>
      <c r="Q57" s="44" t="str">
        <f t="shared" si="34"/>
        <v/>
      </c>
      <c r="R57" s="44"/>
      <c r="S57" s="44" t="str">
        <f t="shared" si="35"/>
        <v>Да</v>
      </c>
      <c r="T57" s="44" t="str">
        <f t="shared" si="36"/>
        <v>Да</v>
      </c>
      <c r="U57" s="44" t="str">
        <f t="shared" si="37"/>
        <v/>
      </c>
      <c r="V57" s="27" t="str">
        <f t="shared" si="38"/>
        <v/>
      </c>
    </row>
    <row r="58" spans="1:23" ht="13.5" customHeight="1" x14ac:dyDescent="0.2">
      <c r="A58" s="44">
        <f t="shared" si="22"/>
        <v>56</v>
      </c>
      <c r="B58" s="27" t="str">
        <f t="shared" si="20"/>
        <v>Мир 24</v>
      </c>
      <c r="C58" s="27" t="str">
        <f t="shared" si="23"/>
        <v>Межгосударственная телерадиокомпания «Мир» глав государств-участников СНГ.</v>
      </c>
      <c r="D58" s="27" t="str">
        <f t="shared" si="24"/>
        <v>Новости и публицистика</v>
      </c>
      <c r="E58" s="45" t="str">
        <f t="shared" si="25"/>
        <v>SD</v>
      </c>
      <c r="F58" s="45" t="str">
        <f t="shared" si="40"/>
        <v>DVB-9</v>
      </c>
      <c r="G58" s="45" t="str">
        <f t="shared" si="26"/>
        <v xml:space="preserve"> 2001</v>
      </c>
      <c r="H58" s="46">
        <v>177</v>
      </c>
      <c r="I58" s="45">
        <f t="shared" si="27"/>
        <v>36</v>
      </c>
      <c r="J58" s="47" t="str">
        <f t="shared" si="39"/>
        <v>epg389</v>
      </c>
      <c r="K58" s="48" t="str">
        <f t="shared" si="28"/>
        <v>0009000207F4</v>
      </c>
      <c r="L58" s="48" t="str">
        <f t="shared" si="29"/>
        <v>http://mirtv.ru/</v>
      </c>
      <c r="M58" s="48" t="str">
        <f t="shared" si="30"/>
        <v>Русский</v>
      </c>
      <c r="N58" s="48" t="str">
        <f t="shared" si="31"/>
        <v>Круглосуточно</v>
      </c>
      <c r="O58" s="49" t="str">
        <f t="shared" si="32"/>
        <v/>
      </c>
      <c r="P58" s="48" t="str">
        <f t="shared" si="33"/>
        <v>Базовый</v>
      </c>
      <c r="Q58" s="44" t="str">
        <f t="shared" si="34"/>
        <v>Да</v>
      </c>
      <c r="R58" s="44"/>
      <c r="S58" s="44" t="str">
        <f t="shared" si="35"/>
        <v>Да</v>
      </c>
      <c r="T58" s="44" t="str">
        <f t="shared" si="36"/>
        <v>Да</v>
      </c>
      <c r="U58" s="44" t="str">
        <f t="shared" si="37"/>
        <v/>
      </c>
      <c r="V58" s="27" t="str">
        <f t="shared" si="38"/>
        <v/>
      </c>
    </row>
    <row r="59" spans="1:23" s="69" customFormat="1" x14ac:dyDescent="0.2">
      <c r="A59" s="48">
        <f t="shared" si="22"/>
        <v>57</v>
      </c>
      <c r="B59" s="53" t="s">
        <v>788</v>
      </c>
      <c r="C59" s="53" t="s">
        <v>956</v>
      </c>
      <c r="D59" s="53" t="str">
        <f t="shared" si="24"/>
        <v>Региональные</v>
      </c>
      <c r="E59" s="54" t="str">
        <f t="shared" si="25"/>
        <v>SD</v>
      </c>
      <c r="F59" s="54" t="str">
        <f t="shared" si="40"/>
        <v>DVB-4</v>
      </c>
      <c r="G59" s="54" t="str">
        <f t="shared" si="26"/>
        <v xml:space="preserve"> 2001</v>
      </c>
      <c r="H59" s="55">
        <v>73</v>
      </c>
      <c r="I59" s="54">
        <f t="shared" si="27"/>
        <v>32</v>
      </c>
      <c r="J59" s="56" t="s">
        <v>789</v>
      </c>
      <c r="K59" s="48" t="str">
        <f t="shared" si="28"/>
        <v>0009000207E3</v>
      </c>
      <c r="L59" s="48" t="s">
        <v>955</v>
      </c>
      <c r="M59" s="48" t="s">
        <v>23</v>
      </c>
      <c r="N59" s="48" t="s">
        <v>449</v>
      </c>
      <c r="O59" s="137" t="s">
        <v>623</v>
      </c>
      <c r="P59" s="48" t="str">
        <f t="shared" si="33"/>
        <v>Базовый</v>
      </c>
      <c r="Q59" s="48" t="str">
        <f t="shared" si="34"/>
        <v/>
      </c>
      <c r="R59" s="48"/>
      <c r="S59" s="48" t="str">
        <f t="shared" si="35"/>
        <v>Да</v>
      </c>
      <c r="T59" s="48" t="str">
        <f t="shared" si="36"/>
        <v>Да</v>
      </c>
      <c r="U59" s="48" t="str">
        <f t="shared" si="37"/>
        <v/>
      </c>
      <c r="V59" s="53" t="str">
        <f t="shared" si="38"/>
        <v/>
      </c>
      <c r="W59" s="63"/>
    </row>
    <row r="60" spans="1:23" x14ac:dyDescent="0.2">
      <c r="A60" s="83">
        <f t="shared" si="22"/>
        <v>58</v>
      </c>
      <c r="B60" s="84" t="s">
        <v>445</v>
      </c>
      <c r="C60" s="84" t="s">
        <v>954</v>
      </c>
      <c r="D60" s="84" t="str">
        <f t="shared" si="24"/>
        <v>Региональные</v>
      </c>
      <c r="E60" s="85" t="str">
        <f t="shared" si="25"/>
        <v>SD</v>
      </c>
      <c r="F60" s="85" t="str">
        <f t="shared" si="40"/>
        <v>DVB-4</v>
      </c>
      <c r="G60" s="85" t="str">
        <f t="shared" si="26"/>
        <v xml:space="preserve"> 2001</v>
      </c>
      <c r="H60" s="86">
        <v>74</v>
      </c>
      <c r="I60" s="85">
        <f t="shared" si="27"/>
        <v>33</v>
      </c>
      <c r="J60" s="87" t="s">
        <v>626</v>
      </c>
      <c r="K60" s="83" t="str">
        <f t="shared" si="28"/>
        <v>0009000207E3</v>
      </c>
      <c r="L60" s="83" t="s">
        <v>953</v>
      </c>
      <c r="M60" s="83" t="s">
        <v>23</v>
      </c>
      <c r="N60" s="83" t="s">
        <v>25</v>
      </c>
      <c r="O60" s="88" t="s">
        <v>623</v>
      </c>
      <c r="P60" s="83" t="str">
        <f t="shared" si="33"/>
        <v>Базовый</v>
      </c>
      <c r="Q60" s="83" t="str">
        <f t="shared" si="34"/>
        <v/>
      </c>
      <c r="R60" s="83"/>
      <c r="S60" s="83" t="str">
        <f t="shared" si="35"/>
        <v>Да</v>
      </c>
      <c r="T60" s="83" t="str">
        <f t="shared" si="36"/>
        <v>Да</v>
      </c>
      <c r="U60" s="83" t="str">
        <f t="shared" si="37"/>
        <v/>
      </c>
      <c r="V60" s="84" t="str">
        <f t="shared" si="38"/>
        <v/>
      </c>
    </row>
    <row r="61" spans="1:23" s="69" customFormat="1" x14ac:dyDescent="0.2">
      <c r="A61" s="67">
        <f t="shared" si="22"/>
        <v>59</v>
      </c>
      <c r="B61" s="51" t="str">
        <f t="shared" ref="B61:B92" si="41">IFERROR(VLOOKUP($H61,TChannels,3,FALSE),"-")</f>
        <v>Еда</v>
      </c>
      <c r="C61" s="51" t="str">
        <f t="shared" ref="C61:C92" si="42">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24"/>
        <v>Семья и здоровье</v>
      </c>
      <c r="E61" s="68" t="str">
        <f t="shared" si="25"/>
        <v>SD</v>
      </c>
      <c r="F61" s="68" t="str">
        <f t="shared" si="40"/>
        <v>DVB-24</v>
      </c>
      <c r="G61" s="68" t="str">
        <f t="shared" si="26"/>
        <v xml:space="preserve"> 2001</v>
      </c>
      <c r="H61" s="68">
        <v>183</v>
      </c>
      <c r="I61" s="68">
        <f t="shared" si="27"/>
        <v>131</v>
      </c>
      <c r="J61" s="153" t="str">
        <f t="shared" ref="J61:J92" si="43">IFERROR(VLOOKUP($H61,TChannels,22,FALSE),"-")</f>
        <v>epg253</v>
      </c>
      <c r="K61" s="67" t="str">
        <f t="shared" si="28"/>
        <v>0009000207D1</v>
      </c>
      <c r="L61" s="67" t="str">
        <f t="shared" ref="L61:L92" si="44">IFERROR(VLOOKUP($H61,TChannels,23,FALSE),"-")</f>
        <v>http://www.tveda.ru/</v>
      </c>
      <c r="M61" s="67" t="str">
        <f t="shared" ref="M61:M92" si="45">IFERROR(VLOOKUP($H61,TChannels,24,FALSE),"-")</f>
        <v>Русский</v>
      </c>
      <c r="N61" s="67" t="str">
        <f t="shared" ref="N61:N92" si="46">IFERROR(VLOOKUP($H61,TChannels,25,FALSE),"-")</f>
        <v>Круглосуточно</v>
      </c>
      <c r="O61" s="154" t="str">
        <f t="shared" ref="O61:O92" si="47">IF(VLOOKUP($H61,TChannels,26,FALSE)=0,"",VLOOKUP($H61,TChannels,26,FALSE))</f>
        <v/>
      </c>
      <c r="P61" s="67" t="str">
        <f t="shared" si="33"/>
        <v>Базовый</v>
      </c>
      <c r="Q61" s="67" t="str">
        <f t="shared" si="34"/>
        <v>Да</v>
      </c>
      <c r="R61" s="67"/>
      <c r="S61" s="67" t="str">
        <f t="shared" si="35"/>
        <v>Да</v>
      </c>
      <c r="T61" s="67" t="str">
        <f t="shared" si="36"/>
        <v>Да</v>
      </c>
      <c r="U61" s="67" t="str">
        <f t="shared" si="37"/>
        <v/>
      </c>
      <c r="V61" s="51" t="str">
        <f t="shared" si="38"/>
        <v/>
      </c>
    </row>
    <row r="62" spans="1:23" x14ac:dyDescent="0.2">
      <c r="A62" s="44">
        <f t="shared" si="22"/>
        <v>60</v>
      </c>
      <c r="B62" s="27" t="str">
        <f t="shared" si="41"/>
        <v>Телекафе</v>
      </c>
      <c r="C62" s="27" t="str">
        <f t="shared" si="42"/>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24"/>
        <v>Семья и здоровье</v>
      </c>
      <c r="E62" s="45" t="str">
        <f t="shared" si="25"/>
        <v>SD</v>
      </c>
      <c r="F62" s="45" t="str">
        <f t="shared" si="40"/>
        <v>DVB-4</v>
      </c>
      <c r="G62" s="45" t="str">
        <f t="shared" si="26"/>
        <v xml:space="preserve"> 2001</v>
      </c>
      <c r="H62" s="46">
        <v>57</v>
      </c>
      <c r="I62" s="45">
        <f t="shared" si="27"/>
        <v>133</v>
      </c>
      <c r="J62" s="47" t="str">
        <f t="shared" si="43"/>
        <v>epg56</v>
      </c>
      <c r="K62" s="48" t="str">
        <f t="shared" si="28"/>
        <v>0009000207E5</v>
      </c>
      <c r="L62" s="48" t="str">
        <f t="shared" si="44"/>
        <v>http://www.telecafe.ru/</v>
      </c>
      <c r="M62" s="48" t="str">
        <f t="shared" si="45"/>
        <v>Русский</v>
      </c>
      <c r="N62" s="48" t="str">
        <f t="shared" si="46"/>
        <v>Круглосуточно</v>
      </c>
      <c r="O62" s="49" t="str">
        <f t="shared" si="47"/>
        <v/>
      </c>
      <c r="P62" s="48" t="str">
        <f t="shared" si="33"/>
        <v>Базовый</v>
      </c>
      <c r="Q62" s="44" t="str">
        <f t="shared" si="34"/>
        <v>Да</v>
      </c>
      <c r="R62" s="44"/>
      <c r="S62" s="44" t="str">
        <f t="shared" si="35"/>
        <v>Да</v>
      </c>
      <c r="T62" s="44" t="str">
        <f t="shared" si="36"/>
        <v>Да</v>
      </c>
      <c r="U62" s="44" t="str">
        <f t="shared" si="37"/>
        <v/>
      </c>
      <c r="V62" s="27" t="str">
        <f t="shared" si="38"/>
        <v/>
      </c>
    </row>
    <row r="63" spans="1:23" x14ac:dyDescent="0.2">
      <c r="A63" s="44">
        <f t="shared" si="22"/>
        <v>61</v>
      </c>
      <c r="B63" s="27" t="str">
        <f t="shared" si="41"/>
        <v>АМС</v>
      </c>
      <c r="C63" s="27" t="str">
        <f t="shared" si="4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24"/>
        <v>Иностранное кино</v>
      </c>
      <c r="E63" s="45" t="str">
        <f t="shared" si="25"/>
        <v>SD</v>
      </c>
      <c r="F63" s="45" t="str">
        <f t="shared" si="40"/>
        <v>DVB-4</v>
      </c>
      <c r="G63" s="45" t="str">
        <f t="shared" si="26"/>
        <v xml:space="preserve"> 2001</v>
      </c>
      <c r="H63" s="46">
        <v>78</v>
      </c>
      <c r="I63" s="45">
        <f t="shared" si="27"/>
        <v>67</v>
      </c>
      <c r="J63" s="47" t="str">
        <f t="shared" si="43"/>
        <v>epg74</v>
      </c>
      <c r="K63" s="48" t="str">
        <f t="shared" si="28"/>
        <v>0009000207D1</v>
      </c>
      <c r="L63" s="48" t="str">
        <f t="shared" si="44"/>
        <v>http://www.mgm.com/</v>
      </c>
      <c r="M63" s="48" t="str">
        <f t="shared" si="45"/>
        <v>Русский</v>
      </c>
      <c r="N63" s="48" t="str">
        <f t="shared" si="46"/>
        <v>Круглосуточно</v>
      </c>
      <c r="O63" s="49" t="str">
        <f t="shared" si="47"/>
        <v/>
      </c>
      <c r="P63" s="48" t="str">
        <f t="shared" si="33"/>
        <v>Базовый</v>
      </c>
      <c r="Q63" s="44" t="str">
        <f t="shared" si="34"/>
        <v>Да</v>
      </c>
      <c r="R63" s="44"/>
      <c r="S63" s="44" t="str">
        <f t="shared" si="35"/>
        <v>Да</v>
      </c>
      <c r="T63" s="44" t="str">
        <f t="shared" si="36"/>
        <v>Да</v>
      </c>
      <c r="U63" s="44" t="str">
        <f t="shared" si="37"/>
        <v/>
      </c>
      <c r="V63" s="27" t="str">
        <f t="shared" si="38"/>
        <v/>
      </c>
    </row>
    <row r="64" spans="1:23" x14ac:dyDescent="0.2">
      <c r="A64" s="44">
        <f t="shared" si="22"/>
        <v>62</v>
      </c>
      <c r="B64" s="51" t="str">
        <f t="shared" si="41"/>
        <v>Discovery ID Xtra HD</v>
      </c>
      <c r="C64" s="27" t="str">
        <f t="shared" si="42"/>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24"/>
        <v>Познавательные</v>
      </c>
      <c r="E64" s="45" t="str">
        <f t="shared" si="25"/>
        <v>HD</v>
      </c>
      <c r="F64" s="45" t="str">
        <f t="shared" si="40"/>
        <v>DVB-4</v>
      </c>
      <c r="G64" s="45" t="str">
        <f t="shared" si="26"/>
        <v xml:space="preserve"> 2001</v>
      </c>
      <c r="H64" s="46">
        <v>227</v>
      </c>
      <c r="I64" s="45">
        <f t="shared" si="27"/>
        <v>614</v>
      </c>
      <c r="J64" s="47" t="str">
        <f t="shared" si="43"/>
        <v>epg539</v>
      </c>
      <c r="K64" s="48" t="str">
        <f t="shared" si="28"/>
        <v>0009000207E3</v>
      </c>
      <c r="L64" s="48" t="str">
        <f t="shared" si="44"/>
        <v>http://www.idxtra.ru/</v>
      </c>
      <c r="M64" s="48" t="str">
        <f t="shared" si="45"/>
        <v>Русский, Английский</v>
      </c>
      <c r="N64" s="48" t="str">
        <f t="shared" si="46"/>
        <v>Круглосуточно</v>
      </c>
      <c r="O64" s="49" t="str">
        <f t="shared" si="47"/>
        <v/>
      </c>
      <c r="P64" s="48" t="str">
        <f t="shared" si="33"/>
        <v>Базовый</v>
      </c>
      <c r="Q64" s="44" t="str">
        <f t="shared" si="34"/>
        <v/>
      </c>
      <c r="R64" s="44"/>
      <c r="S64" s="44" t="str">
        <f t="shared" si="35"/>
        <v>Да</v>
      </c>
      <c r="T64" s="44" t="str">
        <f t="shared" si="36"/>
        <v>Да</v>
      </c>
      <c r="U64" s="44" t="str">
        <f t="shared" si="37"/>
        <v/>
      </c>
      <c r="V64" s="27" t="str">
        <f t="shared" si="38"/>
        <v/>
      </c>
    </row>
    <row r="65" spans="1:22" x14ac:dyDescent="0.2">
      <c r="A65" s="44">
        <f t="shared" si="22"/>
        <v>63</v>
      </c>
      <c r="B65" s="27" t="str">
        <f t="shared" si="41"/>
        <v>Первый HD</v>
      </c>
      <c r="C65" s="27" t="str">
        <f t="shared" si="42"/>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24"/>
        <v>Федеральные каналы</v>
      </c>
      <c r="E65" s="45" t="str">
        <f t="shared" si="25"/>
        <v>HD</v>
      </c>
      <c r="F65" s="45" t="str">
        <f t="shared" si="40"/>
        <v>DVB-10</v>
      </c>
      <c r="G65" s="45" t="str">
        <f t="shared" si="26"/>
        <v xml:space="preserve"> 2001</v>
      </c>
      <c r="H65" s="46">
        <v>139</v>
      </c>
      <c r="I65" s="45">
        <f t="shared" si="27"/>
        <v>600</v>
      </c>
      <c r="J65" s="47" t="str">
        <f t="shared" si="43"/>
        <v>epg268</v>
      </c>
      <c r="K65" s="48" t="str">
        <f t="shared" si="28"/>
        <v>0009000207F4</v>
      </c>
      <c r="L65" s="48" t="str">
        <f t="shared" si="44"/>
        <v>http://1tv.ru</v>
      </c>
      <c r="M65" s="48" t="str">
        <f t="shared" si="45"/>
        <v>Русский</v>
      </c>
      <c r="N65" s="48" t="str">
        <f t="shared" si="46"/>
        <v>Круглосуточно</v>
      </c>
      <c r="O65" s="49" t="str">
        <f t="shared" si="47"/>
        <v/>
      </c>
      <c r="P65" s="48" t="str">
        <f t="shared" si="33"/>
        <v>Базовый</v>
      </c>
      <c r="Q65" s="44" t="str">
        <f t="shared" si="34"/>
        <v/>
      </c>
      <c r="R65" s="44"/>
      <c r="S65" s="44" t="str">
        <f t="shared" si="35"/>
        <v>Да</v>
      </c>
      <c r="T65" s="44" t="str">
        <f t="shared" si="36"/>
        <v>Да</v>
      </c>
      <c r="U65" s="44" t="str">
        <f t="shared" si="37"/>
        <v/>
      </c>
      <c r="V65" s="27" t="str">
        <f t="shared" si="38"/>
        <v/>
      </c>
    </row>
    <row r="66" spans="1:22" x14ac:dyDescent="0.2">
      <c r="A66" s="44">
        <f t="shared" si="22"/>
        <v>64</v>
      </c>
      <c r="B66" s="27" t="str">
        <f t="shared" si="41"/>
        <v>Кино ТВ</v>
      </c>
      <c r="C66" s="27" t="str">
        <f t="shared" si="42"/>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24"/>
        <v>Иностранное кино</v>
      </c>
      <c r="E66" s="45" t="str">
        <f t="shared" si="25"/>
        <v>SD</v>
      </c>
      <c r="F66" s="45" t="str">
        <f t="shared" si="40"/>
        <v>DVB-10</v>
      </c>
      <c r="G66" s="45" t="str">
        <f t="shared" si="26"/>
        <v xml:space="preserve"> 2001</v>
      </c>
      <c r="H66" s="46">
        <v>308</v>
      </c>
      <c r="I66" s="45">
        <f t="shared" si="27"/>
        <v>66</v>
      </c>
      <c r="J66" s="47" t="str">
        <f t="shared" si="43"/>
        <v>epg504</v>
      </c>
      <c r="K66" s="48" t="str">
        <f t="shared" si="28"/>
        <v>0009000207D1</v>
      </c>
      <c r="L66" s="48" t="str">
        <f t="shared" si="44"/>
        <v>http://kinochannel.ru/</v>
      </c>
      <c r="M66" s="48" t="str">
        <f t="shared" si="45"/>
        <v>Русский</v>
      </c>
      <c r="N66" s="48" t="str">
        <f t="shared" si="46"/>
        <v>Круглосуточно</v>
      </c>
      <c r="O66" s="49" t="str">
        <f t="shared" si="47"/>
        <v/>
      </c>
      <c r="P66" s="48" t="str">
        <f t="shared" si="33"/>
        <v>Базовый</v>
      </c>
      <c r="Q66" s="44" t="str">
        <f t="shared" si="34"/>
        <v/>
      </c>
      <c r="R66" s="44"/>
      <c r="S66" s="44" t="str">
        <f t="shared" si="35"/>
        <v>Да</v>
      </c>
      <c r="T66" s="44" t="str">
        <f t="shared" si="36"/>
        <v>Да</v>
      </c>
      <c r="U66" s="44" t="str">
        <f t="shared" si="37"/>
        <v/>
      </c>
      <c r="V66" s="27" t="str">
        <f t="shared" si="38"/>
        <v/>
      </c>
    </row>
    <row r="67" spans="1:22" x14ac:dyDescent="0.2">
      <c r="A67" s="44">
        <f t="shared" ref="A67:A98" si="48">ROW()-2</f>
        <v>65</v>
      </c>
      <c r="B67" s="27" t="str">
        <f t="shared" si="41"/>
        <v>TV 1000 Action</v>
      </c>
      <c r="C67" s="27" t="str">
        <f t="shared" si="42"/>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ref="D67:D98" si="49">IFERROR(VLOOKUP($H67,TChannels,21,FALSE),"-")</f>
        <v>Иностранное кино</v>
      </c>
      <c r="E67" s="45" t="str">
        <f t="shared" ref="E67:E98" si="50">IFERROR(VLOOKUP($H67,TChannels,4,FALSE),"-")</f>
        <v>SD</v>
      </c>
      <c r="F67" s="45" t="str">
        <f t="shared" si="40"/>
        <v>DVB-10</v>
      </c>
      <c r="G67" s="45" t="str">
        <f t="shared" ref="G67:G98" si="51">IFERROR(MID($A$1,SEARCH("=",$A$1,9)+1,SEARCH(")",$A$1)-SEARCH("=",$A$1,9)-1),"Н/Д")</f>
        <v xml:space="preserve"> 2001</v>
      </c>
      <c r="H67" s="46">
        <v>98</v>
      </c>
      <c r="I67" s="45">
        <f t="shared" ref="I67:I98" si="52">IFERROR(VLOOKUP($H67,TChannels,5,FALSE),"-")</f>
        <v>65</v>
      </c>
      <c r="J67" s="47" t="str">
        <f t="shared" si="43"/>
        <v>epg94</v>
      </c>
      <c r="K67" s="48" t="str">
        <f t="shared" ref="K67:K98" si="53">IFERROR(IF($U$1=1,VLOOKUP($H67,TChannels,13,FALSE),IF($U$1=2,VLOOKUP($H67,TChannels,20,FALSE),IF($U$1=3,VLOOKUP($H67,TChannels,10,FALSE),IF($U$1=4,VLOOKUP($H67,TChannels,17,FALSE),"Не определен")))),"-")</f>
        <v>0009000207D1</v>
      </c>
      <c r="L67" s="48" t="str">
        <f t="shared" si="44"/>
        <v>http://www.viasat-channels.tv/</v>
      </c>
      <c r="M67" s="48" t="str">
        <f t="shared" si="45"/>
        <v>Русский, Английский</v>
      </c>
      <c r="N67" s="48" t="str">
        <f t="shared" si="46"/>
        <v>Круглосуточно</v>
      </c>
      <c r="O67" s="49" t="str">
        <f t="shared" si="47"/>
        <v/>
      </c>
      <c r="P67" s="48" t="str">
        <f t="shared" ref="P67:P98" si="54">IFERROR(IF(OR($U$1=1,$U$1=3),VLOOKUP($H67,TChannels,7,FALSE),IF(OR($U$1=2,$U$1=4),VLOOKUP($H67,TChannels,14,FALSE),"Не определен")),"-")</f>
        <v>Базовый</v>
      </c>
      <c r="Q67" s="44" t="str">
        <f t="shared" ref="Q67:Q98" si="55">IF(VLOOKUP($H67,TChannels,6,FALSE)=0,"",VLOOKUP($H67,TChannels,6,FALSE))</f>
        <v>Да</v>
      </c>
      <c r="R67" s="44"/>
      <c r="S67" s="44" t="str">
        <f t="shared" ref="S67:S98" si="56">IFERROR(VLOOKUP($H67,TChannels,27,FALSE),"-")</f>
        <v>Да</v>
      </c>
      <c r="T67" s="44" t="str">
        <f t="shared" ref="T67:T98" si="57">IFERROR(VLOOKUP($H67,TChannels,28,FALSE),"-")</f>
        <v>Да</v>
      </c>
      <c r="U67" s="44" t="str">
        <f t="shared" ref="U67:U98" si="58">IF(VLOOKUP($H67,TChannels,29,FALSE)=0,"",VLOOKUP($H67,TChannels,29,FALSE))</f>
        <v/>
      </c>
      <c r="V67" s="27" t="str">
        <f t="shared" ref="V67:V98" si="59">IF(VLOOKUP($H67,TChannels,31,FALSE)=0,"",VLOOKUP($H67,TChannels,31,FALSE))</f>
        <v/>
      </c>
    </row>
    <row r="68" spans="1:22" s="63" customFormat="1" x14ac:dyDescent="0.2">
      <c r="A68" s="44">
        <f t="shared" si="48"/>
        <v>66</v>
      </c>
      <c r="B68" s="27" t="str">
        <f t="shared" si="41"/>
        <v>TLC</v>
      </c>
      <c r="C68" s="27" t="str">
        <f t="shared" si="42"/>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9"/>
        <v>Вокруг света</v>
      </c>
      <c r="E68" s="45" t="str">
        <f t="shared" si="50"/>
        <v>SD</v>
      </c>
      <c r="F68" s="45" t="str">
        <f t="shared" si="40"/>
        <v>DVB-10</v>
      </c>
      <c r="G68" s="45" t="str">
        <f t="shared" si="51"/>
        <v xml:space="preserve"> 2001</v>
      </c>
      <c r="H68" s="46">
        <v>62</v>
      </c>
      <c r="I68" s="45">
        <f t="shared" si="52"/>
        <v>106</v>
      </c>
      <c r="J68" s="47" t="str">
        <f t="shared" si="43"/>
        <v>epg61</v>
      </c>
      <c r="K68" s="48" t="str">
        <f t="shared" si="53"/>
        <v>0009000207E3</v>
      </c>
      <c r="L68" s="48" t="str">
        <f t="shared" si="44"/>
        <v>http://www.tlc-tv.ru/</v>
      </c>
      <c r="M68" s="48" t="str">
        <f t="shared" si="45"/>
        <v>Русский, Английский</v>
      </c>
      <c r="N68" s="48" t="str">
        <f t="shared" si="46"/>
        <v>Круглосуточно</v>
      </c>
      <c r="O68" s="49" t="str">
        <f t="shared" si="47"/>
        <v/>
      </c>
      <c r="P68" s="48" t="str">
        <f t="shared" si="54"/>
        <v>Базовый</v>
      </c>
      <c r="Q68" s="44" t="str">
        <f t="shared" si="55"/>
        <v/>
      </c>
      <c r="R68" s="44"/>
      <c r="S68" s="44" t="str">
        <f t="shared" si="56"/>
        <v>Да</v>
      </c>
      <c r="T68" s="44" t="str">
        <f t="shared" si="57"/>
        <v>Да</v>
      </c>
      <c r="U68" s="44" t="str">
        <f t="shared" si="58"/>
        <v/>
      </c>
      <c r="V68" s="27" t="str">
        <f t="shared" si="59"/>
        <v/>
      </c>
    </row>
    <row r="69" spans="1:22" x14ac:dyDescent="0.2">
      <c r="A69" s="48">
        <f t="shared" si="48"/>
        <v>67</v>
      </c>
      <c r="B69" s="53" t="str">
        <f t="shared" si="41"/>
        <v>Спас</v>
      </c>
      <c r="C69" s="27" t="str">
        <f t="shared" si="42"/>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9"/>
        <v>Федеральные каналы</v>
      </c>
      <c r="E69" s="54" t="str">
        <f t="shared" si="50"/>
        <v>SD</v>
      </c>
      <c r="F69" s="54" t="str">
        <f t="shared" si="40"/>
        <v>DVB-2</v>
      </c>
      <c r="G69" s="45" t="str">
        <f t="shared" si="51"/>
        <v xml:space="preserve"> 2001</v>
      </c>
      <c r="H69" s="54">
        <v>313</v>
      </c>
      <c r="I69" s="54">
        <f t="shared" si="52"/>
        <v>12</v>
      </c>
      <c r="J69" s="47" t="str">
        <f t="shared" si="43"/>
        <v>epg391</v>
      </c>
      <c r="K69" s="48" t="str">
        <f t="shared" si="53"/>
        <v>0009000207F3</v>
      </c>
      <c r="L69" s="48" t="str">
        <f t="shared" si="44"/>
        <v>http://spastv.ru</v>
      </c>
      <c r="M69" s="48" t="str">
        <f t="shared" si="45"/>
        <v>Русский</v>
      </c>
      <c r="N69" s="48" t="str">
        <f t="shared" si="46"/>
        <v>Круглосуточно</v>
      </c>
      <c r="O69" s="49" t="str">
        <f t="shared" si="47"/>
        <v/>
      </c>
      <c r="P69" s="48" t="str">
        <f t="shared" si="54"/>
        <v>Федеральный</v>
      </c>
      <c r="Q69" s="48" t="str">
        <f t="shared" si="55"/>
        <v/>
      </c>
      <c r="R69" s="48"/>
      <c r="S69" s="44" t="str">
        <f t="shared" si="56"/>
        <v>Да</v>
      </c>
      <c r="T69" s="44" t="str">
        <f t="shared" si="57"/>
        <v>Да</v>
      </c>
      <c r="U69" s="44" t="str">
        <f t="shared" si="58"/>
        <v/>
      </c>
      <c r="V69" s="27" t="str">
        <f t="shared" si="59"/>
        <v/>
      </c>
    </row>
    <row r="70" spans="1:22" x14ac:dyDescent="0.2">
      <c r="A70" s="44">
        <f t="shared" si="48"/>
        <v>68</v>
      </c>
      <c r="B70" s="27" t="str">
        <f t="shared" si="41"/>
        <v>Shopping live</v>
      </c>
      <c r="C70" s="27" t="str">
        <f t="shared" si="42"/>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9"/>
        <v>Телемагазины</v>
      </c>
      <c r="E70" s="45" t="str">
        <f t="shared" si="50"/>
        <v>SD</v>
      </c>
      <c r="F70" s="45" t="str">
        <f t="shared" si="40"/>
        <v>DVB-11</v>
      </c>
      <c r="G70" s="45" t="str">
        <f t="shared" si="51"/>
        <v xml:space="preserve"> 2001</v>
      </c>
      <c r="H70" s="46">
        <v>24</v>
      </c>
      <c r="I70" s="45">
        <f t="shared" si="52"/>
        <v>22</v>
      </c>
      <c r="J70" s="47" t="str">
        <f t="shared" si="43"/>
        <v>epg23</v>
      </c>
      <c r="K70" s="48" t="str">
        <f t="shared" si="53"/>
        <v>0009000207E3</v>
      </c>
      <c r="L70" s="48" t="str">
        <f t="shared" si="44"/>
        <v>http://www.shoppinglive.ru/</v>
      </c>
      <c r="M70" s="48" t="str">
        <f t="shared" si="45"/>
        <v>Русский</v>
      </c>
      <c r="N70" s="48" t="str">
        <f t="shared" si="46"/>
        <v>Круглосуточно</v>
      </c>
      <c r="O70" s="49" t="str">
        <f t="shared" si="47"/>
        <v/>
      </c>
      <c r="P70" s="48" t="str">
        <f t="shared" si="54"/>
        <v>Базовый</v>
      </c>
      <c r="Q70" s="44" t="str">
        <f t="shared" si="55"/>
        <v/>
      </c>
      <c r="R70" s="44"/>
      <c r="S70" s="44" t="str">
        <f t="shared" si="56"/>
        <v>Да</v>
      </c>
      <c r="T70" s="44" t="str">
        <f t="shared" si="57"/>
        <v>Да</v>
      </c>
      <c r="U70" s="44" t="str">
        <f t="shared" si="58"/>
        <v/>
      </c>
      <c r="V70" s="27" t="str">
        <f t="shared" si="59"/>
        <v/>
      </c>
    </row>
    <row r="71" spans="1:22" s="69" customFormat="1" x14ac:dyDescent="0.2">
      <c r="A71" s="44">
        <f t="shared" si="48"/>
        <v>69</v>
      </c>
      <c r="B71" s="27" t="str">
        <f t="shared" si="41"/>
        <v>Россия 1 HD</v>
      </c>
      <c r="C71" s="27" t="str">
        <f t="shared" si="42"/>
        <v>Это динамично развивающаяся телекомпания, занимающая ведущие позиции в российском вещании.</v>
      </c>
      <c r="D71" s="27" t="str">
        <f t="shared" si="49"/>
        <v>Федеральные каналы</v>
      </c>
      <c r="E71" s="45" t="str">
        <f t="shared" si="50"/>
        <v>HD</v>
      </c>
      <c r="F71" s="45" t="str">
        <f t="shared" si="40"/>
        <v>DVB-11</v>
      </c>
      <c r="G71" s="45" t="str">
        <f t="shared" si="51"/>
        <v xml:space="preserve"> 2001</v>
      </c>
      <c r="H71" s="46">
        <v>138</v>
      </c>
      <c r="I71" s="45">
        <f t="shared" si="52"/>
        <v>601</v>
      </c>
      <c r="J71" s="47" t="str">
        <f t="shared" si="43"/>
        <v>epg388</v>
      </c>
      <c r="K71" s="48" t="str">
        <f t="shared" si="53"/>
        <v>0009000207F4</v>
      </c>
      <c r="L71" s="48" t="str">
        <f t="shared" si="44"/>
        <v>http://russia.tv</v>
      </c>
      <c r="M71" s="48" t="str">
        <f t="shared" si="45"/>
        <v>Русский</v>
      </c>
      <c r="N71" s="48" t="str">
        <f t="shared" si="46"/>
        <v>Круглосуточно</v>
      </c>
      <c r="O71" s="49" t="str">
        <f t="shared" si="47"/>
        <v/>
      </c>
      <c r="P71" s="48" t="str">
        <f t="shared" si="54"/>
        <v>Базовый</v>
      </c>
      <c r="Q71" s="44" t="str">
        <f t="shared" si="55"/>
        <v/>
      </c>
      <c r="R71" s="44"/>
      <c r="S71" s="44" t="str">
        <f t="shared" si="56"/>
        <v>Да</v>
      </c>
      <c r="T71" s="44" t="str">
        <f t="shared" si="57"/>
        <v>Да</v>
      </c>
      <c r="U71" s="44" t="str">
        <f t="shared" si="58"/>
        <v/>
      </c>
      <c r="V71" s="27" t="str">
        <f t="shared" si="59"/>
        <v/>
      </c>
    </row>
    <row r="72" spans="1:22" x14ac:dyDescent="0.2">
      <c r="A72" s="67">
        <f t="shared" si="48"/>
        <v>70</v>
      </c>
      <c r="B72" s="51" t="str">
        <f t="shared" si="41"/>
        <v>ТНТ4</v>
      </c>
      <c r="C72" s="27" t="str">
        <f t="shared" si="42"/>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1" t="str">
        <f t="shared" si="49"/>
        <v>Развлекательные</v>
      </c>
      <c r="E72" s="68" t="str">
        <f t="shared" si="50"/>
        <v>SD</v>
      </c>
      <c r="F72" s="68" t="str">
        <f t="shared" si="40"/>
        <v>DVB-11</v>
      </c>
      <c r="G72" s="45" t="str">
        <f t="shared" si="51"/>
        <v xml:space="preserve"> 2001</v>
      </c>
      <c r="H72" s="68">
        <v>315</v>
      </c>
      <c r="I72" s="68">
        <f t="shared" si="52"/>
        <v>206</v>
      </c>
      <c r="J72" s="47" t="str">
        <f t="shared" si="43"/>
        <v>epg622</v>
      </c>
      <c r="K72" s="48" t="str">
        <f t="shared" si="53"/>
        <v>0009000207E3</v>
      </c>
      <c r="L72" s="48" t="str">
        <f t="shared" si="44"/>
        <v>http://tnt-online.ru/</v>
      </c>
      <c r="M72" s="48" t="str">
        <f t="shared" si="45"/>
        <v>Русский</v>
      </c>
      <c r="N72" s="48" t="str">
        <f t="shared" si="46"/>
        <v>Круглосуточно</v>
      </c>
      <c r="O72" s="49" t="str">
        <f t="shared" si="47"/>
        <v/>
      </c>
      <c r="P72" s="48" t="str">
        <f t="shared" si="54"/>
        <v>Базовый</v>
      </c>
      <c r="Q72" s="67" t="str">
        <f t="shared" si="55"/>
        <v>Да</v>
      </c>
      <c r="R72" s="67"/>
      <c r="S72" s="44" t="str">
        <f t="shared" si="56"/>
        <v>Да</v>
      </c>
      <c r="T72" s="44" t="str">
        <f t="shared" si="57"/>
        <v>Да</v>
      </c>
      <c r="U72" s="44" t="str">
        <f t="shared" si="58"/>
        <v/>
      </c>
      <c r="V72" s="27" t="str">
        <f t="shared" si="59"/>
        <v/>
      </c>
    </row>
    <row r="73" spans="1:22" x14ac:dyDescent="0.2">
      <c r="A73" s="44">
        <f t="shared" si="48"/>
        <v>71</v>
      </c>
      <c r="B73" s="27" t="str">
        <f t="shared" si="41"/>
        <v>Eurosport 1 HD</v>
      </c>
      <c r="C73" s="27" t="str">
        <f t="shared" si="42"/>
        <v>Канал предоставляет самую полную информацию о текущих событиях в мире спорта. Вещание в формате высокой четкости.</v>
      </c>
      <c r="D73" s="27" t="str">
        <f t="shared" si="49"/>
        <v>Спортивные</v>
      </c>
      <c r="E73" s="45" t="str">
        <f t="shared" si="50"/>
        <v>HD</v>
      </c>
      <c r="F73" s="45" t="str">
        <f t="shared" si="40"/>
        <v>DVB-11</v>
      </c>
      <c r="G73" s="45" t="str">
        <f t="shared" si="51"/>
        <v xml:space="preserve"> 2001</v>
      </c>
      <c r="H73" s="46">
        <v>122</v>
      </c>
      <c r="I73" s="45">
        <f t="shared" si="52"/>
        <v>619</v>
      </c>
      <c r="J73" s="47" t="str">
        <f t="shared" si="43"/>
        <v>epg308</v>
      </c>
      <c r="K73" s="48" t="str">
        <f t="shared" si="53"/>
        <v>0009000207D1</v>
      </c>
      <c r="L73" s="48" t="str">
        <f t="shared" si="44"/>
        <v>http://www.eurosport.ru/</v>
      </c>
      <c r="M73" s="48" t="str">
        <f t="shared" si="45"/>
        <v>Английский</v>
      </c>
      <c r="N73" s="48" t="str">
        <f t="shared" si="46"/>
        <v>Круглосуточно</v>
      </c>
      <c r="O73" s="49" t="str">
        <f t="shared" si="47"/>
        <v/>
      </c>
      <c r="P73" s="48" t="str">
        <f t="shared" si="54"/>
        <v>Базовый</v>
      </c>
      <c r="Q73" s="44" t="str">
        <f t="shared" si="55"/>
        <v/>
      </c>
      <c r="R73" s="44"/>
      <c r="S73" s="44" t="str">
        <f t="shared" si="56"/>
        <v>Да</v>
      </c>
      <c r="T73" s="44" t="str">
        <f t="shared" si="57"/>
        <v>Да</v>
      </c>
      <c r="U73" s="44" t="str">
        <f t="shared" si="58"/>
        <v/>
      </c>
      <c r="V73" s="27" t="str">
        <f t="shared" si="59"/>
        <v/>
      </c>
    </row>
    <row r="74" spans="1:22" x14ac:dyDescent="0.2">
      <c r="A74" s="44">
        <f t="shared" si="48"/>
        <v>72</v>
      </c>
      <c r="B74" s="27" t="str">
        <f t="shared" si="41"/>
        <v>Fox HD</v>
      </c>
      <c r="C74" s="27" t="str">
        <f t="shared" si="42"/>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9"/>
        <v>Кино и сериалы</v>
      </c>
      <c r="E74" s="45" t="str">
        <f t="shared" si="50"/>
        <v>HD</v>
      </c>
      <c r="F74" s="45" t="str">
        <f t="shared" si="40"/>
        <v>DVB-9</v>
      </c>
      <c r="G74" s="45" t="str">
        <f t="shared" si="51"/>
        <v xml:space="preserve"> 2001</v>
      </c>
      <c r="H74" s="46">
        <v>131</v>
      </c>
      <c r="I74" s="45">
        <f t="shared" si="52"/>
        <v>607</v>
      </c>
      <c r="J74" s="47" t="str">
        <f t="shared" si="43"/>
        <v>epg316</v>
      </c>
      <c r="K74" s="48" t="str">
        <f t="shared" si="53"/>
        <v>0009000207D1</v>
      </c>
      <c r="L74" s="48" t="str">
        <f t="shared" si="44"/>
        <v>http://www.fox.com/</v>
      </c>
      <c r="M74" s="48" t="str">
        <f t="shared" si="45"/>
        <v>Русский</v>
      </c>
      <c r="N74" s="48" t="str">
        <f t="shared" si="46"/>
        <v>Круглосуточно</v>
      </c>
      <c r="O74" s="49" t="str">
        <f t="shared" si="47"/>
        <v/>
      </c>
      <c r="P74" s="48" t="str">
        <f t="shared" si="54"/>
        <v>Базовый</v>
      </c>
      <c r="Q74" s="44" t="str">
        <f t="shared" si="55"/>
        <v/>
      </c>
      <c r="R74" s="44"/>
      <c r="S74" s="44" t="str">
        <f t="shared" si="56"/>
        <v>Да</v>
      </c>
      <c r="T74" s="44" t="str">
        <f t="shared" si="57"/>
        <v>Да</v>
      </c>
      <c r="U74" s="44" t="str">
        <f t="shared" si="58"/>
        <v/>
      </c>
      <c r="V74" s="27" t="str">
        <f t="shared" si="59"/>
        <v/>
      </c>
    </row>
    <row r="75" spans="1:22" x14ac:dyDescent="0.2">
      <c r="A75" s="48">
        <f t="shared" si="48"/>
        <v>73</v>
      </c>
      <c r="B75" s="53" t="str">
        <f t="shared" si="41"/>
        <v>Матч! Арена HD</v>
      </c>
      <c r="C75" s="27" t="str">
        <f t="shared" si="4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9"/>
        <v>Спортивные</v>
      </c>
      <c r="E75" s="54" t="str">
        <f t="shared" si="50"/>
        <v>HD</v>
      </c>
      <c r="F75" s="54" t="str">
        <f t="shared" si="40"/>
        <v>DVB-14</v>
      </c>
      <c r="G75" s="45" t="str">
        <f t="shared" si="51"/>
        <v xml:space="preserve"> 2001</v>
      </c>
      <c r="H75" s="55">
        <v>123</v>
      </c>
      <c r="I75" s="54">
        <f t="shared" si="52"/>
        <v>621</v>
      </c>
      <c r="J75" s="47" t="str">
        <f t="shared" si="43"/>
        <v>epg628</v>
      </c>
      <c r="K75" s="48" t="str">
        <f t="shared" si="53"/>
        <v>0009000207F4</v>
      </c>
      <c r="L75" s="48" t="str">
        <f t="shared" si="44"/>
        <v>http://matchtv.ru/</v>
      </c>
      <c r="M75" s="48" t="str">
        <f t="shared" si="45"/>
        <v>Русский</v>
      </c>
      <c r="N75" s="48" t="str">
        <f t="shared" si="46"/>
        <v>Круглосуточно</v>
      </c>
      <c r="O75" s="49" t="str">
        <f t="shared" si="47"/>
        <v/>
      </c>
      <c r="P75" s="48" t="str">
        <f t="shared" si="54"/>
        <v>Базовый</v>
      </c>
      <c r="Q75" s="44" t="str">
        <f t="shared" si="55"/>
        <v/>
      </c>
      <c r="R75" s="44"/>
      <c r="S75" s="44" t="str">
        <f t="shared" si="56"/>
        <v>Да</v>
      </c>
      <c r="T75" s="44" t="str">
        <f t="shared" si="57"/>
        <v>Да</v>
      </c>
      <c r="U75" s="44" t="str">
        <f t="shared" si="58"/>
        <v/>
      </c>
      <c r="V75" s="27" t="str">
        <f t="shared" si="59"/>
        <v/>
      </c>
    </row>
    <row r="76" spans="1:22" x14ac:dyDescent="0.2">
      <c r="A76" s="48">
        <f t="shared" si="48"/>
        <v>74</v>
      </c>
      <c r="B76" s="53" t="str">
        <f t="shared" si="41"/>
        <v>Tiji</v>
      </c>
      <c r="C76" s="27" t="str">
        <f t="shared" si="42"/>
        <v>Детский телеканал для дошкольников. Анимационные сериалы, развивающие передачи, кукольные шоу, музыкальные клипы.</v>
      </c>
      <c r="D76" s="53" t="str">
        <f t="shared" si="49"/>
        <v>Детские</v>
      </c>
      <c r="E76" s="54" t="str">
        <f t="shared" si="50"/>
        <v>SD</v>
      </c>
      <c r="F76" s="54" t="str">
        <f t="shared" si="40"/>
        <v>DVB-13</v>
      </c>
      <c r="G76" s="45" t="str">
        <f t="shared" si="51"/>
        <v xml:space="preserve"> 2001</v>
      </c>
      <c r="H76" s="55">
        <v>113</v>
      </c>
      <c r="I76" s="54">
        <f t="shared" si="52"/>
        <v>85</v>
      </c>
      <c r="J76" s="47" t="str">
        <f t="shared" si="43"/>
        <v>epg109</v>
      </c>
      <c r="K76" s="48" t="str">
        <f t="shared" si="53"/>
        <v>0009000207D1</v>
      </c>
      <c r="L76" s="48" t="str">
        <f t="shared" si="44"/>
        <v>http://www.tiji.fr/</v>
      </c>
      <c r="M76" s="48" t="str">
        <f t="shared" si="45"/>
        <v>Русский</v>
      </c>
      <c r="N76" s="48" t="str">
        <f t="shared" si="46"/>
        <v>Круглосуточно</v>
      </c>
      <c r="O76" s="49" t="str">
        <f t="shared" si="47"/>
        <v/>
      </c>
      <c r="P76" s="48" t="str">
        <f t="shared" si="54"/>
        <v>Базовый</v>
      </c>
      <c r="Q76" s="44" t="str">
        <f t="shared" si="55"/>
        <v/>
      </c>
      <c r="R76" s="44"/>
      <c r="S76" s="44" t="str">
        <f t="shared" si="56"/>
        <v>Да</v>
      </c>
      <c r="T76" s="44" t="str">
        <f t="shared" si="57"/>
        <v>Да</v>
      </c>
      <c r="U76" s="44" t="str">
        <f t="shared" si="58"/>
        <v/>
      </c>
      <c r="V76" s="27" t="str">
        <f t="shared" si="59"/>
        <v/>
      </c>
    </row>
    <row r="77" spans="1:22" x14ac:dyDescent="0.2">
      <c r="A77" s="48">
        <f t="shared" si="48"/>
        <v>75</v>
      </c>
      <c r="B77" s="51" t="str">
        <f t="shared" si="41"/>
        <v>Шалун SD</v>
      </c>
      <c r="C77" s="51" t="str">
        <f t="shared" si="4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49"/>
        <v>Эротика</v>
      </c>
      <c r="E77" s="68" t="str">
        <f t="shared" si="50"/>
        <v>SD</v>
      </c>
      <c r="F77" s="68" t="str">
        <f t="shared" si="40"/>
        <v>DVB-13</v>
      </c>
      <c r="G77" s="68" t="str">
        <f t="shared" si="51"/>
        <v xml:space="preserve"> 2001</v>
      </c>
      <c r="H77" s="68">
        <v>196</v>
      </c>
      <c r="I77" s="68">
        <f t="shared" si="52"/>
        <v>925</v>
      </c>
      <c r="J77" s="153" t="str">
        <f t="shared" si="43"/>
        <v>epg654</v>
      </c>
      <c r="K77" s="67" t="str">
        <f t="shared" si="53"/>
        <v>0009000207E3</v>
      </c>
      <c r="L77" s="67" t="str">
        <f t="shared" si="44"/>
        <v>http://www.goodtime.media/</v>
      </c>
      <c r="M77" s="48" t="str">
        <f t="shared" si="45"/>
        <v>Русский</v>
      </c>
      <c r="N77" s="48" t="str">
        <f t="shared" si="46"/>
        <v>Круглосуточно</v>
      </c>
      <c r="O77" s="49" t="str">
        <f t="shared" si="47"/>
        <v/>
      </c>
      <c r="P77" s="48" t="str">
        <f t="shared" si="54"/>
        <v>Базовый</v>
      </c>
      <c r="Q77" s="44" t="str">
        <f t="shared" si="55"/>
        <v/>
      </c>
      <c r="R77" s="44"/>
      <c r="S77" s="44" t="str">
        <f t="shared" si="56"/>
        <v>Да</v>
      </c>
      <c r="T77" s="44" t="str">
        <f t="shared" si="57"/>
        <v>Да</v>
      </c>
      <c r="U77" s="44" t="str">
        <f t="shared" si="58"/>
        <v>Да</v>
      </c>
      <c r="V77" s="27" t="str">
        <f t="shared" si="59"/>
        <v/>
      </c>
    </row>
    <row r="78" spans="1:22" x14ac:dyDescent="0.2">
      <c r="A78" s="48">
        <f t="shared" si="48"/>
        <v>76</v>
      </c>
      <c r="B78" s="53" t="str">
        <f t="shared" si="41"/>
        <v>Ретро</v>
      </c>
      <c r="C78" s="27" t="str">
        <f t="shared" si="42"/>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49"/>
        <v>Развлекательные</v>
      </c>
      <c r="E78" s="54" t="str">
        <f t="shared" si="50"/>
        <v>SD</v>
      </c>
      <c r="F78" s="54" t="str">
        <f t="shared" si="40"/>
        <v>DVB-13</v>
      </c>
      <c r="G78" s="45" t="str">
        <f t="shared" si="51"/>
        <v xml:space="preserve"> 2001</v>
      </c>
      <c r="H78" s="55">
        <v>40</v>
      </c>
      <c r="I78" s="54">
        <f t="shared" si="52"/>
        <v>204</v>
      </c>
      <c r="J78" s="47" t="str">
        <f t="shared" si="43"/>
        <v>epg39</v>
      </c>
      <c r="K78" s="48" t="str">
        <f t="shared" si="53"/>
        <v>0009000207D1</v>
      </c>
      <c r="L78" s="48" t="str">
        <f t="shared" si="44"/>
        <v>http://www.tv-stream.ru/</v>
      </c>
      <c r="M78" s="48" t="str">
        <f t="shared" si="45"/>
        <v>Русский</v>
      </c>
      <c r="N78" s="48" t="str">
        <f t="shared" si="46"/>
        <v>Круглосуточно</v>
      </c>
      <c r="O78" s="49" t="str">
        <f t="shared" si="47"/>
        <v/>
      </c>
      <c r="P78" s="48" t="str">
        <f t="shared" si="54"/>
        <v>Базовый</v>
      </c>
      <c r="Q78" s="44" t="str">
        <f t="shared" si="55"/>
        <v>Да</v>
      </c>
      <c r="R78" s="44"/>
      <c r="S78" s="44" t="str">
        <f t="shared" si="56"/>
        <v>Да</v>
      </c>
      <c r="T78" s="44" t="str">
        <f t="shared" si="57"/>
        <v>Да</v>
      </c>
      <c r="U78" s="44" t="str">
        <f t="shared" si="58"/>
        <v/>
      </c>
      <c r="V78" s="27" t="str">
        <f t="shared" si="59"/>
        <v/>
      </c>
    </row>
    <row r="79" spans="1:22" x14ac:dyDescent="0.2">
      <c r="A79" s="48">
        <f t="shared" si="48"/>
        <v>77</v>
      </c>
      <c r="B79" s="53" t="str">
        <f t="shared" si="41"/>
        <v>National Geographic HD</v>
      </c>
      <c r="C79" s="27" t="str">
        <f t="shared" si="42"/>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49"/>
        <v>Вокруг света</v>
      </c>
      <c r="E79" s="54" t="str">
        <f t="shared" si="50"/>
        <v>HD</v>
      </c>
      <c r="F79" s="54" t="str">
        <f t="shared" si="40"/>
        <v>DVB-13</v>
      </c>
      <c r="G79" s="45" t="str">
        <f t="shared" si="51"/>
        <v xml:space="preserve"> 2001</v>
      </c>
      <c r="H79" s="55">
        <v>134</v>
      </c>
      <c r="I79" s="54">
        <f t="shared" si="52"/>
        <v>610</v>
      </c>
      <c r="J79" s="47" t="str">
        <f t="shared" si="43"/>
        <v>epg319</v>
      </c>
      <c r="K79" s="48" t="str">
        <f t="shared" si="53"/>
        <v>0009000207D1</v>
      </c>
      <c r="L79" s="48" t="str">
        <f t="shared" si="44"/>
        <v>http://natgeotv.com/ru</v>
      </c>
      <c r="M79" s="48" t="str">
        <f t="shared" si="45"/>
        <v>Русский, Английский</v>
      </c>
      <c r="N79" s="48" t="str">
        <f t="shared" si="46"/>
        <v>Круглосуточно</v>
      </c>
      <c r="O79" s="49" t="str">
        <f t="shared" si="47"/>
        <v/>
      </c>
      <c r="P79" s="48" t="str">
        <f t="shared" si="54"/>
        <v>Базовый</v>
      </c>
      <c r="Q79" s="44" t="str">
        <f t="shared" si="55"/>
        <v/>
      </c>
      <c r="R79" s="44"/>
      <c r="S79" s="44" t="str">
        <f t="shared" si="56"/>
        <v>Да</v>
      </c>
      <c r="T79" s="44" t="str">
        <f t="shared" si="57"/>
        <v>Да</v>
      </c>
      <c r="U79" s="44" t="str">
        <f t="shared" si="58"/>
        <v/>
      </c>
      <c r="V79" s="27" t="str">
        <f t="shared" si="59"/>
        <v/>
      </c>
    </row>
    <row r="80" spans="1:22" x14ac:dyDescent="0.2">
      <c r="A80" s="48">
        <f t="shared" si="48"/>
        <v>78</v>
      </c>
      <c r="B80" s="53" t="str">
        <f t="shared" si="41"/>
        <v>Food Network</v>
      </c>
      <c r="C80" s="27" t="str">
        <f t="shared" si="4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49"/>
        <v>Семья и здоровье</v>
      </c>
      <c r="E80" s="54" t="str">
        <f t="shared" si="50"/>
        <v>SD</v>
      </c>
      <c r="F80" s="54" t="str">
        <f t="shared" si="40"/>
        <v>DVB-13</v>
      </c>
      <c r="G80" s="45" t="str">
        <f t="shared" si="51"/>
        <v xml:space="preserve"> 2001</v>
      </c>
      <c r="H80" s="55">
        <v>304</v>
      </c>
      <c r="I80" s="54">
        <f t="shared" si="52"/>
        <v>134</v>
      </c>
      <c r="J80" s="47" t="str">
        <f t="shared" si="43"/>
        <v>epg589</v>
      </c>
      <c r="K80" s="48" t="str">
        <f t="shared" si="53"/>
        <v>0009000207D1</v>
      </c>
      <c r="L80" s="48" t="str">
        <f t="shared" si="44"/>
        <v>http://foodnetwork.com</v>
      </c>
      <c r="M80" s="48" t="str">
        <f t="shared" si="45"/>
        <v>Русский, Английский</v>
      </c>
      <c r="N80" s="48" t="str">
        <f t="shared" si="46"/>
        <v>Круглосуточно</v>
      </c>
      <c r="O80" s="49" t="str">
        <f t="shared" si="47"/>
        <v/>
      </c>
      <c r="P80" s="48" t="str">
        <f t="shared" si="54"/>
        <v>Базовый</v>
      </c>
      <c r="Q80" s="44" t="str">
        <f t="shared" si="55"/>
        <v>Да</v>
      </c>
      <c r="R80" s="44"/>
      <c r="S80" s="44" t="str">
        <f t="shared" si="56"/>
        <v>Да</v>
      </c>
      <c r="T80" s="44" t="str">
        <f t="shared" si="57"/>
        <v>Да</v>
      </c>
      <c r="U80" s="44" t="str">
        <f t="shared" si="58"/>
        <v/>
      </c>
      <c r="V80" s="27" t="str">
        <f t="shared" si="59"/>
        <v/>
      </c>
    </row>
    <row r="81" spans="1:22" x14ac:dyDescent="0.2">
      <c r="A81" s="48">
        <f t="shared" si="48"/>
        <v>79</v>
      </c>
      <c r="B81" s="53" t="str">
        <f t="shared" si="41"/>
        <v>Ностальгия</v>
      </c>
      <c r="C81" s="27" t="str">
        <f t="shared" si="42"/>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49"/>
        <v>Развлекательные</v>
      </c>
      <c r="E81" s="54" t="str">
        <f t="shared" si="50"/>
        <v>SD</v>
      </c>
      <c r="F81" s="54" t="str">
        <f t="shared" si="40"/>
        <v>DVB-13</v>
      </c>
      <c r="G81" s="45" t="str">
        <f t="shared" si="51"/>
        <v xml:space="preserve"> 2001</v>
      </c>
      <c r="H81" s="55">
        <v>140</v>
      </c>
      <c r="I81" s="54">
        <f t="shared" si="52"/>
        <v>203</v>
      </c>
      <c r="J81" s="47" t="str">
        <f t="shared" si="43"/>
        <v>epg325</v>
      </c>
      <c r="K81" s="48" t="str">
        <f t="shared" si="53"/>
        <v>0009000207D1</v>
      </c>
      <c r="L81" s="48" t="str">
        <f t="shared" si="44"/>
        <v>http://www.nostalgiatv.ru/</v>
      </c>
      <c r="M81" s="48" t="str">
        <f t="shared" si="45"/>
        <v>Русский</v>
      </c>
      <c r="N81" s="48" t="str">
        <f t="shared" si="46"/>
        <v>Круглосуточно</v>
      </c>
      <c r="O81" s="49" t="str">
        <f t="shared" si="47"/>
        <v/>
      </c>
      <c r="P81" s="48" t="str">
        <f t="shared" si="54"/>
        <v>Базовый</v>
      </c>
      <c r="Q81" s="44" t="str">
        <f t="shared" si="55"/>
        <v>Да</v>
      </c>
      <c r="R81" s="44"/>
      <c r="S81" s="44" t="str">
        <f t="shared" si="56"/>
        <v>Да</v>
      </c>
      <c r="T81" s="44" t="str">
        <f t="shared" si="57"/>
        <v>Да</v>
      </c>
      <c r="U81" s="44" t="str">
        <f t="shared" si="58"/>
        <v/>
      </c>
      <c r="V81" s="27" t="str">
        <f t="shared" si="59"/>
        <v/>
      </c>
    </row>
    <row r="82" spans="1:22" x14ac:dyDescent="0.2">
      <c r="A82" s="48">
        <f t="shared" si="48"/>
        <v>80</v>
      </c>
      <c r="B82" s="53" t="str">
        <f t="shared" si="41"/>
        <v>Eurosport 2</v>
      </c>
      <c r="C82" s="27" t="str">
        <f t="shared" si="42"/>
        <v>Канал предоставляет самую полную информацию о текущих событиях в мире спорта. Вещание в формате высокой четкости.</v>
      </c>
      <c r="D82" s="53" t="str">
        <f t="shared" si="49"/>
        <v>Спортивные</v>
      </c>
      <c r="E82" s="54" t="str">
        <f t="shared" si="50"/>
        <v>SD</v>
      </c>
      <c r="F82" s="54" t="str">
        <f t="shared" si="40"/>
        <v>DVB-13</v>
      </c>
      <c r="G82" s="45" t="str">
        <f t="shared" si="51"/>
        <v xml:space="preserve"> 2001</v>
      </c>
      <c r="H82" s="55">
        <v>111</v>
      </c>
      <c r="I82" s="54">
        <f t="shared" si="52"/>
        <v>301</v>
      </c>
      <c r="J82" s="47" t="str">
        <f t="shared" si="43"/>
        <v>epg107</v>
      </c>
      <c r="K82" s="48" t="str">
        <f t="shared" si="53"/>
        <v>0009000207D1</v>
      </c>
      <c r="L82" s="48" t="str">
        <f t="shared" si="44"/>
        <v>http://www.eurosport.ru/</v>
      </c>
      <c r="M82" s="48" t="str">
        <f t="shared" si="45"/>
        <v>Русский, Английский</v>
      </c>
      <c r="N82" s="48" t="str">
        <f t="shared" si="46"/>
        <v>Круглосуточно</v>
      </c>
      <c r="O82" s="49" t="str">
        <f t="shared" si="47"/>
        <v/>
      </c>
      <c r="P82" s="48" t="str">
        <f t="shared" si="54"/>
        <v>Базовый</v>
      </c>
      <c r="Q82" s="44" t="str">
        <f t="shared" si="55"/>
        <v/>
      </c>
      <c r="R82" s="44"/>
      <c r="S82" s="44" t="str">
        <f t="shared" si="56"/>
        <v>Да</v>
      </c>
      <c r="T82" s="44" t="str">
        <f t="shared" si="57"/>
        <v>Да</v>
      </c>
      <c r="U82" s="44" t="str">
        <f t="shared" si="58"/>
        <v/>
      </c>
      <c r="V82" s="27" t="str">
        <f t="shared" si="59"/>
        <v/>
      </c>
    </row>
    <row r="83" spans="1:22" x14ac:dyDescent="0.2">
      <c r="A83" s="48">
        <f t="shared" si="48"/>
        <v>81</v>
      </c>
      <c r="B83" s="53" t="str">
        <f t="shared" si="41"/>
        <v>National Geographic Wild HD</v>
      </c>
      <c r="C83" s="27" t="str">
        <f t="shared" si="42"/>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49"/>
        <v>Вокруг света</v>
      </c>
      <c r="E83" s="54" t="str">
        <f t="shared" si="50"/>
        <v>HD</v>
      </c>
      <c r="F83" s="54" t="str">
        <f t="shared" si="40"/>
        <v>DVB-14</v>
      </c>
      <c r="G83" s="45" t="str">
        <f t="shared" si="51"/>
        <v xml:space="preserve"> 2001</v>
      </c>
      <c r="H83" s="55">
        <v>135</v>
      </c>
      <c r="I83" s="54">
        <f t="shared" si="52"/>
        <v>611</v>
      </c>
      <c r="J83" s="47" t="str">
        <f t="shared" si="43"/>
        <v>epg320</v>
      </c>
      <c r="K83" s="48" t="str">
        <f t="shared" si="53"/>
        <v>0009000207D1</v>
      </c>
      <c r="L83" s="48" t="str">
        <f t="shared" si="44"/>
        <v>http://natgeotv.com</v>
      </c>
      <c r="M83" s="48" t="str">
        <f t="shared" si="45"/>
        <v>Русский</v>
      </c>
      <c r="N83" s="48" t="str">
        <f t="shared" si="46"/>
        <v>Круглосуточно</v>
      </c>
      <c r="O83" s="49" t="str">
        <f t="shared" si="47"/>
        <v/>
      </c>
      <c r="P83" s="48" t="str">
        <f t="shared" si="54"/>
        <v>Базовый</v>
      </c>
      <c r="Q83" s="44" t="str">
        <f t="shared" si="55"/>
        <v/>
      </c>
      <c r="R83" s="44"/>
      <c r="S83" s="44" t="str">
        <f t="shared" si="56"/>
        <v>Да</v>
      </c>
      <c r="T83" s="44" t="str">
        <f t="shared" si="57"/>
        <v>Да</v>
      </c>
      <c r="U83" s="44" t="str">
        <f t="shared" si="58"/>
        <v/>
      </c>
      <c r="V83" s="27" t="str">
        <f t="shared" si="59"/>
        <v/>
      </c>
    </row>
    <row r="84" spans="1:22" x14ac:dyDescent="0.2">
      <c r="A84" s="48">
        <f t="shared" si="48"/>
        <v>82</v>
      </c>
      <c r="B84" s="53" t="str">
        <f t="shared" si="41"/>
        <v>СТС Love</v>
      </c>
      <c r="C84" s="27" t="str">
        <f t="shared" si="42"/>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49"/>
        <v>Кино и сериалы</v>
      </c>
      <c r="E84" s="54" t="str">
        <f t="shared" si="50"/>
        <v>SD</v>
      </c>
      <c r="F84" s="54" t="str">
        <f t="shared" si="40"/>
        <v>DVB-15</v>
      </c>
      <c r="G84" s="45" t="str">
        <f t="shared" si="51"/>
        <v xml:space="preserve"> 2001</v>
      </c>
      <c r="H84" s="55">
        <v>145</v>
      </c>
      <c r="I84" s="54">
        <f t="shared" si="52"/>
        <v>75</v>
      </c>
      <c r="J84" s="47" t="str">
        <f t="shared" si="43"/>
        <v>epg512</v>
      </c>
      <c r="K84" s="48" t="str">
        <f t="shared" si="53"/>
        <v>0009000207E3</v>
      </c>
      <c r="L84" s="48" t="str">
        <f t="shared" si="44"/>
        <v>http://love.ctc.ru/</v>
      </c>
      <c r="M84" s="48" t="str">
        <f t="shared" si="45"/>
        <v>Русский</v>
      </c>
      <c r="N84" s="48" t="str">
        <f t="shared" si="46"/>
        <v>Круглосуточно</v>
      </c>
      <c r="O84" s="49" t="str">
        <f t="shared" si="47"/>
        <v/>
      </c>
      <c r="P84" s="48" t="str">
        <f t="shared" si="54"/>
        <v>Базовый</v>
      </c>
      <c r="Q84" s="44" t="str">
        <f t="shared" si="55"/>
        <v>Да</v>
      </c>
      <c r="R84" s="44"/>
      <c r="S84" s="44" t="str">
        <f t="shared" si="56"/>
        <v>Да</v>
      </c>
      <c r="T84" s="44" t="str">
        <f t="shared" si="57"/>
        <v>Да</v>
      </c>
      <c r="U84" s="44" t="str">
        <f t="shared" si="58"/>
        <v/>
      </c>
      <c r="V84" s="27" t="str">
        <f t="shared" si="59"/>
        <v/>
      </c>
    </row>
    <row r="85" spans="1:22" x14ac:dyDescent="0.2">
      <c r="A85" s="48">
        <f t="shared" si="48"/>
        <v>83</v>
      </c>
      <c r="B85" s="53" t="str">
        <f t="shared" si="41"/>
        <v>МТС-ИНФО</v>
      </c>
      <c r="C85" s="27" t="str">
        <f t="shared" si="42"/>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49"/>
        <v>Новости и публицистика</v>
      </c>
      <c r="E85" s="54" t="str">
        <f t="shared" si="50"/>
        <v>SD</v>
      </c>
      <c r="F85" s="54" t="str">
        <f t="shared" si="40"/>
        <v>DVB-14</v>
      </c>
      <c r="G85" s="45" t="str">
        <f t="shared" si="51"/>
        <v xml:space="preserve"> 2001</v>
      </c>
      <c r="H85" s="55">
        <v>999</v>
      </c>
      <c r="I85" s="54">
        <f t="shared" si="52"/>
        <v>30</v>
      </c>
      <c r="J85" s="47" t="str">
        <f t="shared" si="43"/>
        <v>epg114</v>
      </c>
      <c r="K85" s="48" t="str">
        <f t="shared" si="53"/>
        <v>-</v>
      </c>
      <c r="L85" s="48" t="str">
        <f t="shared" si="44"/>
        <v>http://dom.mts.ru</v>
      </c>
      <c r="M85" s="48" t="str">
        <f t="shared" si="45"/>
        <v>Русский</v>
      </c>
      <c r="N85" s="48" t="str">
        <f t="shared" si="46"/>
        <v>Круглосуточно</v>
      </c>
      <c r="O85" s="49" t="str">
        <f t="shared" si="47"/>
        <v/>
      </c>
      <c r="P85" s="48" t="str">
        <f t="shared" si="54"/>
        <v>Базовый</v>
      </c>
      <c r="Q85" s="44" t="str">
        <f t="shared" si="55"/>
        <v/>
      </c>
      <c r="R85" s="44"/>
      <c r="S85" s="44" t="str">
        <f t="shared" si="56"/>
        <v>Да</v>
      </c>
      <c r="T85" s="44" t="str">
        <f t="shared" si="57"/>
        <v>Да</v>
      </c>
      <c r="U85" s="44" t="str">
        <f t="shared" si="58"/>
        <v/>
      </c>
      <c r="V85" s="27" t="str">
        <f t="shared" si="59"/>
        <v/>
      </c>
    </row>
    <row r="86" spans="1:22" x14ac:dyDescent="0.2">
      <c r="A86" s="48">
        <f t="shared" si="48"/>
        <v>84</v>
      </c>
      <c r="B86" s="51" t="str">
        <f t="shared" si="41"/>
        <v>Gulli Girl</v>
      </c>
      <c r="C86" s="51" t="str">
        <f t="shared" si="42"/>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49"/>
        <v>Детские</v>
      </c>
      <c r="E86" s="54" t="str">
        <f t="shared" si="50"/>
        <v>SD</v>
      </c>
      <c r="F86" s="54" t="str">
        <f t="shared" ref="F86:F98" si="60">IFERROR(VLOOKUP($H86,TChannels,2,FALSE),"-")</f>
        <v>DVB-14</v>
      </c>
      <c r="G86" s="45" t="str">
        <f t="shared" si="51"/>
        <v xml:space="preserve"> 2001</v>
      </c>
      <c r="H86" s="55">
        <v>80</v>
      </c>
      <c r="I86" s="54">
        <f t="shared" si="52"/>
        <v>87</v>
      </c>
      <c r="J86" s="47" t="str">
        <f t="shared" si="43"/>
        <v>epg76</v>
      </c>
      <c r="K86" s="48" t="str">
        <f t="shared" si="53"/>
        <v>0009000207D1</v>
      </c>
      <c r="L86" s="48" t="str">
        <f t="shared" si="44"/>
        <v>http://www.gulli.ru/</v>
      </c>
      <c r="M86" s="48" t="str">
        <f t="shared" si="45"/>
        <v>Русский</v>
      </c>
      <c r="N86" s="48" t="str">
        <f t="shared" si="46"/>
        <v>Круглосуточно</v>
      </c>
      <c r="O86" s="49" t="str">
        <f t="shared" si="47"/>
        <v/>
      </c>
      <c r="P86" s="48" t="str">
        <f t="shared" si="54"/>
        <v>Базовый</v>
      </c>
      <c r="Q86" s="44" t="str">
        <f t="shared" si="55"/>
        <v/>
      </c>
      <c r="R86" s="44"/>
      <c r="S86" s="44" t="str">
        <f t="shared" si="56"/>
        <v>Да</v>
      </c>
      <c r="T86" s="44" t="str">
        <f t="shared" si="57"/>
        <v>Да</v>
      </c>
      <c r="U86" s="44" t="str">
        <f t="shared" si="58"/>
        <v/>
      </c>
      <c r="V86" s="27" t="str">
        <f t="shared" si="59"/>
        <v/>
      </c>
    </row>
    <row r="87" spans="1:22" x14ac:dyDescent="0.2">
      <c r="A87" s="48">
        <f t="shared" si="48"/>
        <v>85</v>
      </c>
      <c r="B87" s="53" t="str">
        <f t="shared" si="41"/>
        <v>Детский</v>
      </c>
      <c r="C87" s="27" t="str">
        <f t="shared" si="42"/>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49"/>
        <v>Детские</v>
      </c>
      <c r="E87" s="54" t="str">
        <f t="shared" si="50"/>
        <v>SD</v>
      </c>
      <c r="F87" s="54" t="str">
        <f t="shared" si="60"/>
        <v>DVB-14</v>
      </c>
      <c r="G87" s="45" t="str">
        <f t="shared" si="51"/>
        <v xml:space="preserve"> 2001</v>
      </c>
      <c r="H87" s="55">
        <v>83</v>
      </c>
      <c r="I87" s="54">
        <f t="shared" si="52"/>
        <v>88</v>
      </c>
      <c r="J87" s="47" t="str">
        <f t="shared" si="43"/>
        <v>epg79</v>
      </c>
      <c r="K87" s="48" t="str">
        <f t="shared" si="53"/>
        <v>0009000207D1</v>
      </c>
      <c r="L87" s="48" t="str">
        <f t="shared" si="44"/>
        <v>http://telekanaldetskiy.ru/</v>
      </c>
      <c r="M87" s="48" t="str">
        <f t="shared" si="45"/>
        <v>Русский</v>
      </c>
      <c r="N87" s="48" t="str">
        <f t="shared" si="46"/>
        <v>Круглосуточно</v>
      </c>
      <c r="O87" s="49" t="str">
        <f t="shared" si="47"/>
        <v/>
      </c>
      <c r="P87" s="48" t="str">
        <f t="shared" si="54"/>
        <v>Базовый</v>
      </c>
      <c r="Q87" s="44" t="str">
        <f t="shared" si="55"/>
        <v>Да</v>
      </c>
      <c r="R87" s="44"/>
      <c r="S87" s="44" t="str">
        <f t="shared" si="56"/>
        <v>Да</v>
      </c>
      <c r="T87" s="44" t="str">
        <f t="shared" si="57"/>
        <v>Да</v>
      </c>
      <c r="U87" s="44" t="str">
        <f t="shared" si="58"/>
        <v/>
      </c>
      <c r="V87" s="27" t="str">
        <f t="shared" si="59"/>
        <v/>
      </c>
    </row>
    <row r="88" spans="1:22" x14ac:dyDescent="0.2">
      <c r="A88" s="48">
        <f t="shared" si="48"/>
        <v>86</v>
      </c>
      <c r="B88" s="53" t="str">
        <f t="shared" si="41"/>
        <v>Discovery Channel HD</v>
      </c>
      <c r="C88" s="27" t="str">
        <f t="shared" si="42"/>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49"/>
        <v>Вокруг света</v>
      </c>
      <c r="E88" s="54" t="str">
        <f t="shared" si="50"/>
        <v>HD</v>
      </c>
      <c r="F88" s="54" t="str">
        <f t="shared" si="60"/>
        <v>DVB-15</v>
      </c>
      <c r="G88" s="45" t="str">
        <f t="shared" si="51"/>
        <v xml:space="preserve"> 2001</v>
      </c>
      <c r="H88" s="55">
        <v>118</v>
      </c>
      <c r="I88" s="54">
        <f t="shared" si="52"/>
        <v>609</v>
      </c>
      <c r="J88" s="47" t="str">
        <f t="shared" si="43"/>
        <v>epg509</v>
      </c>
      <c r="K88" s="48" t="str">
        <f t="shared" si="53"/>
        <v>0009000207D1</v>
      </c>
      <c r="L88" s="48" t="str">
        <f t="shared" si="44"/>
        <v>http://www.discoverychannel.ru/</v>
      </c>
      <c r="M88" s="48" t="str">
        <f t="shared" si="45"/>
        <v>Русский, Английский</v>
      </c>
      <c r="N88" s="48" t="str">
        <f t="shared" si="46"/>
        <v>Круглосуточно</v>
      </c>
      <c r="O88" s="49" t="str">
        <f t="shared" si="47"/>
        <v/>
      </c>
      <c r="P88" s="48" t="str">
        <f t="shared" si="54"/>
        <v>Базовый</v>
      </c>
      <c r="Q88" s="44" t="str">
        <f t="shared" si="55"/>
        <v/>
      </c>
      <c r="R88" s="44"/>
      <c r="S88" s="44" t="str">
        <f t="shared" si="56"/>
        <v>Да</v>
      </c>
      <c r="T88" s="44" t="str">
        <f t="shared" si="57"/>
        <v>Да</v>
      </c>
      <c r="U88" s="44" t="str">
        <f t="shared" si="58"/>
        <v/>
      </c>
      <c r="V88" s="27" t="str">
        <f t="shared" si="59"/>
        <v/>
      </c>
    </row>
    <row r="89" spans="1:22" x14ac:dyDescent="0.2">
      <c r="A89" s="48">
        <f t="shared" si="48"/>
        <v>87</v>
      </c>
      <c r="B89" s="53" t="str">
        <f t="shared" si="41"/>
        <v>TV1000 Comedy HD</v>
      </c>
      <c r="C89" s="27" t="str">
        <f t="shared" si="42"/>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49"/>
        <v>Кино и сериалы</v>
      </c>
      <c r="E89" s="54" t="str">
        <f t="shared" si="50"/>
        <v>HD</v>
      </c>
      <c r="F89" s="54" t="str">
        <f t="shared" si="60"/>
        <v>DVB-15</v>
      </c>
      <c r="G89" s="45" t="str">
        <f t="shared" si="51"/>
        <v xml:space="preserve"> 2001</v>
      </c>
      <c r="H89" s="55">
        <v>162</v>
      </c>
      <c r="I89" s="54">
        <f t="shared" si="52"/>
        <v>805</v>
      </c>
      <c r="J89" s="47" t="str">
        <f t="shared" si="43"/>
        <v>epg377</v>
      </c>
      <c r="K89" s="48" t="str">
        <f t="shared" si="53"/>
        <v>0009000207E0</v>
      </c>
      <c r="L89" s="48" t="str">
        <f t="shared" si="44"/>
        <v>http://www.viasatpremium.ru/</v>
      </c>
      <c r="M89" s="48" t="str">
        <f t="shared" si="45"/>
        <v>Русский</v>
      </c>
      <c r="N89" s="48" t="str">
        <f t="shared" si="46"/>
        <v>Круглосуточно</v>
      </c>
      <c r="O89" s="49" t="str">
        <f t="shared" si="47"/>
        <v/>
      </c>
      <c r="P89" s="48" t="str">
        <f t="shared" si="54"/>
        <v>VIASAT премиум HD</v>
      </c>
      <c r="Q89" s="44" t="str">
        <f t="shared" si="55"/>
        <v/>
      </c>
      <c r="R89" s="44"/>
      <c r="S89" s="44" t="str">
        <f t="shared" si="56"/>
        <v>Да</v>
      </c>
      <c r="T89" s="44" t="str">
        <f t="shared" si="57"/>
        <v>Да</v>
      </c>
      <c r="U89" s="44" t="str">
        <f t="shared" si="58"/>
        <v/>
      </c>
      <c r="V89" s="27" t="str">
        <f t="shared" si="59"/>
        <v/>
      </c>
    </row>
    <row r="90" spans="1:22" x14ac:dyDescent="0.2">
      <c r="A90" s="48">
        <f t="shared" si="48"/>
        <v>88</v>
      </c>
      <c r="B90" s="53" t="str">
        <f t="shared" si="41"/>
        <v>Канал Disney</v>
      </c>
      <c r="C90" s="27" t="str">
        <f t="shared" si="42"/>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49"/>
        <v>Детские</v>
      </c>
      <c r="E90" s="54" t="str">
        <f t="shared" si="50"/>
        <v>SD</v>
      </c>
      <c r="F90" s="54" t="str">
        <f t="shared" si="60"/>
        <v>DVB-16</v>
      </c>
      <c r="G90" s="45" t="str">
        <f t="shared" si="51"/>
        <v xml:space="preserve"> 2001</v>
      </c>
      <c r="H90" s="55">
        <v>13</v>
      </c>
      <c r="I90" s="68">
        <f t="shared" si="52"/>
        <v>23</v>
      </c>
      <c r="J90" s="47" t="str">
        <f t="shared" si="43"/>
        <v>epg12</v>
      </c>
      <c r="K90" s="48" t="str">
        <f t="shared" si="53"/>
        <v>0009000207E3</v>
      </c>
      <c r="L90" s="48" t="str">
        <f t="shared" si="44"/>
        <v>http://www.disney.ru/</v>
      </c>
      <c r="M90" s="48" t="str">
        <f t="shared" si="45"/>
        <v>Русский</v>
      </c>
      <c r="N90" s="48" t="str">
        <f t="shared" si="46"/>
        <v>Круглосуточно</v>
      </c>
      <c r="O90" s="49" t="str">
        <f t="shared" si="47"/>
        <v/>
      </c>
      <c r="P90" s="48" t="str">
        <f t="shared" si="54"/>
        <v>Базовый</v>
      </c>
      <c r="Q90" s="44" t="str">
        <f t="shared" si="55"/>
        <v>Да</v>
      </c>
      <c r="R90" s="44"/>
      <c r="S90" s="44" t="str">
        <f t="shared" si="56"/>
        <v>Да</v>
      </c>
      <c r="T90" s="44" t="str">
        <f t="shared" si="57"/>
        <v>Да</v>
      </c>
      <c r="U90" s="44" t="str">
        <f t="shared" si="58"/>
        <v/>
      </c>
      <c r="V90" s="27" t="str">
        <f t="shared" si="59"/>
        <v/>
      </c>
    </row>
    <row r="91" spans="1:22" x14ac:dyDescent="0.2">
      <c r="A91" s="48">
        <f t="shared" si="48"/>
        <v>89</v>
      </c>
      <c r="B91" s="53" t="str">
        <f t="shared" si="41"/>
        <v>Boomerang</v>
      </c>
      <c r="C91" s="27" t="str">
        <f t="shared" si="42"/>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49"/>
        <v>Детские</v>
      </c>
      <c r="E91" s="54" t="str">
        <f t="shared" si="50"/>
        <v>SD</v>
      </c>
      <c r="F91" s="54" t="str">
        <f t="shared" si="60"/>
        <v>DVB-16</v>
      </c>
      <c r="G91" s="45" t="str">
        <f t="shared" si="51"/>
        <v xml:space="preserve"> 2001</v>
      </c>
      <c r="H91" s="55">
        <v>180</v>
      </c>
      <c r="I91" s="54">
        <f t="shared" si="52"/>
        <v>86</v>
      </c>
      <c r="J91" s="47" t="str">
        <f t="shared" si="43"/>
        <v>epg374</v>
      </c>
      <c r="K91" s="48" t="str">
        <f t="shared" si="53"/>
        <v>0009000207D1</v>
      </c>
      <c r="L91" s="48" t="str">
        <f t="shared" si="44"/>
        <v>http://www.boomerangtv.co.uk</v>
      </c>
      <c r="M91" s="48" t="str">
        <f t="shared" si="45"/>
        <v>Русский</v>
      </c>
      <c r="N91" s="48" t="str">
        <f t="shared" si="46"/>
        <v>Круглосуточно</v>
      </c>
      <c r="O91" s="49" t="str">
        <f t="shared" si="47"/>
        <v/>
      </c>
      <c r="P91" s="48" t="str">
        <f t="shared" si="54"/>
        <v>Базовый</v>
      </c>
      <c r="Q91" s="44" t="str">
        <f t="shared" si="55"/>
        <v/>
      </c>
      <c r="R91" s="44"/>
      <c r="S91" s="44" t="str">
        <f t="shared" si="56"/>
        <v>Да</v>
      </c>
      <c r="T91" s="44" t="str">
        <f t="shared" si="57"/>
        <v>Да</v>
      </c>
      <c r="U91" s="44" t="str">
        <f t="shared" si="58"/>
        <v/>
      </c>
      <c r="V91" s="27" t="str">
        <f t="shared" si="59"/>
        <v/>
      </c>
    </row>
    <row r="92" spans="1:22" x14ac:dyDescent="0.2">
      <c r="A92" s="48">
        <f t="shared" si="48"/>
        <v>90</v>
      </c>
      <c r="B92" s="53" t="str">
        <f t="shared" si="41"/>
        <v>Eurosport 2 HD</v>
      </c>
      <c r="C92" s="27" t="str">
        <f t="shared" si="42"/>
        <v>Канал предоставляет самую полную информацию о текущих событиях в мире спорта. Вещание в формате высокой четкости.</v>
      </c>
      <c r="D92" s="53" t="str">
        <f t="shared" si="49"/>
        <v>Спортивные</v>
      </c>
      <c r="E92" s="54" t="str">
        <f t="shared" si="50"/>
        <v>HD</v>
      </c>
      <c r="F92" s="54" t="str">
        <f t="shared" si="60"/>
        <v>DVB-16</v>
      </c>
      <c r="G92" s="45" t="str">
        <f t="shared" si="51"/>
        <v xml:space="preserve"> 2001</v>
      </c>
      <c r="H92" s="55">
        <v>171</v>
      </c>
      <c r="I92" s="54">
        <f t="shared" si="52"/>
        <v>620</v>
      </c>
      <c r="J92" s="47" t="str">
        <f t="shared" si="43"/>
        <v>epg383</v>
      </c>
      <c r="K92" s="48" t="str">
        <f t="shared" si="53"/>
        <v>0009000207D1</v>
      </c>
      <c r="L92" s="48" t="str">
        <f t="shared" si="44"/>
        <v>http://www.eurosport.ru/</v>
      </c>
      <c r="M92" s="48" t="str">
        <f t="shared" si="45"/>
        <v>Английский</v>
      </c>
      <c r="N92" s="48" t="str">
        <f t="shared" si="46"/>
        <v>Круглосуточно</v>
      </c>
      <c r="O92" s="49" t="str">
        <f t="shared" si="47"/>
        <v/>
      </c>
      <c r="P92" s="48" t="str">
        <f t="shared" si="54"/>
        <v>Базовый</v>
      </c>
      <c r="Q92" s="44" t="str">
        <f t="shared" si="55"/>
        <v/>
      </c>
      <c r="R92" s="44"/>
      <c r="S92" s="44" t="str">
        <f t="shared" si="56"/>
        <v>Да</v>
      </c>
      <c r="T92" s="44" t="str">
        <f t="shared" si="57"/>
        <v>Да</v>
      </c>
      <c r="U92" s="44" t="str">
        <f t="shared" si="58"/>
        <v/>
      </c>
      <c r="V92" s="27" t="str">
        <f t="shared" si="59"/>
        <v/>
      </c>
    </row>
    <row r="93" spans="1:22" x14ac:dyDescent="0.2">
      <c r="A93" s="48">
        <f t="shared" si="48"/>
        <v>91</v>
      </c>
      <c r="B93" s="53" t="str">
        <f t="shared" ref="B93:B123" si="61">IFERROR(VLOOKUP($H93,TChannels,3,FALSE),"-")</f>
        <v>Discovery Science</v>
      </c>
      <c r="C93" s="27" t="str">
        <f t="shared" ref="C93:C123" si="62">IFERROR(VLOOKUP($H93,TChannels,30,FALSE),"-")</f>
        <v>Discovery Science – научный круглосуточный канал. Discovery Science транслирует научные и технические исследования, открытия и изобретения.</v>
      </c>
      <c r="D93" s="53" t="str">
        <f t="shared" si="49"/>
        <v>Познавательные</v>
      </c>
      <c r="E93" s="54" t="str">
        <f t="shared" si="50"/>
        <v>SD</v>
      </c>
      <c r="F93" s="54" t="str">
        <f t="shared" si="60"/>
        <v>DVB-17</v>
      </c>
      <c r="G93" s="45" t="str">
        <f t="shared" si="51"/>
        <v xml:space="preserve"> 2001</v>
      </c>
      <c r="H93" s="55">
        <v>85</v>
      </c>
      <c r="I93" s="54">
        <f t="shared" si="52"/>
        <v>111</v>
      </c>
      <c r="J93" s="47" t="str">
        <f t="shared" ref="J93:J123" si="63">IFERROR(VLOOKUP($H93,TChannels,22,FALSE),"-")</f>
        <v>epg81</v>
      </c>
      <c r="K93" s="48" t="str">
        <f t="shared" si="53"/>
        <v>0009000207E3</v>
      </c>
      <c r="L93" s="48" t="str">
        <f t="shared" ref="L93:L123" si="64">IFERROR(VLOOKUP($H93,TChannels,23,FALSE),"-")</f>
        <v>http://science.discovery.com/</v>
      </c>
      <c r="M93" s="48" t="str">
        <f t="shared" ref="M93:M123" si="65">IFERROR(VLOOKUP($H93,TChannels,24,FALSE),"-")</f>
        <v>Русский, Английский</v>
      </c>
      <c r="N93" s="48" t="str">
        <f t="shared" ref="N93:N123" si="66">IFERROR(VLOOKUP($H93,TChannels,25,FALSE),"-")</f>
        <v>Круглосуточно</v>
      </c>
      <c r="O93" s="49" t="str">
        <f t="shared" ref="O93:O123" si="67">IF(VLOOKUP($H93,TChannels,26,FALSE)=0,"",VLOOKUP($H93,TChannels,26,FALSE))</f>
        <v/>
      </c>
      <c r="P93" s="48" t="str">
        <f t="shared" si="54"/>
        <v>Базовый</v>
      </c>
      <c r="Q93" s="44" t="str">
        <f t="shared" si="55"/>
        <v/>
      </c>
      <c r="R93" s="44"/>
      <c r="S93" s="44" t="str">
        <f t="shared" si="56"/>
        <v>Да</v>
      </c>
      <c r="T93" s="44" t="str">
        <f t="shared" si="57"/>
        <v>Да</v>
      </c>
      <c r="U93" s="44" t="str">
        <f t="shared" si="58"/>
        <v/>
      </c>
      <c r="V93" s="27" t="str">
        <f t="shared" si="59"/>
        <v/>
      </c>
    </row>
    <row r="94" spans="1:22" x14ac:dyDescent="0.2">
      <c r="A94" s="48">
        <f t="shared" si="48"/>
        <v>92</v>
      </c>
      <c r="B94" s="53" t="str">
        <f t="shared" si="61"/>
        <v>КХЛ HD</v>
      </c>
      <c r="C94" s="27" t="str">
        <f t="shared" si="6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49"/>
        <v>Спортивные</v>
      </c>
      <c r="E94" s="54" t="str">
        <f t="shared" si="50"/>
        <v>HD</v>
      </c>
      <c r="F94" s="54" t="str">
        <f t="shared" si="60"/>
        <v>DVB-17</v>
      </c>
      <c r="G94" s="45" t="str">
        <f t="shared" si="51"/>
        <v xml:space="preserve"> 2001</v>
      </c>
      <c r="H94" s="55">
        <v>170</v>
      </c>
      <c r="I94" s="54">
        <f t="shared" si="52"/>
        <v>830</v>
      </c>
      <c r="J94" s="47" t="str">
        <f t="shared" si="63"/>
        <v>epg382</v>
      </c>
      <c r="K94" s="48" t="str">
        <f t="shared" si="53"/>
        <v>0009000207F6</v>
      </c>
      <c r="L94" s="48" t="str">
        <f t="shared" si="64"/>
        <v>http://tv.khl.ru/</v>
      </c>
      <c r="M94" s="48" t="str">
        <f t="shared" si="65"/>
        <v>Русский</v>
      </c>
      <c r="N94" s="48" t="str">
        <f t="shared" si="66"/>
        <v>Круглосуточно</v>
      </c>
      <c r="O94" s="49" t="str">
        <f t="shared" si="67"/>
        <v/>
      </c>
      <c r="P94" s="48" t="str">
        <f t="shared" si="54"/>
        <v>КХЛ HD</v>
      </c>
      <c r="Q94" s="44" t="str">
        <f t="shared" si="55"/>
        <v/>
      </c>
      <c r="R94" s="44"/>
      <c r="S94" s="44" t="str">
        <f t="shared" si="56"/>
        <v>Да</v>
      </c>
      <c r="T94" s="44" t="str">
        <f t="shared" si="57"/>
        <v>Да</v>
      </c>
      <c r="U94" s="44" t="str">
        <f t="shared" si="58"/>
        <v/>
      </c>
      <c r="V94" s="27" t="str">
        <f t="shared" si="59"/>
        <v/>
      </c>
    </row>
    <row r="95" spans="1:22" x14ac:dyDescent="0.2">
      <c r="A95" s="48">
        <f t="shared" si="48"/>
        <v>93</v>
      </c>
      <c r="B95" s="53" t="str">
        <f t="shared" si="61"/>
        <v>History</v>
      </c>
      <c r="C95" s="27" t="str">
        <f t="shared" si="6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49"/>
        <v>Развлекательные</v>
      </c>
      <c r="E95" s="54" t="str">
        <f t="shared" si="50"/>
        <v>SD</v>
      </c>
      <c r="F95" s="54" t="str">
        <f t="shared" si="60"/>
        <v>DVB-17</v>
      </c>
      <c r="G95" s="45" t="str">
        <f t="shared" si="51"/>
        <v xml:space="preserve"> 2001</v>
      </c>
      <c r="H95" s="55">
        <v>233</v>
      </c>
      <c r="I95" s="54">
        <f t="shared" si="52"/>
        <v>201</v>
      </c>
      <c r="J95" s="47" t="str">
        <f t="shared" si="63"/>
        <v>epg503</v>
      </c>
      <c r="K95" s="48" t="str">
        <f t="shared" si="53"/>
        <v>0009000207D1</v>
      </c>
      <c r="L95" s="48" t="str">
        <f t="shared" si="64"/>
        <v>http://www.history.com/</v>
      </c>
      <c r="M95" s="48" t="str">
        <f t="shared" si="65"/>
        <v>Русский, Английский</v>
      </c>
      <c r="N95" s="48" t="str">
        <f t="shared" si="66"/>
        <v>Круглосуточно</v>
      </c>
      <c r="O95" s="49" t="str">
        <f t="shared" si="67"/>
        <v/>
      </c>
      <c r="P95" s="48" t="str">
        <f t="shared" si="54"/>
        <v>Базовый</v>
      </c>
      <c r="Q95" s="44" t="str">
        <f t="shared" si="55"/>
        <v>Да</v>
      </c>
      <c r="R95" s="44"/>
      <c r="S95" s="44" t="str">
        <f t="shared" si="56"/>
        <v>Да</v>
      </c>
      <c r="T95" s="44" t="str">
        <f t="shared" si="57"/>
        <v>Да</v>
      </c>
      <c r="U95" s="44" t="str">
        <f t="shared" si="58"/>
        <v/>
      </c>
      <c r="V95" s="27" t="str">
        <f t="shared" si="59"/>
        <v/>
      </c>
    </row>
    <row r="96" spans="1:22" s="63" customFormat="1" x14ac:dyDescent="0.2">
      <c r="A96" s="48">
        <f t="shared" si="48"/>
        <v>94</v>
      </c>
      <c r="B96" s="53" t="str">
        <f t="shared" si="61"/>
        <v>Life</v>
      </c>
      <c r="C96" s="27" t="str">
        <f t="shared" si="62"/>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49"/>
        <v>Новости и публицистика</v>
      </c>
      <c r="E96" s="54" t="str">
        <f t="shared" si="50"/>
        <v>SD</v>
      </c>
      <c r="F96" s="54" t="str">
        <f t="shared" si="60"/>
        <v>DVB-18</v>
      </c>
      <c r="G96" s="45" t="str">
        <f t="shared" si="51"/>
        <v xml:space="preserve"> 2001</v>
      </c>
      <c r="H96" s="55">
        <v>69</v>
      </c>
      <c r="I96" s="54">
        <f t="shared" si="52"/>
        <v>34</v>
      </c>
      <c r="J96" s="47" t="str">
        <f t="shared" si="63"/>
        <v>epg273</v>
      </c>
      <c r="K96" s="48" t="str">
        <f t="shared" si="53"/>
        <v>0009000207F4</v>
      </c>
      <c r="L96" s="48" t="str">
        <f t="shared" si="64"/>
        <v>http://lifenews.ru/</v>
      </c>
      <c r="M96" s="48" t="str">
        <f t="shared" si="65"/>
        <v>Русский</v>
      </c>
      <c r="N96" s="48" t="str">
        <f t="shared" si="66"/>
        <v>Круглосуточно</v>
      </c>
      <c r="O96" s="49" t="str">
        <f t="shared" si="67"/>
        <v/>
      </c>
      <c r="P96" s="48" t="str">
        <f t="shared" si="54"/>
        <v>Базовый</v>
      </c>
      <c r="Q96" s="44" t="str">
        <f t="shared" si="55"/>
        <v>Да</v>
      </c>
      <c r="R96" s="44"/>
      <c r="S96" s="44" t="str">
        <f t="shared" si="56"/>
        <v>Да</v>
      </c>
      <c r="T96" s="44" t="str">
        <f t="shared" si="57"/>
        <v>Да</v>
      </c>
      <c r="U96" s="44" t="str">
        <f t="shared" si="58"/>
        <v/>
      </c>
      <c r="V96" s="27" t="str">
        <f t="shared" si="59"/>
        <v/>
      </c>
    </row>
    <row r="97" spans="1:22" x14ac:dyDescent="0.2">
      <c r="A97" s="48">
        <f t="shared" si="48"/>
        <v>95</v>
      </c>
      <c r="B97" s="53" t="str">
        <f t="shared" si="61"/>
        <v>Бобёр</v>
      </c>
      <c r="C97" s="27" t="str">
        <f t="shared" si="62"/>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49"/>
        <v>Познавательные</v>
      </c>
      <c r="E97" s="54" t="str">
        <f t="shared" si="50"/>
        <v>SD</v>
      </c>
      <c r="F97" s="54" t="str">
        <f t="shared" si="60"/>
        <v>DVB-18</v>
      </c>
      <c r="G97" s="45" t="str">
        <f t="shared" si="51"/>
        <v xml:space="preserve"> 2001</v>
      </c>
      <c r="H97" s="54">
        <v>312</v>
      </c>
      <c r="I97" s="54">
        <f t="shared" si="52"/>
        <v>112</v>
      </c>
      <c r="J97" s="47" t="str">
        <f t="shared" si="63"/>
        <v>epg603</v>
      </c>
      <c r="K97" s="48" t="str">
        <f t="shared" si="53"/>
        <v>0009000207E5</v>
      </c>
      <c r="L97" s="48" t="str">
        <f t="shared" si="64"/>
        <v>http://www.bober-tv.ru</v>
      </c>
      <c r="M97" s="48" t="str">
        <f t="shared" si="65"/>
        <v>Русский</v>
      </c>
      <c r="N97" s="48" t="str">
        <f t="shared" si="66"/>
        <v>Круглосуточно</v>
      </c>
      <c r="O97" s="49" t="str">
        <f t="shared" si="67"/>
        <v/>
      </c>
      <c r="P97" s="48" t="str">
        <f t="shared" si="54"/>
        <v>Базовый</v>
      </c>
      <c r="Q97" s="48" t="str">
        <f t="shared" si="55"/>
        <v/>
      </c>
      <c r="R97" s="48"/>
      <c r="S97" s="44" t="str">
        <f t="shared" si="56"/>
        <v>Да</v>
      </c>
      <c r="T97" s="44" t="str">
        <f t="shared" si="57"/>
        <v>Да</v>
      </c>
      <c r="U97" s="44" t="str">
        <f t="shared" si="58"/>
        <v/>
      </c>
      <c r="V97" s="27" t="str">
        <f t="shared" si="59"/>
        <v/>
      </c>
    </row>
    <row r="98" spans="1:22" x14ac:dyDescent="0.2">
      <c r="A98" s="48">
        <f t="shared" si="48"/>
        <v>96</v>
      </c>
      <c r="B98" s="53" t="str">
        <f t="shared" si="61"/>
        <v>Fox Life HD</v>
      </c>
      <c r="C98" s="27" t="str">
        <f t="shared" si="62"/>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49"/>
        <v>Кино и сериалы</v>
      </c>
      <c r="E98" s="54" t="str">
        <f t="shared" si="50"/>
        <v>HD</v>
      </c>
      <c r="F98" s="54" t="str">
        <f t="shared" si="60"/>
        <v>DVB-21</v>
      </c>
      <c r="G98" s="45" t="str">
        <f t="shared" si="51"/>
        <v xml:space="preserve"> 2001</v>
      </c>
      <c r="H98" s="55">
        <v>130</v>
      </c>
      <c r="I98" s="54">
        <f t="shared" si="52"/>
        <v>606</v>
      </c>
      <c r="J98" s="47" t="str">
        <f t="shared" si="63"/>
        <v>epg315</v>
      </c>
      <c r="K98" s="48" t="str">
        <f t="shared" si="53"/>
        <v>0009000207D1</v>
      </c>
      <c r="L98" s="48" t="str">
        <f t="shared" si="64"/>
        <v>http://www.foxlifetv.ru/</v>
      </c>
      <c r="M98" s="48" t="str">
        <f t="shared" si="65"/>
        <v>Русский</v>
      </c>
      <c r="N98" s="48" t="str">
        <f t="shared" si="66"/>
        <v>Круглосуточно</v>
      </c>
      <c r="O98" s="49" t="str">
        <f t="shared" si="67"/>
        <v/>
      </c>
      <c r="P98" s="48" t="str">
        <f t="shared" si="54"/>
        <v>Базовый</v>
      </c>
      <c r="Q98" s="44" t="str">
        <f t="shared" si="55"/>
        <v/>
      </c>
      <c r="R98" s="44"/>
      <c r="S98" s="44" t="str">
        <f t="shared" si="56"/>
        <v>Да</v>
      </c>
      <c r="T98" s="44" t="str">
        <f t="shared" si="57"/>
        <v>Да</v>
      </c>
      <c r="U98" s="44" t="str">
        <f t="shared" si="58"/>
        <v/>
      </c>
      <c r="V98" s="27" t="str">
        <f t="shared" si="59"/>
        <v/>
      </c>
    </row>
    <row r="99" spans="1:22" x14ac:dyDescent="0.2">
      <c r="A99" s="48">
        <f t="shared" ref="A99:A130" si="68">ROW()-2</f>
        <v>97</v>
      </c>
      <c r="B99" s="53" t="str">
        <f t="shared" si="61"/>
        <v>Mezzo Live HD</v>
      </c>
      <c r="C99" s="27" t="str">
        <f t="shared" si="62"/>
        <v>Самые прекрасные мгновения классической музыки, оперы, танца, джаза и всей музыки мира. В прямом эфире.</v>
      </c>
      <c r="D99" s="53" t="str">
        <f t="shared" ref="D99:D123" si="69">IFERROR(VLOOKUP($H99,TChannels,21,FALSE),"-")</f>
        <v>Музыкальные</v>
      </c>
      <c r="E99" s="54" t="str">
        <f t="shared" ref="E99:E123" si="70">IFERROR(VLOOKUP($H99,TChannels,4,FALSE),"-")</f>
        <v>HD</v>
      </c>
      <c r="F99" s="253" t="s">
        <v>510</v>
      </c>
      <c r="G99" s="45" t="str">
        <f t="shared" ref="G99:G123" si="71">IFERROR(MID($A$1,SEARCH("=",$A$1,9)+1,SEARCH(")",$A$1)-SEARCH("=",$A$1,9)-1),"Н/Д")</f>
        <v xml:space="preserve"> 2001</v>
      </c>
      <c r="H99" s="55">
        <v>146</v>
      </c>
      <c r="I99" s="54">
        <f t="shared" ref="I99:I123" si="72">IFERROR(VLOOKUP($H99,TChannels,5,FALSE),"-")</f>
        <v>623</v>
      </c>
      <c r="J99" s="47" t="str">
        <f t="shared" si="63"/>
        <v>epg329</v>
      </c>
      <c r="K99" s="48" t="str">
        <f t="shared" ref="K99:K123" si="73">IFERROR(IF($U$1=1,VLOOKUP($H99,TChannels,13,FALSE),IF($U$1=2,VLOOKUP($H99,TChannels,20,FALSE),IF($U$1=3,VLOOKUP($H99,TChannels,10,FALSE),IF($U$1=4,VLOOKUP($H99,TChannels,17,FALSE),"Не определен")))),"-")</f>
        <v>0009000207D1</v>
      </c>
      <c r="L99" s="48" t="str">
        <f t="shared" si="64"/>
        <v>http://www.mezzo.tv/</v>
      </c>
      <c r="M99" s="48" t="str">
        <f t="shared" si="65"/>
        <v>Французский</v>
      </c>
      <c r="N99" s="48" t="str">
        <f t="shared" si="66"/>
        <v>Круглосуточно</v>
      </c>
      <c r="O99" s="49" t="str">
        <f t="shared" si="67"/>
        <v/>
      </c>
      <c r="P99" s="48" t="str">
        <f t="shared" ref="P99:P123" si="74">IFERROR(IF(OR($U$1=1,$U$1=3),VLOOKUP($H99,TChannels,7,FALSE),IF(OR($U$1=2,$U$1=4),VLOOKUP($H99,TChannels,14,FALSE),"Не определен")),"-")</f>
        <v>Базовый</v>
      </c>
      <c r="Q99" s="44" t="str">
        <f t="shared" ref="Q99:Q123" si="75">IF(VLOOKUP($H99,TChannels,6,FALSE)=0,"",VLOOKUP($H99,TChannels,6,FALSE))</f>
        <v/>
      </c>
      <c r="R99" s="44"/>
      <c r="S99" s="44" t="str">
        <f t="shared" ref="S99:S123" si="76">IFERROR(VLOOKUP($H99,TChannels,27,FALSE),"-")</f>
        <v>Да</v>
      </c>
      <c r="T99" s="44" t="str">
        <f t="shared" ref="T99:T123" si="77">IFERROR(VLOOKUP($H99,TChannels,28,FALSE),"-")</f>
        <v>Да</v>
      </c>
      <c r="U99" s="44" t="str">
        <f t="shared" ref="U99:U123" si="78">IF(VLOOKUP($H99,TChannels,29,FALSE)=0,"",VLOOKUP($H99,TChannels,29,FALSE))</f>
        <v/>
      </c>
      <c r="V99" s="27" t="str">
        <f t="shared" ref="V99:V123" si="79">IF(VLOOKUP($H99,TChannels,31,FALSE)=0,"",VLOOKUP($H99,TChannels,31,FALSE))</f>
        <v/>
      </c>
    </row>
    <row r="100" spans="1:22" x14ac:dyDescent="0.2">
      <c r="A100" s="48">
        <f t="shared" si="68"/>
        <v>98</v>
      </c>
      <c r="B100" s="53" t="str">
        <f t="shared" si="61"/>
        <v>Viasat History</v>
      </c>
      <c r="C100" s="27" t="str">
        <f t="shared" si="62"/>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69"/>
        <v>Познавательные</v>
      </c>
      <c r="E100" s="54" t="str">
        <f t="shared" si="70"/>
        <v>SD</v>
      </c>
      <c r="F100" s="54" t="str">
        <f t="shared" ref="F100:F116" si="80">IFERROR(VLOOKUP($H100,TChannels,2,FALSE),"-")</f>
        <v>DVB-22</v>
      </c>
      <c r="G100" s="45" t="str">
        <f t="shared" si="71"/>
        <v xml:space="preserve"> 2001</v>
      </c>
      <c r="H100" s="55">
        <v>91</v>
      </c>
      <c r="I100" s="54">
        <f t="shared" si="72"/>
        <v>113</v>
      </c>
      <c r="J100" s="153" t="str">
        <f t="shared" si="63"/>
        <v>epg87</v>
      </c>
      <c r="K100" s="67" t="str">
        <f t="shared" si="73"/>
        <v>0009000207D1</v>
      </c>
      <c r="L100" s="67" t="str">
        <f t="shared" si="64"/>
        <v>http://www.viasat-channels.tv</v>
      </c>
      <c r="M100" s="67" t="str">
        <f t="shared" si="65"/>
        <v>Русский, Английский</v>
      </c>
      <c r="N100" s="67" t="str">
        <f t="shared" si="66"/>
        <v>Круглосуточно</v>
      </c>
      <c r="O100" s="154" t="str">
        <f t="shared" si="67"/>
        <v/>
      </c>
      <c r="P100" s="67" t="str">
        <f t="shared" si="74"/>
        <v>Базовый</v>
      </c>
      <c r="Q100" s="67" t="str">
        <f t="shared" si="75"/>
        <v>Да</v>
      </c>
      <c r="R100" s="44"/>
      <c r="S100" s="44" t="str">
        <f t="shared" si="76"/>
        <v>Да</v>
      </c>
      <c r="T100" s="44" t="str">
        <f t="shared" si="77"/>
        <v>Да</v>
      </c>
      <c r="U100" s="44" t="str">
        <f t="shared" si="78"/>
        <v/>
      </c>
      <c r="V100" s="27" t="str">
        <f t="shared" si="79"/>
        <v/>
      </c>
    </row>
    <row r="101" spans="1:22" x14ac:dyDescent="0.2">
      <c r="A101" s="48">
        <f t="shared" si="68"/>
        <v>99</v>
      </c>
      <c r="B101" s="53" t="str">
        <f t="shared" si="61"/>
        <v>Life HD</v>
      </c>
      <c r="C101" s="27" t="str">
        <f t="shared" si="62"/>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69"/>
        <v>Новости и публицистика</v>
      </c>
      <c r="E101" s="54" t="str">
        <f t="shared" si="70"/>
        <v>HD</v>
      </c>
      <c r="F101" s="54" t="str">
        <f t="shared" si="80"/>
        <v>DVB-19</v>
      </c>
      <c r="G101" s="45" t="str">
        <f t="shared" si="71"/>
        <v xml:space="preserve"> 2001</v>
      </c>
      <c r="H101" s="55">
        <v>182</v>
      </c>
      <c r="I101" s="54">
        <f t="shared" si="72"/>
        <v>624</v>
      </c>
      <c r="J101" s="153" t="str">
        <f t="shared" si="63"/>
        <v>epg480</v>
      </c>
      <c r="K101" s="67" t="str">
        <f t="shared" si="73"/>
        <v>0009000207D1</v>
      </c>
      <c r="L101" s="67" t="str">
        <f t="shared" si="64"/>
        <v>http://lifenews.ru/</v>
      </c>
      <c r="M101" s="67" t="str">
        <f t="shared" si="65"/>
        <v>Русский</v>
      </c>
      <c r="N101" s="67" t="str">
        <f t="shared" si="66"/>
        <v>Круглосуточно</v>
      </c>
      <c r="O101" s="154" t="str">
        <f t="shared" si="67"/>
        <v/>
      </c>
      <c r="P101" s="67" t="str">
        <f t="shared" si="74"/>
        <v>Базовый</v>
      </c>
      <c r="Q101" s="67" t="str">
        <f t="shared" si="75"/>
        <v/>
      </c>
      <c r="R101" s="44"/>
      <c r="S101" s="44" t="str">
        <f t="shared" si="76"/>
        <v>Да</v>
      </c>
      <c r="T101" s="44" t="str">
        <f t="shared" si="77"/>
        <v>Да</v>
      </c>
      <c r="U101" s="44" t="str">
        <f t="shared" si="78"/>
        <v/>
      </c>
      <c r="V101" s="27" t="str">
        <f t="shared" si="79"/>
        <v/>
      </c>
    </row>
    <row r="102" spans="1:22" x14ac:dyDescent="0.2">
      <c r="A102" s="48">
        <f t="shared" si="68"/>
        <v>100</v>
      </c>
      <c r="B102" s="53" t="str">
        <f t="shared" si="61"/>
        <v>Матч! Арена</v>
      </c>
      <c r="C102" s="27" t="str">
        <f t="shared" si="62"/>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69"/>
        <v>Спортивные</v>
      </c>
      <c r="E102" s="54" t="str">
        <f t="shared" si="70"/>
        <v>SD</v>
      </c>
      <c r="F102" s="54" t="str">
        <f t="shared" si="80"/>
        <v>DVB-19</v>
      </c>
      <c r="G102" s="45" t="str">
        <f t="shared" si="71"/>
        <v xml:space="preserve"> 2001</v>
      </c>
      <c r="H102" s="55">
        <v>50</v>
      </c>
      <c r="I102" s="54">
        <f t="shared" si="72"/>
        <v>302</v>
      </c>
      <c r="J102" s="153" t="str">
        <f t="shared" si="63"/>
        <v>epg627</v>
      </c>
      <c r="K102" s="67" t="str">
        <f t="shared" si="73"/>
        <v>0009000207F4</v>
      </c>
      <c r="L102" s="67" t="str">
        <f t="shared" si="64"/>
        <v>http://matchtv.ru/</v>
      </c>
      <c r="M102" s="67" t="str">
        <f t="shared" si="65"/>
        <v>Русский</v>
      </c>
      <c r="N102" s="67" t="str">
        <f t="shared" si="66"/>
        <v>Круглосуточно</v>
      </c>
      <c r="O102" s="154" t="str">
        <f t="shared" si="67"/>
        <v/>
      </c>
      <c r="P102" s="67" t="str">
        <f t="shared" si="74"/>
        <v>Базовый</v>
      </c>
      <c r="Q102" s="67" t="str">
        <f t="shared" si="75"/>
        <v>Да</v>
      </c>
      <c r="R102" s="44"/>
      <c r="S102" s="44" t="str">
        <f t="shared" si="76"/>
        <v>Да</v>
      </c>
      <c r="T102" s="44" t="str">
        <f t="shared" si="77"/>
        <v>Да</v>
      </c>
      <c r="U102" s="44" t="str">
        <f t="shared" si="78"/>
        <v/>
      </c>
      <c r="V102" s="27" t="str">
        <f t="shared" si="79"/>
        <v/>
      </c>
    </row>
    <row r="103" spans="1:22" x14ac:dyDescent="0.2">
      <c r="A103" s="44">
        <f t="shared" si="68"/>
        <v>101</v>
      </c>
      <c r="B103" s="27" t="str">
        <f t="shared" si="61"/>
        <v>Extreme Sports</v>
      </c>
      <c r="C103" s="27" t="str">
        <f t="shared" si="62"/>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9"/>
        <v>Спортивные</v>
      </c>
      <c r="E103" s="45" t="str">
        <f t="shared" si="70"/>
        <v>SD</v>
      </c>
      <c r="F103" s="45" t="str">
        <f t="shared" si="80"/>
        <v>DVB-31</v>
      </c>
      <c r="G103" s="45" t="str">
        <f t="shared" si="71"/>
        <v xml:space="preserve"> 2001</v>
      </c>
      <c r="H103" s="45">
        <v>110</v>
      </c>
      <c r="I103" s="45">
        <f t="shared" si="72"/>
        <v>838</v>
      </c>
      <c r="J103" s="153" t="str">
        <f t="shared" si="63"/>
        <v>epg106</v>
      </c>
      <c r="K103" s="67" t="str">
        <f t="shared" si="73"/>
        <v>000900020803</v>
      </c>
      <c r="L103" s="67" t="str">
        <f t="shared" si="64"/>
        <v>http://extreme.com/</v>
      </c>
      <c r="M103" s="67" t="str">
        <f t="shared" si="65"/>
        <v>Русский</v>
      </c>
      <c r="N103" s="67" t="str">
        <f t="shared" si="66"/>
        <v>Круглосуточно</v>
      </c>
      <c r="O103" s="154" t="str">
        <f t="shared" si="67"/>
        <v/>
      </c>
      <c r="P103" s="67" t="str">
        <f t="shared" si="74"/>
        <v>Активный</v>
      </c>
      <c r="Q103" s="67" t="str">
        <f t="shared" si="75"/>
        <v/>
      </c>
      <c r="R103" s="44"/>
      <c r="S103" s="44" t="str">
        <f t="shared" si="76"/>
        <v>Да</v>
      </c>
      <c r="T103" s="44" t="str">
        <f t="shared" si="77"/>
        <v>Да</v>
      </c>
      <c r="U103" s="44" t="str">
        <f t="shared" si="78"/>
        <v/>
      </c>
      <c r="V103" s="27" t="str">
        <f t="shared" si="79"/>
        <v/>
      </c>
    </row>
    <row r="104" spans="1:22" x14ac:dyDescent="0.2">
      <c r="A104" s="44">
        <f t="shared" si="68"/>
        <v>102</v>
      </c>
      <c r="B104" s="27" t="str">
        <f t="shared" si="61"/>
        <v>Discovery Science HD</v>
      </c>
      <c r="C104" s="27" t="str">
        <f t="shared" si="62"/>
        <v>Discovery Science HD – научный круглосуточный канал. Discovery Science транслирует научные и технические исследования, открытия и изобретения.</v>
      </c>
      <c r="D104" s="27" t="str">
        <f t="shared" si="69"/>
        <v>Познавательные</v>
      </c>
      <c r="E104" s="45" t="str">
        <f t="shared" si="70"/>
        <v>HD</v>
      </c>
      <c r="F104" s="45" t="str">
        <f t="shared" si="80"/>
        <v>DVB-19</v>
      </c>
      <c r="G104" s="45" t="str">
        <f t="shared" si="71"/>
        <v xml:space="preserve"> 2001</v>
      </c>
      <c r="H104" s="46">
        <v>155</v>
      </c>
      <c r="I104" s="45">
        <f t="shared" si="72"/>
        <v>613</v>
      </c>
      <c r="J104" s="153" t="str">
        <f t="shared" si="63"/>
        <v>epg523</v>
      </c>
      <c r="K104" s="67" t="str">
        <f t="shared" si="73"/>
        <v>0009000207D1</v>
      </c>
      <c r="L104" s="67" t="str">
        <f t="shared" si="64"/>
        <v>http://science.discovery.com/</v>
      </c>
      <c r="M104" s="67" t="str">
        <f t="shared" si="65"/>
        <v>Русский, Английский</v>
      </c>
      <c r="N104" s="67" t="str">
        <f t="shared" si="66"/>
        <v>Круглосуточно</v>
      </c>
      <c r="O104" s="154" t="str">
        <f t="shared" si="67"/>
        <v/>
      </c>
      <c r="P104" s="67" t="str">
        <f t="shared" si="74"/>
        <v>Базовый</v>
      </c>
      <c r="Q104" s="67" t="str">
        <f t="shared" si="75"/>
        <v/>
      </c>
      <c r="R104" s="44"/>
      <c r="S104" s="44" t="str">
        <f t="shared" si="76"/>
        <v>Да</v>
      </c>
      <c r="T104" s="44" t="str">
        <f t="shared" si="77"/>
        <v>Да</v>
      </c>
      <c r="U104" s="44" t="str">
        <f t="shared" si="78"/>
        <v/>
      </c>
      <c r="V104" s="27" t="str">
        <f t="shared" si="79"/>
        <v/>
      </c>
    </row>
    <row r="105" spans="1:22" x14ac:dyDescent="0.2">
      <c r="A105" s="44">
        <f t="shared" si="68"/>
        <v>103</v>
      </c>
      <c r="B105" s="27" t="str">
        <f t="shared" si="61"/>
        <v>AMEDIA HIT HD</v>
      </c>
      <c r="C105" s="27" t="str">
        <f t="shared" si="6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9"/>
        <v>Кино и сериалы</v>
      </c>
      <c r="E105" s="45" t="str">
        <f t="shared" si="70"/>
        <v>HD</v>
      </c>
      <c r="F105" s="45" t="str">
        <f t="shared" si="80"/>
        <v>DVB-20</v>
      </c>
      <c r="G105" s="45" t="str">
        <f t="shared" si="71"/>
        <v xml:space="preserve"> 2001</v>
      </c>
      <c r="H105" s="46">
        <v>303</v>
      </c>
      <c r="I105" s="45">
        <f t="shared" si="72"/>
        <v>826</v>
      </c>
      <c r="J105" s="153" t="str">
        <f t="shared" si="63"/>
        <v>epg585</v>
      </c>
      <c r="K105" s="67" t="str">
        <f t="shared" si="73"/>
        <v>0009000207EF</v>
      </c>
      <c r="L105" s="67" t="str">
        <f t="shared" si="64"/>
        <v>http://amediahit.ru/</v>
      </c>
      <c r="M105" s="67" t="str">
        <f t="shared" si="65"/>
        <v>Русский, Английский</v>
      </c>
      <c r="N105" s="67" t="str">
        <f t="shared" si="66"/>
        <v>Круглосуточно</v>
      </c>
      <c r="O105" s="154" t="str">
        <f t="shared" si="67"/>
        <v/>
      </c>
      <c r="P105" s="67" t="str">
        <f t="shared" si="74"/>
        <v>AMEDIA Premium HD</v>
      </c>
      <c r="Q105" s="67" t="str">
        <f t="shared" si="75"/>
        <v/>
      </c>
      <c r="R105" s="44"/>
      <c r="S105" s="44" t="str">
        <f t="shared" si="76"/>
        <v>Да</v>
      </c>
      <c r="T105" s="44" t="str">
        <f t="shared" si="77"/>
        <v>Да</v>
      </c>
      <c r="U105" s="44" t="str">
        <f t="shared" si="78"/>
        <v/>
      </c>
      <c r="V105" s="27" t="str">
        <f t="shared" si="79"/>
        <v/>
      </c>
    </row>
    <row r="106" spans="1:22" x14ac:dyDescent="0.2">
      <c r="A106" s="44">
        <f t="shared" si="68"/>
        <v>104</v>
      </c>
      <c r="B106" s="51" t="str">
        <f t="shared" si="61"/>
        <v>A1</v>
      </c>
      <c r="C106" s="51" t="str">
        <f t="shared" si="6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69"/>
        <v>Кино и сериалы</v>
      </c>
      <c r="E106" s="68" t="str">
        <f t="shared" si="70"/>
        <v>SD</v>
      </c>
      <c r="F106" s="68" t="str">
        <f t="shared" si="80"/>
        <v>DVB-20</v>
      </c>
      <c r="G106" s="68" t="str">
        <f t="shared" si="71"/>
        <v xml:space="preserve"> 2001</v>
      </c>
      <c r="H106" s="152">
        <v>79</v>
      </c>
      <c r="I106" s="68">
        <f t="shared" si="72"/>
        <v>829</v>
      </c>
      <c r="J106" s="153" t="str">
        <f t="shared" si="63"/>
        <v>epg265</v>
      </c>
      <c r="K106" s="67" t="str">
        <f t="shared" si="73"/>
        <v>0009000207EF</v>
      </c>
      <c r="L106" s="67" t="str">
        <f t="shared" si="64"/>
        <v>http://amedia1.ru/</v>
      </c>
      <c r="M106" s="67" t="str">
        <f t="shared" si="65"/>
        <v>Русский, Английский</v>
      </c>
      <c r="N106" s="67" t="str">
        <f t="shared" si="66"/>
        <v>Круглосуточно</v>
      </c>
      <c r="O106" s="154" t="str">
        <f t="shared" si="67"/>
        <v/>
      </c>
      <c r="P106" s="67" t="str">
        <f t="shared" si="74"/>
        <v>AMEDIA Premium HD</v>
      </c>
      <c r="Q106" s="67" t="str">
        <f t="shared" si="75"/>
        <v/>
      </c>
      <c r="R106" s="44"/>
      <c r="S106" s="44" t="str">
        <f t="shared" si="76"/>
        <v>Да</v>
      </c>
      <c r="T106" s="44" t="str">
        <f t="shared" si="77"/>
        <v>Да</v>
      </c>
      <c r="U106" s="44" t="str">
        <f t="shared" si="78"/>
        <v/>
      </c>
      <c r="V106" s="27" t="str">
        <f t="shared" si="79"/>
        <v/>
      </c>
    </row>
    <row r="107" spans="1:22" x14ac:dyDescent="0.2">
      <c r="A107" s="44">
        <f t="shared" si="68"/>
        <v>105</v>
      </c>
      <c r="B107" s="51" t="str">
        <f t="shared" si="61"/>
        <v>AMEDIA HIT SD</v>
      </c>
      <c r="C107" s="51" t="str">
        <f t="shared" si="62"/>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69"/>
        <v>Кино и сериалы</v>
      </c>
      <c r="E107" s="68" t="str">
        <f t="shared" si="70"/>
        <v>SD</v>
      </c>
      <c r="F107" s="68" t="str">
        <f t="shared" si="80"/>
        <v>DVB-20</v>
      </c>
      <c r="G107" s="68" t="str">
        <f t="shared" si="71"/>
        <v xml:space="preserve"> 2001</v>
      </c>
      <c r="H107" s="152">
        <v>302</v>
      </c>
      <c r="I107" s="68">
        <f t="shared" si="72"/>
        <v>827</v>
      </c>
      <c r="J107" s="153" t="str">
        <f t="shared" si="63"/>
        <v>epg575</v>
      </c>
      <c r="K107" s="67" t="str">
        <f t="shared" si="73"/>
        <v>0009000207EF</v>
      </c>
      <c r="L107" s="67" t="str">
        <f t="shared" si="64"/>
        <v>http://amediahit.ru/</v>
      </c>
      <c r="M107" s="67" t="str">
        <f t="shared" si="65"/>
        <v>Русский, Английский</v>
      </c>
      <c r="N107" s="67" t="str">
        <f t="shared" si="66"/>
        <v>Круглосуточно</v>
      </c>
      <c r="O107" s="154" t="str">
        <f t="shared" si="67"/>
        <v/>
      </c>
      <c r="P107" s="67" t="str">
        <f t="shared" si="74"/>
        <v>AMEDIA Premium HD</v>
      </c>
      <c r="Q107" s="67" t="str">
        <f t="shared" si="75"/>
        <v/>
      </c>
      <c r="R107" s="44"/>
      <c r="S107" s="44" t="str">
        <f t="shared" si="76"/>
        <v>Да</v>
      </c>
      <c r="T107" s="44" t="str">
        <f t="shared" si="77"/>
        <v>Да</v>
      </c>
      <c r="U107" s="44" t="str">
        <f t="shared" si="78"/>
        <v/>
      </c>
      <c r="V107" s="27" t="str">
        <f t="shared" si="79"/>
        <v/>
      </c>
    </row>
    <row r="108" spans="1:22" x14ac:dyDescent="0.2">
      <c r="A108" s="44">
        <f t="shared" si="68"/>
        <v>106</v>
      </c>
      <c r="B108" s="51" t="str">
        <f t="shared" si="61"/>
        <v>AMEDIA Premium HD</v>
      </c>
      <c r="C108" s="51" t="str">
        <f t="shared" si="62"/>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69"/>
        <v>Кино и сериалы</v>
      </c>
      <c r="E108" s="68" t="str">
        <f t="shared" si="70"/>
        <v>HD</v>
      </c>
      <c r="F108" s="68" t="str">
        <f t="shared" si="80"/>
        <v>DVB-20</v>
      </c>
      <c r="G108" s="68" t="str">
        <f t="shared" si="71"/>
        <v xml:space="preserve"> 2001</v>
      </c>
      <c r="H108" s="152">
        <v>220</v>
      </c>
      <c r="I108" s="68">
        <f t="shared" si="72"/>
        <v>823</v>
      </c>
      <c r="J108" s="153" t="str">
        <f t="shared" si="63"/>
        <v>epg267</v>
      </c>
      <c r="K108" s="67" t="str">
        <f t="shared" si="73"/>
        <v>0009000207EF</v>
      </c>
      <c r="L108" s="67" t="str">
        <f t="shared" si="64"/>
        <v>http://amediahd.ru/</v>
      </c>
      <c r="M108" s="67" t="str">
        <f t="shared" si="65"/>
        <v>Русский, Английский</v>
      </c>
      <c r="N108" s="67" t="str">
        <f t="shared" si="66"/>
        <v>Круглосуточно</v>
      </c>
      <c r="O108" s="154" t="str">
        <f t="shared" si="67"/>
        <v/>
      </c>
      <c r="P108" s="67" t="str">
        <f t="shared" si="74"/>
        <v>AMEDIA Premium HD</v>
      </c>
      <c r="Q108" s="67" t="str">
        <f t="shared" si="75"/>
        <v/>
      </c>
      <c r="R108" s="44"/>
      <c r="S108" s="44" t="str">
        <f t="shared" si="76"/>
        <v>Да</v>
      </c>
      <c r="T108" s="44" t="str">
        <f t="shared" si="77"/>
        <v>Да</v>
      </c>
      <c r="U108" s="44" t="str">
        <f t="shared" si="78"/>
        <v/>
      </c>
      <c r="V108" s="27" t="str">
        <f t="shared" si="79"/>
        <v/>
      </c>
    </row>
    <row r="109" spans="1:22" x14ac:dyDescent="0.2">
      <c r="A109" s="44">
        <f t="shared" si="68"/>
        <v>107</v>
      </c>
      <c r="B109" s="51" t="str">
        <f t="shared" si="61"/>
        <v>Fox Life</v>
      </c>
      <c r="C109" s="51" t="str">
        <f t="shared" si="62"/>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69"/>
        <v>Кино и сериалы</v>
      </c>
      <c r="E109" s="68" t="str">
        <f t="shared" si="70"/>
        <v>SD</v>
      </c>
      <c r="F109" s="68" t="str">
        <f t="shared" si="80"/>
        <v>DVB-21</v>
      </c>
      <c r="G109" s="68" t="str">
        <f t="shared" si="71"/>
        <v xml:space="preserve"> 2001</v>
      </c>
      <c r="H109" s="152">
        <v>90</v>
      </c>
      <c r="I109" s="68">
        <f t="shared" si="72"/>
        <v>69</v>
      </c>
      <c r="J109" s="153" t="str">
        <f t="shared" si="63"/>
        <v>epg86</v>
      </c>
      <c r="K109" s="67" t="str">
        <f t="shared" si="73"/>
        <v>0009000207D1</v>
      </c>
      <c r="L109" s="67" t="str">
        <f t="shared" si="64"/>
        <v>http://www.foxlifetv.ru/</v>
      </c>
      <c r="M109" s="67" t="str">
        <f t="shared" si="65"/>
        <v>Русский, Английский</v>
      </c>
      <c r="N109" s="67" t="str">
        <f t="shared" si="66"/>
        <v>Круглосуточно</v>
      </c>
      <c r="O109" s="154" t="str">
        <f t="shared" si="67"/>
        <v/>
      </c>
      <c r="P109" s="67" t="str">
        <f t="shared" si="74"/>
        <v>Базовый</v>
      </c>
      <c r="Q109" s="67" t="str">
        <f t="shared" si="75"/>
        <v/>
      </c>
      <c r="R109" s="44"/>
      <c r="S109" s="44" t="str">
        <f t="shared" si="76"/>
        <v>Да</v>
      </c>
      <c r="T109" s="44" t="str">
        <f t="shared" si="77"/>
        <v>Да</v>
      </c>
      <c r="U109" s="44" t="str">
        <f t="shared" si="78"/>
        <v/>
      </c>
      <c r="V109" s="27" t="str">
        <f t="shared" si="79"/>
        <v/>
      </c>
    </row>
    <row r="110" spans="1:22" x14ac:dyDescent="0.2">
      <c r="A110" s="44">
        <f t="shared" si="68"/>
        <v>108</v>
      </c>
      <c r="B110" s="51" t="str">
        <f t="shared" si="61"/>
        <v>Viasat History HD/Viasat Nature HD</v>
      </c>
      <c r="C110" s="51" t="str">
        <f t="shared" si="62"/>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69"/>
        <v>Познавательные</v>
      </c>
      <c r="E110" s="68" t="str">
        <f t="shared" si="70"/>
        <v>HD</v>
      </c>
      <c r="F110" s="68" t="str">
        <f t="shared" si="80"/>
        <v>DVB-21</v>
      </c>
      <c r="G110" s="68" t="str">
        <f t="shared" si="71"/>
        <v xml:space="preserve"> 2001</v>
      </c>
      <c r="H110" s="152">
        <v>163</v>
      </c>
      <c r="I110" s="68">
        <f t="shared" si="72"/>
        <v>807</v>
      </c>
      <c r="J110" s="153" t="str">
        <f t="shared" si="63"/>
        <v>epg378</v>
      </c>
      <c r="K110" s="67" t="str">
        <f t="shared" si="73"/>
        <v>0009000207E0</v>
      </c>
      <c r="L110" s="67" t="str">
        <f t="shared" si="64"/>
        <v>http://www.viasatpremium.ru/</v>
      </c>
      <c r="M110" s="67" t="str">
        <f t="shared" si="65"/>
        <v>Русский</v>
      </c>
      <c r="N110" s="67" t="str">
        <f t="shared" si="66"/>
        <v>Круглосуточно</v>
      </c>
      <c r="O110" s="154" t="str">
        <f t="shared" si="67"/>
        <v/>
      </c>
      <c r="P110" s="67" t="str">
        <f t="shared" si="74"/>
        <v>VIASAT премиум HD</v>
      </c>
      <c r="Q110" s="67" t="str">
        <f t="shared" si="75"/>
        <v/>
      </c>
      <c r="R110" s="44"/>
      <c r="S110" s="44" t="str">
        <f t="shared" si="76"/>
        <v>Да</v>
      </c>
      <c r="T110" s="44" t="str">
        <f t="shared" si="77"/>
        <v>Да</v>
      </c>
      <c r="U110" s="44" t="str">
        <f t="shared" si="78"/>
        <v/>
      </c>
      <c r="V110" s="27" t="str">
        <f t="shared" si="79"/>
        <v/>
      </c>
    </row>
    <row r="111" spans="1:22" x14ac:dyDescent="0.2">
      <c r="A111" s="44">
        <f t="shared" si="68"/>
        <v>109</v>
      </c>
      <c r="B111" s="51" t="str">
        <f t="shared" si="61"/>
        <v>TV1000 Megahit HD</v>
      </c>
      <c r="C111" s="51" t="str">
        <f t="shared" si="62"/>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69"/>
        <v>Кино и сериалы</v>
      </c>
      <c r="E111" s="68" t="str">
        <f t="shared" si="70"/>
        <v>HD</v>
      </c>
      <c r="F111" s="68" t="str">
        <f t="shared" si="80"/>
        <v>DVB-21</v>
      </c>
      <c r="G111" s="68" t="str">
        <f t="shared" si="71"/>
        <v xml:space="preserve"> 2001</v>
      </c>
      <c r="H111" s="152">
        <v>161</v>
      </c>
      <c r="I111" s="68">
        <f t="shared" si="72"/>
        <v>803</v>
      </c>
      <c r="J111" s="153" t="str">
        <f t="shared" si="63"/>
        <v>epg376</v>
      </c>
      <c r="K111" s="67" t="str">
        <f t="shared" si="73"/>
        <v>0009000207E0</v>
      </c>
      <c r="L111" s="67" t="str">
        <f t="shared" si="64"/>
        <v>http://www.viasatpremium.ru/</v>
      </c>
      <c r="M111" s="67" t="str">
        <f t="shared" si="65"/>
        <v>Русский</v>
      </c>
      <c r="N111" s="67" t="str">
        <f t="shared" si="66"/>
        <v>Круглосуточно</v>
      </c>
      <c r="O111" s="154" t="str">
        <f t="shared" si="67"/>
        <v/>
      </c>
      <c r="P111" s="67" t="str">
        <f t="shared" si="74"/>
        <v>VIASAT премиум HD</v>
      </c>
      <c r="Q111" s="67" t="str">
        <f t="shared" si="75"/>
        <v/>
      </c>
      <c r="R111" s="44"/>
      <c r="S111" s="44" t="str">
        <f t="shared" si="76"/>
        <v>Да</v>
      </c>
      <c r="T111" s="44" t="str">
        <f t="shared" si="77"/>
        <v>Да</v>
      </c>
      <c r="U111" s="44" t="str">
        <f t="shared" si="78"/>
        <v/>
      </c>
      <c r="V111" s="27" t="str">
        <f t="shared" si="79"/>
        <v/>
      </c>
    </row>
    <row r="112" spans="1:22" x14ac:dyDescent="0.2">
      <c r="A112" s="44">
        <f t="shared" si="68"/>
        <v>110</v>
      </c>
      <c r="B112" s="51" t="str">
        <f t="shared" si="61"/>
        <v>Travel+Adventure SD</v>
      </c>
      <c r="C112" s="51" t="str">
        <f t="shared" si="6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69"/>
        <v>Вокруг света</v>
      </c>
      <c r="E112" s="68" t="str">
        <f t="shared" si="70"/>
        <v>SD</v>
      </c>
      <c r="F112" s="68" t="str">
        <f t="shared" si="80"/>
        <v>DVB-22</v>
      </c>
      <c r="G112" s="68" t="str">
        <f t="shared" si="71"/>
        <v xml:space="preserve"> 2001</v>
      </c>
      <c r="H112" s="152">
        <v>218</v>
      </c>
      <c r="I112" s="68">
        <f t="shared" si="72"/>
        <v>107</v>
      </c>
      <c r="J112" s="153" t="str">
        <f t="shared" si="63"/>
        <v>epg274</v>
      </c>
      <c r="K112" s="67" t="str">
        <f t="shared" si="73"/>
        <v>0009000207D1</v>
      </c>
      <c r="L112" s="67" t="str">
        <f t="shared" si="64"/>
        <v>http://travelplusadventure.ru/</v>
      </c>
      <c r="M112" s="67" t="str">
        <f t="shared" si="65"/>
        <v>Русский</v>
      </c>
      <c r="N112" s="67" t="str">
        <f t="shared" si="66"/>
        <v>Круглосуточно</v>
      </c>
      <c r="O112" s="154" t="str">
        <f t="shared" si="67"/>
        <v/>
      </c>
      <c r="P112" s="67" t="str">
        <f t="shared" si="74"/>
        <v>Базовый</v>
      </c>
      <c r="Q112" s="67" t="str">
        <f t="shared" si="75"/>
        <v>Да</v>
      </c>
      <c r="R112" s="44"/>
      <c r="S112" s="44" t="str">
        <f t="shared" si="76"/>
        <v>Да</v>
      </c>
      <c r="T112" s="44" t="str">
        <f t="shared" si="77"/>
        <v>Да</v>
      </c>
      <c r="U112" s="44" t="str">
        <f t="shared" si="78"/>
        <v/>
      </c>
      <c r="V112" s="27" t="str">
        <f t="shared" si="79"/>
        <v/>
      </c>
    </row>
    <row r="113" spans="1:22" x14ac:dyDescent="0.2">
      <c r="A113" s="44">
        <f t="shared" si="68"/>
        <v>111</v>
      </c>
      <c r="B113" s="51" t="str">
        <f t="shared" si="61"/>
        <v>Travel+Adventure HD</v>
      </c>
      <c r="C113" s="51" t="str">
        <f t="shared" si="62"/>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69"/>
        <v>Вокруг света</v>
      </c>
      <c r="E113" s="68" t="str">
        <f t="shared" si="70"/>
        <v>HD</v>
      </c>
      <c r="F113" s="68" t="str">
        <f t="shared" si="80"/>
        <v>DVB-22</v>
      </c>
      <c r="G113" s="68" t="str">
        <f t="shared" si="71"/>
        <v xml:space="preserve"> 2001</v>
      </c>
      <c r="H113" s="152">
        <v>219</v>
      </c>
      <c r="I113" s="68">
        <f t="shared" si="72"/>
        <v>612</v>
      </c>
      <c r="J113" s="153" t="str">
        <f t="shared" si="63"/>
        <v>epg275</v>
      </c>
      <c r="K113" s="67" t="str">
        <f t="shared" si="73"/>
        <v>0009000207D1</v>
      </c>
      <c r="L113" s="67" t="str">
        <f t="shared" si="64"/>
        <v>http://travelplusadventure.ru/</v>
      </c>
      <c r="M113" s="67" t="str">
        <f t="shared" si="65"/>
        <v>Русский</v>
      </c>
      <c r="N113" s="67" t="str">
        <f t="shared" si="66"/>
        <v>Круглосуточно</v>
      </c>
      <c r="O113" s="154" t="str">
        <f t="shared" si="67"/>
        <v/>
      </c>
      <c r="P113" s="67" t="str">
        <f t="shared" si="74"/>
        <v>Базовый</v>
      </c>
      <c r="Q113" s="67" t="str">
        <f t="shared" si="75"/>
        <v/>
      </c>
      <c r="R113" s="44"/>
      <c r="S113" s="44" t="str">
        <f t="shared" si="76"/>
        <v>Да</v>
      </c>
      <c r="T113" s="44" t="str">
        <f t="shared" si="77"/>
        <v>Да</v>
      </c>
      <c r="U113" s="44" t="str">
        <f t="shared" si="78"/>
        <v/>
      </c>
      <c r="V113" s="27" t="str">
        <f t="shared" si="79"/>
        <v/>
      </c>
    </row>
    <row r="114" spans="1:22" x14ac:dyDescent="0.2">
      <c r="A114" s="44">
        <f t="shared" si="68"/>
        <v>112</v>
      </c>
      <c r="B114" s="51" t="str">
        <f t="shared" si="61"/>
        <v>8 канал</v>
      </c>
      <c r="C114" s="51" t="str">
        <f t="shared" si="62"/>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69"/>
        <v>Развлекательные</v>
      </c>
      <c r="E114" s="68" t="str">
        <f t="shared" si="70"/>
        <v>SD</v>
      </c>
      <c r="F114" s="68" t="str">
        <f t="shared" si="80"/>
        <v>DVB-22</v>
      </c>
      <c r="G114" s="68" t="str">
        <f t="shared" si="71"/>
        <v xml:space="preserve"> 2001</v>
      </c>
      <c r="H114" s="152">
        <v>176</v>
      </c>
      <c r="I114" s="68">
        <f t="shared" si="72"/>
        <v>205</v>
      </c>
      <c r="J114" s="153" t="str">
        <f t="shared" si="63"/>
        <v>epg522</v>
      </c>
      <c r="K114" s="67" t="str">
        <f t="shared" si="73"/>
        <v>0009000207E3</v>
      </c>
      <c r="L114" s="67" t="str">
        <f t="shared" si="64"/>
        <v>http://www.8tv.ru/</v>
      </c>
      <c r="M114" s="67" t="str">
        <f t="shared" si="65"/>
        <v>Русский</v>
      </c>
      <c r="N114" s="67" t="str">
        <f t="shared" si="66"/>
        <v>Круглосуточно</v>
      </c>
      <c r="O114" s="154" t="str">
        <f t="shared" si="67"/>
        <v/>
      </c>
      <c r="P114" s="67" t="str">
        <f t="shared" si="74"/>
        <v>Базовый</v>
      </c>
      <c r="Q114" s="67" t="str">
        <f t="shared" si="75"/>
        <v/>
      </c>
      <c r="R114" s="44"/>
      <c r="S114" s="44" t="str">
        <f t="shared" si="76"/>
        <v>Да</v>
      </c>
      <c r="T114" s="44" t="str">
        <f t="shared" si="77"/>
        <v>Да</v>
      </c>
      <c r="U114" s="44" t="str">
        <f t="shared" si="78"/>
        <v/>
      </c>
      <c r="V114" s="27" t="str">
        <f t="shared" si="79"/>
        <v/>
      </c>
    </row>
    <row r="115" spans="1:22" x14ac:dyDescent="0.2">
      <c r="A115" s="44">
        <f t="shared" si="68"/>
        <v>113</v>
      </c>
      <c r="B115" s="51" t="str">
        <f t="shared" si="61"/>
        <v>AMEDIA Premium SD</v>
      </c>
      <c r="C115" s="51" t="str">
        <f t="shared" si="62"/>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69"/>
        <v>Кино и сериалы</v>
      </c>
      <c r="E115" s="68" t="str">
        <f t="shared" si="70"/>
        <v>SD</v>
      </c>
      <c r="F115" s="68" t="str">
        <f t="shared" si="80"/>
        <v>DVB-22</v>
      </c>
      <c r="G115" s="68" t="str">
        <f t="shared" si="71"/>
        <v xml:space="preserve"> 2001</v>
      </c>
      <c r="H115" s="152">
        <v>221</v>
      </c>
      <c r="I115" s="68">
        <f t="shared" si="72"/>
        <v>824</v>
      </c>
      <c r="J115" s="153" t="str">
        <f t="shared" si="63"/>
        <v>epg277</v>
      </c>
      <c r="K115" s="67" t="str">
        <f t="shared" si="73"/>
        <v>0009000207EF</v>
      </c>
      <c r="L115" s="67" t="str">
        <f t="shared" si="64"/>
        <v>http://amediahd.ru/</v>
      </c>
      <c r="M115" s="67" t="str">
        <f t="shared" si="65"/>
        <v>Русский, Английский</v>
      </c>
      <c r="N115" s="67" t="str">
        <f t="shared" si="66"/>
        <v>Круглосуточно</v>
      </c>
      <c r="O115" s="154" t="str">
        <f t="shared" si="67"/>
        <v/>
      </c>
      <c r="P115" s="67" t="str">
        <f t="shared" si="74"/>
        <v>AMEDIA Premium HD</v>
      </c>
      <c r="Q115" s="67" t="str">
        <f t="shared" si="75"/>
        <v/>
      </c>
      <c r="R115" s="44"/>
      <c r="S115" s="44" t="str">
        <f t="shared" si="76"/>
        <v>Да</v>
      </c>
      <c r="T115" s="44" t="str">
        <f t="shared" si="77"/>
        <v>Да</v>
      </c>
      <c r="U115" s="44" t="str">
        <f t="shared" si="78"/>
        <v/>
      </c>
      <c r="V115" s="27" t="str">
        <f t="shared" si="79"/>
        <v/>
      </c>
    </row>
    <row r="116" spans="1:22" x14ac:dyDescent="0.2">
      <c r="A116" s="44">
        <f t="shared" si="68"/>
        <v>114</v>
      </c>
      <c r="B116" s="51" t="str">
        <f t="shared" si="61"/>
        <v>A1 HD</v>
      </c>
      <c r="C116" s="51" t="str">
        <f t="shared" si="62"/>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69"/>
        <v>Кино и сериалы</v>
      </c>
      <c r="E116" s="68" t="str">
        <f t="shared" si="70"/>
        <v>HD</v>
      </c>
      <c r="F116" s="68" t="str">
        <f t="shared" si="80"/>
        <v>DVB-22</v>
      </c>
      <c r="G116" s="68" t="str">
        <f t="shared" si="71"/>
        <v xml:space="preserve"> 2001</v>
      </c>
      <c r="H116" s="152">
        <v>222</v>
      </c>
      <c r="I116" s="68">
        <f t="shared" si="72"/>
        <v>828</v>
      </c>
      <c r="J116" s="153" t="str">
        <f t="shared" si="63"/>
        <v>epg598</v>
      </c>
      <c r="K116" s="67" t="str">
        <f t="shared" si="73"/>
        <v>0009000207EF</v>
      </c>
      <c r="L116" s="67" t="str">
        <f t="shared" si="64"/>
        <v>http://amedia1.ru/</v>
      </c>
      <c r="M116" s="67" t="str">
        <f t="shared" si="65"/>
        <v>Русский</v>
      </c>
      <c r="N116" s="67" t="str">
        <f t="shared" si="66"/>
        <v>Круглосуточно</v>
      </c>
      <c r="O116" s="154" t="str">
        <f t="shared" si="67"/>
        <v/>
      </c>
      <c r="P116" s="67" t="str">
        <f t="shared" si="74"/>
        <v>AMEDIA Premium HD</v>
      </c>
      <c r="Q116" s="67" t="str">
        <f t="shared" si="75"/>
        <v/>
      </c>
      <c r="R116" s="44"/>
      <c r="S116" s="44" t="str">
        <f t="shared" si="76"/>
        <v>Да</v>
      </c>
      <c r="T116" s="44" t="str">
        <f t="shared" si="77"/>
        <v>Да</v>
      </c>
      <c r="U116" s="44" t="str">
        <f t="shared" si="78"/>
        <v/>
      </c>
      <c r="V116" s="27" t="str">
        <f t="shared" si="79"/>
        <v/>
      </c>
    </row>
    <row r="117" spans="1:22" x14ac:dyDescent="0.2">
      <c r="A117" s="44">
        <f t="shared" si="68"/>
        <v>115</v>
      </c>
      <c r="B117" s="27" t="str">
        <f t="shared" si="61"/>
        <v>History HD</v>
      </c>
      <c r="C117" s="27" t="str">
        <f t="shared" si="62"/>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69"/>
        <v>Развлекательные</v>
      </c>
      <c r="E117" s="45" t="str">
        <f t="shared" si="70"/>
        <v>HD</v>
      </c>
      <c r="F117" s="85" t="s">
        <v>510</v>
      </c>
      <c r="G117" s="45" t="str">
        <f t="shared" si="71"/>
        <v xml:space="preserve"> 2001</v>
      </c>
      <c r="H117" s="46">
        <v>239</v>
      </c>
      <c r="I117" s="45">
        <f t="shared" si="72"/>
        <v>617</v>
      </c>
      <c r="J117" s="153" t="str">
        <f t="shared" si="63"/>
        <v>epg599</v>
      </c>
      <c r="K117" s="67" t="str">
        <f t="shared" si="73"/>
        <v>0009000207D1</v>
      </c>
      <c r="L117" s="67" t="str">
        <f t="shared" si="64"/>
        <v>http://www.history.com/</v>
      </c>
      <c r="M117" s="67" t="str">
        <f t="shared" si="65"/>
        <v>Русский</v>
      </c>
      <c r="N117" s="67" t="str">
        <f t="shared" si="66"/>
        <v>Круглосуточно</v>
      </c>
      <c r="O117" s="154" t="str">
        <f t="shared" si="67"/>
        <v/>
      </c>
      <c r="P117" s="67" t="str">
        <f t="shared" si="74"/>
        <v>Базовый</v>
      </c>
      <c r="Q117" s="67" t="str">
        <f t="shared" si="75"/>
        <v/>
      </c>
      <c r="R117" s="44"/>
      <c r="S117" s="44" t="str">
        <f t="shared" si="76"/>
        <v>Да</v>
      </c>
      <c r="T117" s="44" t="str">
        <f t="shared" si="77"/>
        <v>Да</v>
      </c>
      <c r="U117" s="44" t="str">
        <f t="shared" si="78"/>
        <v/>
      </c>
      <c r="V117" s="27" t="str">
        <f t="shared" si="79"/>
        <v/>
      </c>
    </row>
    <row r="118" spans="1:22" x14ac:dyDescent="0.2">
      <c r="A118" s="44">
        <f t="shared" si="68"/>
        <v>116</v>
      </c>
      <c r="B118" s="27" t="str">
        <f t="shared" si="61"/>
        <v>Музыка первого</v>
      </c>
      <c r="C118" s="27" t="str">
        <f t="shared" si="62"/>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69"/>
        <v>Музыкальные</v>
      </c>
      <c r="E118" s="45" t="str">
        <f t="shared" si="70"/>
        <v>SD</v>
      </c>
      <c r="F118" s="253" t="s">
        <v>511</v>
      </c>
      <c r="G118" s="45" t="str">
        <f t="shared" si="71"/>
        <v xml:space="preserve"> 2001</v>
      </c>
      <c r="H118" s="46">
        <v>99</v>
      </c>
      <c r="I118" s="45">
        <f t="shared" si="72"/>
        <v>502</v>
      </c>
      <c r="J118" s="153" t="str">
        <f t="shared" si="63"/>
        <v>epg95</v>
      </c>
      <c r="K118" s="67" t="str">
        <f t="shared" si="73"/>
        <v>0009000207E3</v>
      </c>
      <c r="L118" s="67" t="str">
        <f t="shared" si="64"/>
        <v>http://www.muz1.tv/</v>
      </c>
      <c r="M118" s="67" t="str">
        <f t="shared" si="65"/>
        <v>Русский</v>
      </c>
      <c r="N118" s="67" t="str">
        <f t="shared" si="66"/>
        <v>Круглосуточно</v>
      </c>
      <c r="O118" s="154" t="str">
        <f t="shared" si="67"/>
        <v/>
      </c>
      <c r="P118" s="67" t="str">
        <f t="shared" si="74"/>
        <v>Базовый</v>
      </c>
      <c r="Q118" s="67" t="str">
        <f t="shared" si="75"/>
        <v>Да</v>
      </c>
      <c r="R118" s="44"/>
      <c r="S118" s="44" t="str">
        <f t="shared" si="76"/>
        <v>Да</v>
      </c>
      <c r="T118" s="44" t="str">
        <f t="shared" si="77"/>
        <v>Да</v>
      </c>
      <c r="U118" s="44" t="str">
        <f t="shared" si="78"/>
        <v/>
      </c>
      <c r="V118" s="27" t="str">
        <f t="shared" si="79"/>
        <v/>
      </c>
    </row>
    <row r="119" spans="1:22" x14ac:dyDescent="0.2">
      <c r="A119" s="44">
        <f t="shared" si="68"/>
        <v>117</v>
      </c>
      <c r="B119" s="27" t="str">
        <f t="shared" si="61"/>
        <v>Europa Plus TV</v>
      </c>
      <c r="C119" s="27" t="str">
        <f t="shared" si="62"/>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69"/>
        <v>Музыкальные</v>
      </c>
      <c r="E119" s="45" t="str">
        <f t="shared" si="70"/>
        <v>SD</v>
      </c>
      <c r="F119" s="85" t="s">
        <v>510</v>
      </c>
      <c r="G119" s="45" t="str">
        <f t="shared" si="71"/>
        <v xml:space="preserve"> 2001</v>
      </c>
      <c r="H119" s="46">
        <v>100</v>
      </c>
      <c r="I119" s="45">
        <f t="shared" si="72"/>
        <v>840</v>
      </c>
      <c r="J119" s="153" t="str">
        <f t="shared" si="63"/>
        <v>epg96</v>
      </c>
      <c r="K119" s="67" t="str">
        <f t="shared" si="73"/>
        <v>000900020803</v>
      </c>
      <c r="L119" s="67" t="str">
        <f t="shared" si="64"/>
        <v>http://www.europaplustv.com/</v>
      </c>
      <c r="M119" s="67" t="str">
        <f t="shared" si="65"/>
        <v>Русский</v>
      </c>
      <c r="N119" s="67" t="str">
        <f t="shared" si="66"/>
        <v>Круглосуточно</v>
      </c>
      <c r="O119" s="154" t="str">
        <f t="shared" si="67"/>
        <v/>
      </c>
      <c r="P119" s="67" t="str">
        <f t="shared" si="74"/>
        <v>Активный</v>
      </c>
      <c r="Q119" s="67" t="str">
        <f t="shared" si="75"/>
        <v>Да</v>
      </c>
      <c r="R119" s="44"/>
      <c r="S119" s="44" t="str">
        <f t="shared" si="76"/>
        <v>Да</v>
      </c>
      <c r="T119" s="44" t="str">
        <f t="shared" si="77"/>
        <v>Да</v>
      </c>
      <c r="U119" s="44" t="str">
        <f t="shared" si="78"/>
        <v/>
      </c>
      <c r="V119" s="27" t="str">
        <f t="shared" si="79"/>
        <v/>
      </c>
    </row>
    <row r="120" spans="1:22" x14ac:dyDescent="0.2">
      <c r="A120" s="44">
        <f t="shared" si="68"/>
        <v>118</v>
      </c>
      <c r="B120" s="27" t="str">
        <f t="shared" si="61"/>
        <v>Food Network HD</v>
      </c>
      <c r="C120" s="27" t="str">
        <f t="shared" si="62"/>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69"/>
        <v>Семья и здоровье</v>
      </c>
      <c r="E120" s="45" t="str">
        <f t="shared" si="70"/>
        <v>HD</v>
      </c>
      <c r="F120" s="85" t="s">
        <v>510</v>
      </c>
      <c r="G120" s="45" t="str">
        <f t="shared" si="71"/>
        <v xml:space="preserve"> 2001</v>
      </c>
      <c r="H120" s="46">
        <v>306</v>
      </c>
      <c r="I120" s="45">
        <f t="shared" si="72"/>
        <v>603</v>
      </c>
      <c r="J120" s="153" t="str">
        <f t="shared" si="63"/>
        <v>epg541</v>
      </c>
      <c r="K120" s="67" t="str">
        <f t="shared" si="73"/>
        <v>0009000207D1</v>
      </c>
      <c r="L120" s="67" t="str">
        <f t="shared" si="64"/>
        <v>http://foodnetwork.com</v>
      </c>
      <c r="M120" s="67" t="str">
        <f t="shared" si="65"/>
        <v>Русский, Английский</v>
      </c>
      <c r="N120" s="67" t="str">
        <f t="shared" si="66"/>
        <v>Круглосуточно</v>
      </c>
      <c r="O120" s="154" t="str">
        <f t="shared" si="67"/>
        <v/>
      </c>
      <c r="P120" s="67" t="str">
        <f t="shared" si="74"/>
        <v>Базовый</v>
      </c>
      <c r="Q120" s="67" t="str">
        <f t="shared" si="75"/>
        <v/>
      </c>
      <c r="R120" s="44"/>
      <c r="S120" s="44" t="str">
        <f t="shared" si="76"/>
        <v>Да</v>
      </c>
      <c r="T120" s="44" t="str">
        <f t="shared" si="77"/>
        <v>Да</v>
      </c>
      <c r="U120" s="44" t="str">
        <f t="shared" si="78"/>
        <v/>
      </c>
      <c r="V120" s="27" t="str">
        <f t="shared" si="79"/>
        <v/>
      </c>
    </row>
    <row r="121" spans="1:22" x14ac:dyDescent="0.2">
      <c r="A121" s="44">
        <f t="shared" si="68"/>
        <v>119</v>
      </c>
      <c r="B121" s="27" t="str">
        <f t="shared" si="61"/>
        <v>Fox</v>
      </c>
      <c r="C121" s="51" t="str">
        <f t="shared" si="62"/>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9"/>
        <v>Кино и сериалы</v>
      </c>
      <c r="E121" s="45" t="str">
        <f t="shared" si="70"/>
        <v>SD</v>
      </c>
      <c r="F121" s="85" t="s">
        <v>510</v>
      </c>
      <c r="G121" s="45" t="str">
        <f t="shared" si="71"/>
        <v xml:space="preserve"> 2001</v>
      </c>
      <c r="H121" s="46">
        <v>217</v>
      </c>
      <c r="I121" s="45">
        <f t="shared" si="72"/>
        <v>70</v>
      </c>
      <c r="J121" s="47" t="str">
        <f t="shared" si="63"/>
        <v>epg75</v>
      </c>
      <c r="K121" s="48" t="str">
        <f t="shared" si="73"/>
        <v>0009000207D1</v>
      </c>
      <c r="L121" s="48" t="str">
        <f t="shared" si="64"/>
        <v>http://www.foxtv.ru/</v>
      </c>
      <c r="M121" s="48" t="str">
        <f t="shared" si="65"/>
        <v>Русский</v>
      </c>
      <c r="N121" s="48" t="str">
        <f t="shared" si="66"/>
        <v>Круглосуточно</v>
      </c>
      <c r="O121" s="49" t="str">
        <f t="shared" si="67"/>
        <v/>
      </c>
      <c r="P121" s="48" t="str">
        <f t="shared" si="74"/>
        <v>Базовый</v>
      </c>
      <c r="Q121" s="44" t="str">
        <f t="shared" si="75"/>
        <v/>
      </c>
      <c r="R121" s="44"/>
      <c r="S121" s="44" t="str">
        <f t="shared" si="76"/>
        <v>Да</v>
      </c>
      <c r="T121" s="44" t="str">
        <f t="shared" si="77"/>
        <v>Да</v>
      </c>
      <c r="U121" s="44" t="str">
        <f t="shared" si="78"/>
        <v/>
      </c>
      <c r="V121" s="27" t="str">
        <f t="shared" si="79"/>
        <v/>
      </c>
    </row>
    <row r="122" spans="1:22" x14ac:dyDescent="0.2">
      <c r="A122" s="44">
        <f t="shared" si="68"/>
        <v>120</v>
      </c>
      <c r="B122" s="27" t="str">
        <f t="shared" si="61"/>
        <v>MGM HD</v>
      </c>
      <c r="C122" s="27" t="str">
        <f t="shared" si="6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9"/>
        <v>Кино и сериалы</v>
      </c>
      <c r="E122" s="45" t="str">
        <f t="shared" si="70"/>
        <v>HD</v>
      </c>
      <c r="F122" s="253" t="s">
        <v>512</v>
      </c>
      <c r="G122" s="45" t="str">
        <f t="shared" si="71"/>
        <v xml:space="preserve"> 2001</v>
      </c>
      <c r="H122" s="46">
        <v>142</v>
      </c>
      <c r="I122" s="45">
        <f t="shared" si="72"/>
        <v>605</v>
      </c>
      <c r="J122" s="47" t="str">
        <f t="shared" si="63"/>
        <v>epg327</v>
      </c>
      <c r="K122" s="48" t="str">
        <f t="shared" si="73"/>
        <v>0009000207D1</v>
      </c>
      <c r="L122" s="48" t="str">
        <f t="shared" si="64"/>
        <v>http://www.mgmhd.com/</v>
      </c>
      <c r="M122" s="48" t="str">
        <f t="shared" si="65"/>
        <v>Русский, Английский</v>
      </c>
      <c r="N122" s="48" t="str">
        <f t="shared" si="66"/>
        <v>Круглосуточно</v>
      </c>
      <c r="O122" s="49" t="str">
        <f t="shared" si="67"/>
        <v/>
      </c>
      <c r="P122" s="48" t="str">
        <f t="shared" si="74"/>
        <v>Базовый</v>
      </c>
      <c r="Q122" s="44" t="str">
        <f t="shared" si="75"/>
        <v/>
      </c>
      <c r="R122" s="44"/>
      <c r="S122" s="44" t="str">
        <f t="shared" si="76"/>
        <v>Да</v>
      </c>
      <c r="T122" s="44" t="str">
        <f t="shared" si="77"/>
        <v>Да</v>
      </c>
      <c r="U122" s="44" t="str">
        <f t="shared" si="78"/>
        <v/>
      </c>
      <c r="V122" s="27" t="str">
        <f t="shared" si="79"/>
        <v/>
      </c>
    </row>
    <row r="123" spans="1:22" s="69" customFormat="1" x14ac:dyDescent="0.2">
      <c r="A123" s="44">
        <f t="shared" si="68"/>
        <v>121</v>
      </c>
      <c r="B123" s="27" t="str">
        <f t="shared" si="61"/>
        <v>КХЛ</v>
      </c>
      <c r="C123" s="27" t="str">
        <f t="shared" si="62"/>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9"/>
        <v>Спортивные</v>
      </c>
      <c r="E123" s="45" t="str">
        <f t="shared" si="70"/>
        <v>SD</v>
      </c>
      <c r="F123" s="253" t="s">
        <v>514</v>
      </c>
      <c r="G123" s="45" t="str">
        <f t="shared" si="71"/>
        <v xml:space="preserve"> 2001</v>
      </c>
      <c r="H123" s="46">
        <v>109</v>
      </c>
      <c r="I123" s="45">
        <f t="shared" si="72"/>
        <v>307</v>
      </c>
      <c r="J123" s="47" t="str">
        <f t="shared" si="63"/>
        <v>epg105</v>
      </c>
      <c r="K123" s="48" t="str">
        <f t="shared" si="73"/>
        <v>0009000207F4</v>
      </c>
      <c r="L123" s="48" t="str">
        <f t="shared" si="64"/>
        <v>http://tv.khl.ru/</v>
      </c>
      <c r="M123" s="48" t="str">
        <f t="shared" si="65"/>
        <v>Русский</v>
      </c>
      <c r="N123" s="48" t="str">
        <f t="shared" si="66"/>
        <v>Круглосуточно</v>
      </c>
      <c r="O123" s="49" t="str">
        <f t="shared" si="67"/>
        <v/>
      </c>
      <c r="P123" s="48" t="str">
        <f t="shared" si="74"/>
        <v>Базовый</v>
      </c>
      <c r="Q123" s="44" t="str">
        <f t="shared" si="75"/>
        <v>Да</v>
      </c>
      <c r="R123" s="44"/>
      <c r="S123" s="44" t="str">
        <f t="shared" si="76"/>
        <v>Да</v>
      </c>
      <c r="T123" s="44" t="str">
        <f t="shared" si="77"/>
        <v>Да</v>
      </c>
      <c r="U123" s="44" t="str">
        <f t="shared" si="78"/>
        <v/>
      </c>
      <c r="V123" s="27" t="str">
        <f t="shared" si="79"/>
        <v/>
      </c>
    </row>
    <row r="124" spans="1:22" x14ac:dyDescent="0.2">
      <c r="A124" s="67">
        <f t="shared" si="68"/>
        <v>122</v>
      </c>
      <c r="B124" s="51" t="s">
        <v>399</v>
      </c>
      <c r="C124" s="51" t="s">
        <v>952</v>
      </c>
      <c r="D124" s="51" t="s">
        <v>590</v>
      </c>
      <c r="E124" s="68" t="s">
        <v>1</v>
      </c>
      <c r="F124" s="117" t="s">
        <v>472</v>
      </c>
      <c r="G124" s="68">
        <v>2001</v>
      </c>
      <c r="H124" s="85">
        <v>323</v>
      </c>
      <c r="I124" s="85">
        <v>21</v>
      </c>
      <c r="J124" s="153" t="s">
        <v>400</v>
      </c>
      <c r="K124" s="67" t="s">
        <v>893</v>
      </c>
      <c r="L124" s="67" t="s">
        <v>401</v>
      </c>
      <c r="M124" s="67" t="s">
        <v>622</v>
      </c>
      <c r="N124" s="67" t="s">
        <v>449</v>
      </c>
      <c r="O124" s="154" t="s">
        <v>623</v>
      </c>
      <c r="P124" s="67" t="s">
        <v>460</v>
      </c>
      <c r="Q124" s="67" t="s">
        <v>623</v>
      </c>
      <c r="R124" s="67"/>
      <c r="S124" s="67" t="s">
        <v>14</v>
      </c>
      <c r="T124" s="67" t="s">
        <v>14</v>
      </c>
      <c r="U124" s="67" t="s">
        <v>623</v>
      </c>
      <c r="V124" s="51" t="s">
        <v>623</v>
      </c>
    </row>
    <row r="125" spans="1:22" x14ac:dyDescent="0.2">
      <c r="A125" s="44">
        <f t="shared" si="68"/>
        <v>123</v>
      </c>
      <c r="B125" s="51" t="str">
        <f t="shared" ref="B125:B172" si="81">IFERROR(VLOOKUP($H125,TChannels,3,FALSE),"-")</f>
        <v>Candy TV HD</v>
      </c>
      <c r="C125" s="51" t="str">
        <f t="shared" ref="C125:C172" si="82">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ref="D125:D172" si="83">IFERROR(VLOOKUP($H125,TChannels,21,FALSE),"-")</f>
        <v>Эротика</v>
      </c>
      <c r="E125" s="68" t="str">
        <f t="shared" ref="E125:E172" si="84">IFERROR(VLOOKUP($H125,TChannels,4,FALSE),"-")</f>
        <v>HD</v>
      </c>
      <c r="F125" s="68" t="s">
        <v>512</v>
      </c>
      <c r="G125" s="68" t="str">
        <f t="shared" ref="G125:G172" si="85">IFERROR(MID($A$1,SEARCH("=",$A$1,9)+1,SEARCH(")",$A$1)-SEARCH("=",$A$1,9)-1),"Н/Д")</f>
        <v xml:space="preserve"> 2001</v>
      </c>
      <c r="H125" s="68">
        <v>174</v>
      </c>
      <c r="I125" s="68">
        <f t="shared" ref="I125:I172" si="86">IFERROR(VLOOKUP($H125,TChannels,5,FALSE),"-")</f>
        <v>923</v>
      </c>
      <c r="J125" s="153" t="str">
        <f t="shared" ref="J125:J172" si="87">IFERROR(VLOOKUP($H125,TChannels,22,FALSE),"-")</f>
        <v>epg385</v>
      </c>
      <c r="K125" s="48" t="str">
        <f t="shared" ref="K125:K172" si="88">IFERROR(IF($U$1=1,VLOOKUP($H125,TChannels,13,FALSE),IF($U$1=2,VLOOKUP($H125,TChannels,20,FALSE),IF($U$1=3,VLOOKUP($H125,TChannels,10,FALSE),IF($U$1=4,VLOOKUP($H125,TChannels,17,FALSE),"Не определен")))),"-")</f>
        <v>0009000207DB</v>
      </c>
      <c r="L125" s="48" t="str">
        <f t="shared" ref="L125:L172" si="89">IFERROR(VLOOKUP($H125,TChannels,23,FALSE),"-")</f>
        <v>http://candytv.eu/</v>
      </c>
      <c r="M125" s="48" t="str">
        <f t="shared" ref="M125:M172" si="90">IFERROR(VLOOKUP($H125,TChannels,24,FALSE),"-")</f>
        <v>Русский</v>
      </c>
      <c r="N125" s="48" t="str">
        <f t="shared" ref="N125:N172" si="91">IFERROR(VLOOKUP($H125,TChannels,25,FALSE),"-")</f>
        <v>Круглосуточно</v>
      </c>
      <c r="O125" s="49" t="str">
        <f t="shared" ref="O125:O172" si="92">IF(VLOOKUP($H125,TChannels,26,FALSE)=0,"",VLOOKUP($H125,TChannels,26,FALSE))</f>
        <v/>
      </c>
      <c r="P125" s="48" t="str">
        <f t="shared" ref="P125:P172" si="93">IFERROR(IF(OR($U$1=1,$U$1=3),VLOOKUP($H125,TChannels,7,FALSE),IF(OR($U$1=2,$U$1=4),VLOOKUP($H125,TChannels,14,FALSE),"Не определен")),"-")</f>
        <v>Взрослый</v>
      </c>
      <c r="Q125" s="44" t="str">
        <f t="shared" ref="Q125:Q172" si="94">IF(VLOOKUP($H125,TChannels,6,FALSE)=0,"",VLOOKUP($H125,TChannels,6,FALSE))</f>
        <v/>
      </c>
      <c r="R125" s="44"/>
      <c r="S125" s="44" t="str">
        <f t="shared" ref="S125:S172" si="95">IFERROR(VLOOKUP($H125,TChannels,27,FALSE),"-")</f>
        <v>Да</v>
      </c>
      <c r="T125" s="44" t="str">
        <f t="shared" ref="T125:T172" si="96">IFERROR(VLOOKUP($H125,TChannels,28,FALSE),"-")</f>
        <v>Да</v>
      </c>
      <c r="U125" s="44" t="str">
        <f t="shared" ref="U125:U172" si="97">IF(VLOOKUP($H125,TChannels,29,FALSE)=0,"",VLOOKUP($H125,TChannels,29,FALSE))</f>
        <v>Да</v>
      </c>
      <c r="V125" s="27" t="str">
        <f t="shared" ref="V125:V172" si="98">IF(VLOOKUP($H125,TChannels,31,FALSE)=0,"",VLOOKUP($H125,TChannels,31,FALSE))</f>
        <v/>
      </c>
    </row>
    <row r="126" spans="1:22" x14ac:dyDescent="0.2">
      <c r="A126" s="44">
        <f t="shared" si="68"/>
        <v>124</v>
      </c>
      <c r="B126" s="27" t="str">
        <f t="shared" si="81"/>
        <v>Русский иллюзион</v>
      </c>
      <c r="C126" s="27" t="str">
        <f t="shared" si="82"/>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83"/>
        <v>Русское кино</v>
      </c>
      <c r="E126" s="45" t="str">
        <f t="shared" si="84"/>
        <v>SD</v>
      </c>
      <c r="F126" s="45" t="str">
        <f>IFERROR(VLOOKUP($H126,TChannels,2,FALSE),"-")</f>
        <v>DVB-25</v>
      </c>
      <c r="G126" s="45" t="str">
        <f t="shared" si="85"/>
        <v xml:space="preserve"> 2001</v>
      </c>
      <c r="H126" s="46">
        <v>41</v>
      </c>
      <c r="I126" s="45">
        <f t="shared" si="86"/>
        <v>62</v>
      </c>
      <c r="J126" s="47" t="str">
        <f t="shared" si="87"/>
        <v>epg40</v>
      </c>
      <c r="K126" s="48" t="str">
        <f t="shared" si="88"/>
        <v>0009000207D1</v>
      </c>
      <c r="L126" s="48" t="str">
        <f t="shared" si="89"/>
        <v>http://russkiyillusion.ru/</v>
      </c>
      <c r="M126" s="48" t="str">
        <f t="shared" si="90"/>
        <v>Русский</v>
      </c>
      <c r="N126" s="48" t="str">
        <f t="shared" si="91"/>
        <v>Круглосуточно</v>
      </c>
      <c r="O126" s="49" t="str">
        <f t="shared" si="92"/>
        <v/>
      </c>
      <c r="P126" s="48" t="str">
        <f t="shared" si="93"/>
        <v>Базовый</v>
      </c>
      <c r="Q126" s="44" t="str">
        <f t="shared" si="94"/>
        <v>Да</v>
      </c>
      <c r="R126" s="44"/>
      <c r="S126" s="44" t="str">
        <f t="shared" si="95"/>
        <v>Да</v>
      </c>
      <c r="T126" s="44" t="str">
        <f t="shared" si="96"/>
        <v>Да</v>
      </c>
      <c r="U126" s="44" t="str">
        <f t="shared" si="97"/>
        <v/>
      </c>
      <c r="V126" s="27" t="str">
        <f t="shared" si="98"/>
        <v/>
      </c>
    </row>
    <row r="127" spans="1:22" x14ac:dyDescent="0.2">
      <c r="A127" s="44">
        <f t="shared" si="68"/>
        <v>125</v>
      </c>
      <c r="B127" s="27" t="str">
        <f t="shared" si="81"/>
        <v>Настоящее Страшное Телевидение</v>
      </c>
      <c r="C127" s="27" t="str">
        <f t="shared" si="82"/>
        <v>Все самое смешное в страшном и самое страшное в смешном.</v>
      </c>
      <c r="D127" s="27" t="str">
        <f t="shared" si="83"/>
        <v>Кино и сериалы</v>
      </c>
      <c r="E127" s="45" t="str">
        <f t="shared" si="84"/>
        <v>SD</v>
      </c>
      <c r="F127" s="253" t="s">
        <v>511</v>
      </c>
      <c r="G127" s="45" t="str">
        <f t="shared" si="85"/>
        <v xml:space="preserve"> 2001</v>
      </c>
      <c r="H127" s="46">
        <v>159</v>
      </c>
      <c r="I127" s="45">
        <f t="shared" si="86"/>
        <v>73</v>
      </c>
      <c r="J127" s="47" t="str">
        <f t="shared" si="87"/>
        <v>epg352</v>
      </c>
      <c r="K127" s="48" t="str">
        <f t="shared" si="88"/>
        <v>0009000207D1</v>
      </c>
      <c r="L127" s="48" t="str">
        <f t="shared" si="89"/>
        <v>http://strashnoe.tv/</v>
      </c>
      <c r="M127" s="48" t="str">
        <f t="shared" si="90"/>
        <v>Русский</v>
      </c>
      <c r="N127" s="48" t="str">
        <f t="shared" si="91"/>
        <v>Круглосуточно</v>
      </c>
      <c r="O127" s="49" t="str">
        <f t="shared" si="92"/>
        <v/>
      </c>
      <c r="P127" s="48" t="str">
        <f t="shared" si="93"/>
        <v>Базовый</v>
      </c>
      <c r="Q127" s="44" t="str">
        <f t="shared" si="94"/>
        <v>Да</v>
      </c>
      <c r="R127" s="44"/>
      <c r="S127" s="44" t="str">
        <f t="shared" si="95"/>
        <v>Да</v>
      </c>
      <c r="T127" s="44" t="str">
        <f t="shared" si="96"/>
        <v>Да</v>
      </c>
      <c r="U127" s="44" t="str">
        <f t="shared" si="97"/>
        <v/>
      </c>
      <c r="V127" s="27" t="str">
        <f t="shared" si="98"/>
        <v/>
      </c>
    </row>
    <row r="128" spans="1:22" x14ac:dyDescent="0.2">
      <c r="A128" s="44">
        <f t="shared" si="68"/>
        <v>126</v>
      </c>
      <c r="B128" s="27" t="str">
        <f t="shared" si="81"/>
        <v>Наш футбол</v>
      </c>
      <c r="C128" s="27" t="str">
        <f t="shared" si="82"/>
        <v>Телеканал о российском футболе</v>
      </c>
      <c r="D128" s="27" t="str">
        <f t="shared" si="83"/>
        <v>Спортивные</v>
      </c>
      <c r="E128" s="45" t="str">
        <f t="shared" si="84"/>
        <v>SD</v>
      </c>
      <c r="F128" s="85" t="s">
        <v>511</v>
      </c>
      <c r="G128" s="45" t="str">
        <f t="shared" si="85"/>
        <v xml:space="preserve"> 2001</v>
      </c>
      <c r="H128" s="46">
        <v>128</v>
      </c>
      <c r="I128" s="45">
        <f t="shared" si="86"/>
        <v>821</v>
      </c>
      <c r="J128" s="47" t="str">
        <f t="shared" si="87"/>
        <v>epg313</v>
      </c>
      <c r="K128" s="48" t="str">
        <f t="shared" si="88"/>
        <v>0009000207D6</v>
      </c>
      <c r="L128" s="48" t="str">
        <f t="shared" si="89"/>
        <v>http://www.rfpl.tv/</v>
      </c>
      <c r="M128" s="48" t="str">
        <f t="shared" si="90"/>
        <v>Русский</v>
      </c>
      <c r="N128" s="48" t="str">
        <f t="shared" si="91"/>
        <v>Круглосуточно</v>
      </c>
      <c r="O128" s="49" t="str">
        <f t="shared" si="92"/>
        <v/>
      </c>
      <c r="P128" s="48" t="str">
        <f t="shared" si="93"/>
        <v>Наш Футбол</v>
      </c>
      <c r="Q128" s="44" t="str">
        <f t="shared" si="94"/>
        <v/>
      </c>
      <c r="R128" s="44"/>
      <c r="S128" s="44" t="str">
        <f t="shared" si="95"/>
        <v>Да</v>
      </c>
      <c r="T128" s="44" t="str">
        <f t="shared" si="96"/>
        <v>Да</v>
      </c>
      <c r="U128" s="44" t="str">
        <f t="shared" si="97"/>
        <v/>
      </c>
      <c r="V128" s="27" t="str">
        <f t="shared" si="98"/>
        <v/>
      </c>
    </row>
    <row r="129" spans="1:22" x14ac:dyDescent="0.2">
      <c r="A129" s="44">
        <f t="shared" si="68"/>
        <v>127</v>
      </c>
      <c r="B129" s="27" t="str">
        <f t="shared" si="81"/>
        <v>Наш футбол HD</v>
      </c>
      <c r="C129" s="27" t="str">
        <f t="shared" si="82"/>
        <v>Телеканал о российском футболе</v>
      </c>
      <c r="D129" s="27" t="str">
        <f t="shared" si="83"/>
        <v>Спортивные</v>
      </c>
      <c r="E129" s="45" t="str">
        <f t="shared" si="84"/>
        <v>HD</v>
      </c>
      <c r="F129" s="85" t="s">
        <v>511</v>
      </c>
      <c r="G129" s="45" t="str">
        <f t="shared" si="85"/>
        <v xml:space="preserve"> 2001</v>
      </c>
      <c r="H129" s="46">
        <v>223</v>
      </c>
      <c r="I129" s="45">
        <f t="shared" si="86"/>
        <v>822</v>
      </c>
      <c r="J129" s="47" t="str">
        <f t="shared" si="87"/>
        <v>epg272</v>
      </c>
      <c r="K129" s="48" t="str">
        <f t="shared" si="88"/>
        <v>0009000207D6</v>
      </c>
      <c r="L129" s="48" t="str">
        <f t="shared" si="89"/>
        <v>http://www.rfpl.tv/</v>
      </c>
      <c r="M129" s="48" t="str">
        <f t="shared" si="90"/>
        <v>Русский</v>
      </c>
      <c r="N129" s="48" t="str">
        <f t="shared" si="91"/>
        <v>Круглосуточно</v>
      </c>
      <c r="O129" s="49" t="str">
        <f t="shared" si="92"/>
        <v/>
      </c>
      <c r="P129" s="48" t="str">
        <f t="shared" si="93"/>
        <v>Наш Футбол</v>
      </c>
      <c r="Q129" s="44" t="str">
        <f t="shared" si="94"/>
        <v/>
      </c>
      <c r="R129" s="44"/>
      <c r="S129" s="44" t="str">
        <f t="shared" si="95"/>
        <v>Да</v>
      </c>
      <c r="T129" s="44" t="str">
        <f t="shared" si="96"/>
        <v>Да</v>
      </c>
      <c r="U129" s="44" t="str">
        <f t="shared" si="97"/>
        <v/>
      </c>
      <c r="V129" s="27" t="str">
        <f t="shared" si="98"/>
        <v/>
      </c>
    </row>
    <row r="130" spans="1:22" x14ac:dyDescent="0.2">
      <c r="A130" s="44">
        <f t="shared" si="68"/>
        <v>128</v>
      </c>
      <c r="B130" s="27" t="str">
        <f t="shared" si="81"/>
        <v>Иллюзион +</v>
      </c>
      <c r="C130" s="27" t="str">
        <f t="shared" si="82"/>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83"/>
        <v>Иностранное кино</v>
      </c>
      <c r="E130" s="45" t="str">
        <f t="shared" si="84"/>
        <v>SD</v>
      </c>
      <c r="F130" s="253" t="s">
        <v>516</v>
      </c>
      <c r="G130" s="45" t="str">
        <f t="shared" si="85"/>
        <v xml:space="preserve"> 2001</v>
      </c>
      <c r="H130" s="46">
        <v>42</v>
      </c>
      <c r="I130" s="45">
        <f t="shared" si="86"/>
        <v>64</v>
      </c>
      <c r="J130" s="47" t="str">
        <f t="shared" si="87"/>
        <v>epg41</v>
      </c>
      <c r="K130" s="48" t="str">
        <f t="shared" si="88"/>
        <v>0009000207D1</v>
      </c>
      <c r="L130" s="48" t="str">
        <f t="shared" si="89"/>
        <v>http://www.klub100.ru/</v>
      </c>
      <c r="M130" s="48" t="str">
        <f t="shared" si="90"/>
        <v>Русский</v>
      </c>
      <c r="N130" s="48" t="str">
        <f t="shared" si="91"/>
        <v>Круглосуточно</v>
      </c>
      <c r="O130" s="49" t="str">
        <f t="shared" si="92"/>
        <v/>
      </c>
      <c r="P130" s="48" t="str">
        <f t="shared" si="93"/>
        <v>Базовый</v>
      </c>
      <c r="Q130" s="44" t="str">
        <f t="shared" si="94"/>
        <v>Да</v>
      </c>
      <c r="R130" s="44"/>
      <c r="S130" s="44" t="str">
        <f t="shared" si="95"/>
        <v>Да</v>
      </c>
      <c r="T130" s="44" t="str">
        <f t="shared" si="96"/>
        <v>Да</v>
      </c>
      <c r="U130" s="44" t="str">
        <f t="shared" si="97"/>
        <v/>
      </c>
      <c r="V130" s="27" t="str">
        <f t="shared" si="98"/>
        <v/>
      </c>
    </row>
    <row r="131" spans="1:22" x14ac:dyDescent="0.2">
      <c r="A131" s="44">
        <f t="shared" ref="A131:A162" si="99">ROW()-2</f>
        <v>129</v>
      </c>
      <c r="B131" s="27" t="str">
        <f t="shared" si="81"/>
        <v>Русская ночь</v>
      </c>
      <c r="C131" s="27" t="str">
        <f t="shared" si="82"/>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83"/>
        <v>Эротика</v>
      </c>
      <c r="E131" s="45" t="str">
        <f t="shared" si="84"/>
        <v>SD</v>
      </c>
      <c r="F131" s="85" t="s">
        <v>512</v>
      </c>
      <c r="G131" s="45" t="str">
        <f t="shared" si="85"/>
        <v xml:space="preserve"> 2001</v>
      </c>
      <c r="H131" s="46">
        <v>149</v>
      </c>
      <c r="I131" s="45">
        <f t="shared" si="86"/>
        <v>922</v>
      </c>
      <c r="J131" s="47" t="str">
        <f t="shared" si="87"/>
        <v>epg331</v>
      </c>
      <c r="K131" s="48" t="str">
        <f t="shared" si="88"/>
        <v>0009000207DB</v>
      </c>
      <c r="L131" s="48" t="str">
        <f t="shared" si="89"/>
        <v>http://www.rusnight.ru/</v>
      </c>
      <c r="M131" s="48" t="str">
        <f t="shared" si="90"/>
        <v>Русский</v>
      </c>
      <c r="N131" s="48" t="str">
        <f t="shared" si="91"/>
        <v>Круглосуточно</v>
      </c>
      <c r="O131" s="49" t="str">
        <f t="shared" si="92"/>
        <v/>
      </c>
      <c r="P131" s="48" t="str">
        <f t="shared" si="93"/>
        <v>Взрослый</v>
      </c>
      <c r="Q131" s="44" t="str">
        <f t="shared" si="94"/>
        <v/>
      </c>
      <c r="R131" s="44"/>
      <c r="S131" s="44" t="str">
        <f t="shared" si="95"/>
        <v>Да</v>
      </c>
      <c r="T131" s="44" t="str">
        <f t="shared" si="96"/>
        <v>Да</v>
      </c>
      <c r="U131" s="44" t="str">
        <f t="shared" si="97"/>
        <v>Да</v>
      </c>
      <c r="V131" s="27" t="str">
        <f t="shared" si="98"/>
        <v/>
      </c>
    </row>
    <row r="132" spans="1:22" x14ac:dyDescent="0.2">
      <c r="A132" s="44">
        <f t="shared" si="99"/>
        <v>130</v>
      </c>
      <c r="B132" s="51" t="str">
        <f t="shared" si="81"/>
        <v>A2</v>
      </c>
      <c r="C132" s="27" t="str">
        <f t="shared" si="82"/>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83"/>
        <v>Кино и сериалы</v>
      </c>
      <c r="E132" s="45" t="str">
        <f t="shared" si="84"/>
        <v>SD</v>
      </c>
      <c r="F132" s="253" t="s">
        <v>504</v>
      </c>
      <c r="G132" s="45" t="str">
        <f t="shared" si="85"/>
        <v xml:space="preserve"> 2001</v>
      </c>
      <c r="H132" s="46">
        <v>132</v>
      </c>
      <c r="I132" s="45">
        <f t="shared" si="86"/>
        <v>825</v>
      </c>
      <c r="J132" s="47" t="str">
        <f t="shared" si="87"/>
        <v>epg317</v>
      </c>
      <c r="K132" s="48" t="str">
        <f t="shared" si="88"/>
        <v>0009000207EF</v>
      </c>
      <c r="L132" s="48" t="str">
        <f t="shared" si="89"/>
        <v>http://www.amediafilm.com/</v>
      </c>
      <c r="M132" s="48" t="str">
        <f t="shared" si="90"/>
        <v>Русский, Английский</v>
      </c>
      <c r="N132" s="48" t="str">
        <f t="shared" si="91"/>
        <v>Круглосуточно</v>
      </c>
      <c r="O132" s="49" t="str">
        <f t="shared" si="92"/>
        <v/>
      </c>
      <c r="P132" s="48" t="str">
        <f t="shared" si="93"/>
        <v>AMEDIA Premium HD</v>
      </c>
      <c r="Q132" s="44" t="str">
        <f t="shared" si="94"/>
        <v/>
      </c>
      <c r="R132" s="44"/>
      <c r="S132" s="44" t="str">
        <f t="shared" si="95"/>
        <v>Да</v>
      </c>
      <c r="T132" s="44" t="str">
        <f t="shared" si="96"/>
        <v>Да</v>
      </c>
      <c r="U132" s="44" t="str">
        <f t="shared" si="97"/>
        <v/>
      </c>
      <c r="V132" s="27" t="str">
        <f t="shared" si="98"/>
        <v/>
      </c>
    </row>
    <row r="133" spans="1:22" x14ac:dyDescent="0.2">
      <c r="A133" s="44">
        <f t="shared" si="99"/>
        <v>131</v>
      </c>
      <c r="B133" s="27" t="str">
        <f t="shared" si="81"/>
        <v>French Lover TV</v>
      </c>
      <c r="C133" s="27" t="str">
        <f t="shared" si="82"/>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83"/>
        <v>Эротика</v>
      </c>
      <c r="E133" s="45" t="str">
        <f t="shared" si="84"/>
        <v>SD</v>
      </c>
      <c r="F133" s="85" t="s">
        <v>512</v>
      </c>
      <c r="G133" s="45" t="str">
        <f t="shared" si="85"/>
        <v xml:space="preserve"> 2001</v>
      </c>
      <c r="H133" s="46">
        <v>133</v>
      </c>
      <c r="I133" s="45">
        <f t="shared" si="86"/>
        <v>921</v>
      </c>
      <c r="J133" s="47" t="str">
        <f t="shared" si="87"/>
        <v>epg318</v>
      </c>
      <c r="K133" s="48" t="str">
        <f t="shared" si="88"/>
        <v>0009000207DB</v>
      </c>
      <c r="L133" s="48" t="str">
        <f t="shared" si="89"/>
        <v>http://www.frenchlover.tv</v>
      </c>
      <c r="M133" s="48" t="str">
        <f t="shared" si="90"/>
        <v>Французский</v>
      </c>
      <c r="N133" s="48" t="str">
        <f t="shared" si="91"/>
        <v>Круглосуточно</v>
      </c>
      <c r="O133" s="49" t="str">
        <f t="shared" si="92"/>
        <v/>
      </c>
      <c r="P133" s="48" t="str">
        <f t="shared" si="93"/>
        <v>Взрослый</v>
      </c>
      <c r="Q133" s="44" t="str">
        <f t="shared" si="94"/>
        <v/>
      </c>
      <c r="R133" s="44"/>
      <c r="S133" s="44" t="str">
        <f t="shared" si="95"/>
        <v>Да</v>
      </c>
      <c r="T133" s="44" t="str">
        <f t="shared" si="96"/>
        <v>Да</v>
      </c>
      <c r="U133" s="44" t="str">
        <f t="shared" si="97"/>
        <v>Да</v>
      </c>
      <c r="V133" s="27" t="str">
        <f t="shared" si="98"/>
        <v/>
      </c>
    </row>
    <row r="134" spans="1:22" x14ac:dyDescent="0.2">
      <c r="A134" s="44">
        <f t="shared" si="99"/>
        <v>132</v>
      </c>
      <c r="B134" s="27" t="str">
        <f t="shared" si="81"/>
        <v>Brazzers TV</v>
      </c>
      <c r="C134" s="27" t="str">
        <f t="shared" si="82"/>
        <v>Самый откровенный эротический канал от известного эротического сайта представляющий лучший европейский и американский контент.</v>
      </c>
      <c r="D134" s="27" t="str">
        <f t="shared" si="83"/>
        <v>Эротика</v>
      </c>
      <c r="E134" s="45" t="str">
        <f t="shared" si="84"/>
        <v>SD</v>
      </c>
      <c r="F134" s="85" t="s">
        <v>512</v>
      </c>
      <c r="G134" s="45" t="str">
        <f t="shared" si="85"/>
        <v xml:space="preserve"> 2001</v>
      </c>
      <c r="H134" s="46">
        <v>195</v>
      </c>
      <c r="I134" s="45">
        <f t="shared" si="86"/>
        <v>920</v>
      </c>
      <c r="J134" s="47" t="str">
        <f t="shared" si="87"/>
        <v>epg500</v>
      </c>
      <c r="K134" s="48" t="str">
        <f t="shared" si="88"/>
        <v>0009000207DB</v>
      </c>
      <c r="L134" s="48" t="str">
        <f t="shared" si="89"/>
        <v>http://www.brazzerstveurope.com</v>
      </c>
      <c r="M134" s="48" t="str">
        <f t="shared" si="90"/>
        <v>Английский</v>
      </c>
      <c r="N134" s="48" t="str">
        <f t="shared" si="91"/>
        <v>Круглосуточно</v>
      </c>
      <c r="O134" s="49" t="str">
        <f t="shared" si="92"/>
        <v/>
      </c>
      <c r="P134" s="48" t="str">
        <f t="shared" si="93"/>
        <v>Взрослый</v>
      </c>
      <c r="Q134" s="44" t="str">
        <f t="shared" si="94"/>
        <v/>
      </c>
      <c r="R134" s="44"/>
      <c r="S134" s="44" t="str">
        <f t="shared" si="95"/>
        <v>Да</v>
      </c>
      <c r="T134" s="44" t="str">
        <f t="shared" si="96"/>
        <v>Да</v>
      </c>
      <c r="U134" s="44" t="str">
        <f t="shared" si="97"/>
        <v>Да</v>
      </c>
      <c r="V134" s="27" t="str">
        <f t="shared" si="98"/>
        <v/>
      </c>
    </row>
    <row r="135" spans="1:22" x14ac:dyDescent="0.2">
      <c r="A135" s="44">
        <f t="shared" si="99"/>
        <v>133</v>
      </c>
      <c r="B135" s="27" t="str">
        <f t="shared" si="81"/>
        <v>CANDYMAN</v>
      </c>
      <c r="C135" s="27" t="str">
        <f t="shared" si="82"/>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83"/>
        <v>Эротика</v>
      </c>
      <c r="E135" s="45" t="str">
        <f t="shared" si="84"/>
        <v>SD</v>
      </c>
      <c r="F135" s="85" t="s">
        <v>512</v>
      </c>
      <c r="G135" s="45" t="str">
        <f t="shared" si="85"/>
        <v xml:space="preserve"> 2001</v>
      </c>
      <c r="H135" s="46">
        <v>191</v>
      </c>
      <c r="I135" s="45">
        <f t="shared" si="86"/>
        <v>924</v>
      </c>
      <c r="J135" s="47" t="str">
        <f t="shared" si="87"/>
        <v>epg511</v>
      </c>
      <c r="K135" s="48" t="str">
        <f t="shared" si="88"/>
        <v>0009000207DB</v>
      </c>
      <c r="L135" s="48" t="str">
        <f t="shared" si="89"/>
        <v>http://www.candymantv.com/</v>
      </c>
      <c r="M135" s="48" t="str">
        <f t="shared" si="90"/>
        <v>Русский</v>
      </c>
      <c r="N135" s="48" t="str">
        <f t="shared" si="91"/>
        <v>Круглосуточно</v>
      </c>
      <c r="O135" s="49" t="str">
        <f t="shared" si="92"/>
        <v/>
      </c>
      <c r="P135" s="48" t="str">
        <f t="shared" si="93"/>
        <v>Взрослый</v>
      </c>
      <c r="Q135" s="44" t="str">
        <f t="shared" si="94"/>
        <v/>
      </c>
      <c r="R135" s="44"/>
      <c r="S135" s="44" t="str">
        <f t="shared" si="95"/>
        <v>Да</v>
      </c>
      <c r="T135" s="44" t="str">
        <f t="shared" si="96"/>
        <v>Да</v>
      </c>
      <c r="U135" s="44" t="str">
        <f t="shared" si="97"/>
        <v>Да</v>
      </c>
      <c r="V135" s="27" t="str">
        <f t="shared" si="98"/>
        <v/>
      </c>
    </row>
    <row r="136" spans="1:22" x14ac:dyDescent="0.2">
      <c r="A136" s="44">
        <f t="shared" si="99"/>
        <v>134</v>
      </c>
      <c r="B136" s="27" t="str">
        <f t="shared" si="81"/>
        <v>Fashion One HD</v>
      </c>
      <c r="C136" s="27" t="str">
        <f t="shared" si="82"/>
        <v>Мода, стиль, красота, гламур, роскошь в формате HD</v>
      </c>
      <c r="D136" s="27" t="str">
        <f t="shared" si="83"/>
        <v>Развлекательные</v>
      </c>
      <c r="E136" s="45" t="str">
        <f t="shared" si="84"/>
        <v>HD</v>
      </c>
      <c r="F136" s="253" t="s">
        <v>516</v>
      </c>
      <c r="G136" s="45" t="str">
        <f t="shared" si="85"/>
        <v xml:space="preserve"> 2001</v>
      </c>
      <c r="H136" s="46">
        <v>147</v>
      </c>
      <c r="I136" s="45">
        <f t="shared" si="86"/>
        <v>616</v>
      </c>
      <c r="J136" s="47" t="str">
        <f t="shared" si="87"/>
        <v>epg330</v>
      </c>
      <c r="K136" s="48" t="str">
        <f t="shared" si="88"/>
        <v>0009000207D1</v>
      </c>
      <c r="L136" s="48" t="str">
        <f t="shared" si="89"/>
        <v>http://www.fashionone.com/</v>
      </c>
      <c r="M136" s="48" t="str">
        <f t="shared" si="90"/>
        <v>Русский</v>
      </c>
      <c r="N136" s="48" t="str">
        <f t="shared" si="91"/>
        <v>Круглосуточно</v>
      </c>
      <c r="O136" s="49" t="str">
        <f t="shared" si="92"/>
        <v/>
      </c>
      <c r="P136" s="48" t="str">
        <f t="shared" si="93"/>
        <v>Базовый</v>
      </c>
      <c r="Q136" s="44" t="str">
        <f t="shared" si="94"/>
        <v/>
      </c>
      <c r="R136" s="44"/>
      <c r="S136" s="44" t="str">
        <f t="shared" si="95"/>
        <v>Да</v>
      </c>
      <c r="T136" s="44" t="str">
        <f t="shared" si="96"/>
        <v>Да</v>
      </c>
      <c r="U136" s="44" t="str">
        <f t="shared" si="97"/>
        <v/>
      </c>
      <c r="V136" s="27" t="str">
        <f t="shared" si="98"/>
        <v/>
      </c>
    </row>
    <row r="137" spans="1:22" x14ac:dyDescent="0.2">
      <c r="A137" s="44">
        <f t="shared" si="99"/>
        <v>135</v>
      </c>
      <c r="B137" s="27" t="str">
        <f t="shared" si="81"/>
        <v>Viasat Golf HD</v>
      </c>
      <c r="C137" s="27" t="str">
        <f t="shared" si="82"/>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3"/>
        <v>Спортивные</v>
      </c>
      <c r="E137" s="45" t="str">
        <f t="shared" si="84"/>
        <v>HD</v>
      </c>
      <c r="F137" s="85" t="s">
        <v>514</v>
      </c>
      <c r="G137" s="45" t="str">
        <f t="shared" si="85"/>
        <v xml:space="preserve"> 2001</v>
      </c>
      <c r="H137" s="46">
        <v>307</v>
      </c>
      <c r="I137" s="45">
        <f t="shared" si="86"/>
        <v>809</v>
      </c>
      <c r="J137" s="47" t="str">
        <f t="shared" si="87"/>
        <v>epg594</v>
      </c>
      <c r="K137" s="48" t="str">
        <f t="shared" si="88"/>
        <v>0009000207E0</v>
      </c>
      <c r="L137" s="48" t="str">
        <f t="shared" si="89"/>
        <v>http://www.myviasat.ru/</v>
      </c>
      <c r="M137" s="48" t="str">
        <f t="shared" si="90"/>
        <v>Русский, Английский</v>
      </c>
      <c r="N137" s="48" t="str">
        <f t="shared" si="91"/>
        <v>Круглосуточно</v>
      </c>
      <c r="O137" s="49" t="str">
        <f t="shared" si="92"/>
        <v/>
      </c>
      <c r="P137" s="48" t="str">
        <f t="shared" si="93"/>
        <v>VIASAT премиум HD</v>
      </c>
      <c r="Q137" s="44" t="str">
        <f t="shared" si="94"/>
        <v/>
      </c>
      <c r="R137" s="44"/>
      <c r="S137" s="44" t="str">
        <f t="shared" si="95"/>
        <v>Да</v>
      </c>
      <c r="T137" s="44" t="str">
        <f t="shared" si="96"/>
        <v>Да</v>
      </c>
      <c r="U137" s="44" t="str">
        <f t="shared" si="97"/>
        <v/>
      </c>
      <c r="V137" s="27" t="str">
        <f t="shared" si="98"/>
        <v/>
      </c>
    </row>
    <row r="138" spans="1:22" x14ac:dyDescent="0.2">
      <c r="A138" s="44">
        <f t="shared" si="99"/>
        <v>136</v>
      </c>
      <c r="B138" s="27" t="str">
        <f t="shared" si="81"/>
        <v>Русский роман</v>
      </c>
      <c r="C138" s="27" t="str">
        <f t="shared" si="82"/>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3"/>
        <v>Кино и сериалы</v>
      </c>
      <c r="E138" s="45" t="str">
        <f t="shared" si="84"/>
        <v>SD</v>
      </c>
      <c r="F138" s="253" t="s">
        <v>514</v>
      </c>
      <c r="G138" s="45" t="str">
        <f t="shared" si="85"/>
        <v xml:space="preserve"> 2001</v>
      </c>
      <c r="H138" s="46">
        <v>120</v>
      </c>
      <c r="I138" s="45">
        <f t="shared" si="86"/>
        <v>72</v>
      </c>
      <c r="J138" s="47" t="str">
        <f t="shared" si="87"/>
        <v>epg307</v>
      </c>
      <c r="K138" s="48" t="str">
        <f t="shared" si="88"/>
        <v>0009000207D1</v>
      </c>
      <c r="L138" s="48" t="str">
        <f t="shared" si="89"/>
        <v>http://rusroman.ru/</v>
      </c>
      <c r="M138" s="48" t="str">
        <f t="shared" si="90"/>
        <v>Русский</v>
      </c>
      <c r="N138" s="48" t="str">
        <f t="shared" si="91"/>
        <v>Круглосуточно</v>
      </c>
      <c r="O138" s="49" t="str">
        <f t="shared" si="92"/>
        <v/>
      </c>
      <c r="P138" s="48" t="str">
        <f t="shared" si="93"/>
        <v>Базовый</v>
      </c>
      <c r="Q138" s="44" t="str">
        <f t="shared" si="94"/>
        <v>Да</v>
      </c>
      <c r="R138" s="44"/>
      <c r="S138" s="44" t="str">
        <f t="shared" si="95"/>
        <v>Да</v>
      </c>
      <c r="T138" s="44" t="str">
        <f t="shared" si="96"/>
        <v>Да</v>
      </c>
      <c r="U138" s="44" t="str">
        <f t="shared" si="97"/>
        <v/>
      </c>
      <c r="V138" s="27" t="str">
        <f t="shared" si="98"/>
        <v/>
      </c>
    </row>
    <row r="139" spans="1:22" x14ac:dyDescent="0.2">
      <c r="A139" s="44">
        <f t="shared" si="99"/>
        <v>137</v>
      </c>
      <c r="B139" s="27" t="str">
        <f t="shared" si="81"/>
        <v>TV1000 Premium HD</v>
      </c>
      <c r="C139" s="27" t="str">
        <f t="shared" si="82"/>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3"/>
        <v>Кино и сериалы</v>
      </c>
      <c r="E139" s="45" t="str">
        <f t="shared" si="84"/>
        <v>HD</v>
      </c>
      <c r="F139" s="85" t="s">
        <v>514</v>
      </c>
      <c r="G139" s="45" t="str">
        <f t="shared" si="85"/>
        <v xml:space="preserve"> 2001</v>
      </c>
      <c r="H139" s="46">
        <v>160</v>
      </c>
      <c r="I139" s="45">
        <f t="shared" si="86"/>
        <v>801</v>
      </c>
      <c r="J139" s="47" t="str">
        <f t="shared" si="87"/>
        <v>epg375</v>
      </c>
      <c r="K139" s="48" t="str">
        <f t="shared" si="88"/>
        <v>0009000207E0</v>
      </c>
      <c r="L139" s="48" t="str">
        <f t="shared" si="89"/>
        <v>http://www.viasatpremium.ru/</v>
      </c>
      <c r="M139" s="48" t="str">
        <f t="shared" si="90"/>
        <v>Русский</v>
      </c>
      <c r="N139" s="48" t="str">
        <f t="shared" si="91"/>
        <v>Круглосуточно</v>
      </c>
      <c r="O139" s="49" t="str">
        <f t="shared" si="92"/>
        <v/>
      </c>
      <c r="P139" s="48" t="str">
        <f t="shared" si="93"/>
        <v>VIASAT премиум HD</v>
      </c>
      <c r="Q139" s="44" t="str">
        <f t="shared" si="94"/>
        <v/>
      </c>
      <c r="R139" s="44"/>
      <c r="S139" s="44" t="str">
        <f t="shared" si="95"/>
        <v>Да</v>
      </c>
      <c r="T139" s="44" t="str">
        <f t="shared" si="96"/>
        <v>Да</v>
      </c>
      <c r="U139" s="44" t="str">
        <f t="shared" si="97"/>
        <v/>
      </c>
      <c r="V139" s="27" t="str">
        <f t="shared" si="98"/>
        <v/>
      </c>
    </row>
    <row r="140" spans="1:22" x14ac:dyDescent="0.2">
      <c r="A140" s="44">
        <f t="shared" si="99"/>
        <v>138</v>
      </c>
      <c r="B140" s="27" t="str">
        <f t="shared" si="81"/>
        <v>Viasat Sport</v>
      </c>
      <c r="C140" s="27" t="str">
        <f t="shared" si="82"/>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3"/>
        <v>Спортивные</v>
      </c>
      <c r="E140" s="45" t="str">
        <f t="shared" si="84"/>
        <v>HD</v>
      </c>
      <c r="F140" s="85" t="s">
        <v>514</v>
      </c>
      <c r="G140" s="45" t="str">
        <f t="shared" si="85"/>
        <v xml:space="preserve"> 2001</v>
      </c>
      <c r="H140" s="46">
        <v>309</v>
      </c>
      <c r="I140" s="45">
        <f t="shared" si="86"/>
        <v>810</v>
      </c>
      <c r="J140" s="47" t="str">
        <f t="shared" si="87"/>
        <v>epg593</v>
      </c>
      <c r="K140" s="48" t="str">
        <f t="shared" si="88"/>
        <v>0009000207E0</v>
      </c>
      <c r="L140" s="48" t="str">
        <f t="shared" si="89"/>
        <v>http://www.myviasat.ru/</v>
      </c>
      <c r="M140" s="48" t="str">
        <f t="shared" si="90"/>
        <v>Русский, Английский</v>
      </c>
      <c r="N140" s="48" t="str">
        <f t="shared" si="91"/>
        <v>Круглосуточно</v>
      </c>
      <c r="O140" s="49" t="str">
        <f t="shared" si="92"/>
        <v/>
      </c>
      <c r="P140" s="48" t="str">
        <f t="shared" si="93"/>
        <v>VIASAT премиум HD</v>
      </c>
      <c r="Q140" s="44" t="str">
        <f t="shared" si="94"/>
        <v/>
      </c>
      <c r="R140" s="44"/>
      <c r="S140" s="44" t="str">
        <f t="shared" si="95"/>
        <v>Да</v>
      </c>
      <c r="T140" s="44" t="str">
        <f t="shared" si="96"/>
        <v>Да</v>
      </c>
      <c r="U140" s="44" t="str">
        <f t="shared" si="97"/>
        <v/>
      </c>
      <c r="V140" s="27" t="str">
        <f t="shared" si="98"/>
        <v/>
      </c>
    </row>
    <row r="141" spans="1:22" x14ac:dyDescent="0.2">
      <c r="A141" s="44">
        <f t="shared" si="99"/>
        <v>139</v>
      </c>
      <c r="B141" s="27" t="str">
        <f t="shared" si="81"/>
        <v>Travel Channel HD</v>
      </c>
      <c r="C141" s="27" t="str">
        <f t="shared" si="82"/>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3"/>
        <v>Вокруг света</v>
      </c>
      <c r="E141" s="45" t="str">
        <f t="shared" si="84"/>
        <v>HD</v>
      </c>
      <c r="F141" s="253" t="s">
        <v>510</v>
      </c>
      <c r="G141" s="45" t="str">
        <f t="shared" si="85"/>
        <v xml:space="preserve"> 2001</v>
      </c>
      <c r="H141" s="46">
        <v>143</v>
      </c>
      <c r="I141" s="45">
        <f t="shared" si="86"/>
        <v>608</v>
      </c>
      <c r="J141" s="47" t="str">
        <f t="shared" si="87"/>
        <v>epg328</v>
      </c>
      <c r="K141" s="48" t="str">
        <f t="shared" si="88"/>
        <v>0009000207D1</v>
      </c>
      <c r="L141" s="48" t="str">
        <f t="shared" si="89"/>
        <v>http://www.mgmhd.com/</v>
      </c>
      <c r="M141" s="48" t="str">
        <f t="shared" si="90"/>
        <v>Русский</v>
      </c>
      <c r="N141" s="48" t="str">
        <f t="shared" si="91"/>
        <v>Круглосуточно</v>
      </c>
      <c r="O141" s="49" t="str">
        <f t="shared" si="92"/>
        <v/>
      </c>
      <c r="P141" s="48" t="str">
        <f t="shared" si="93"/>
        <v>Базовый</v>
      </c>
      <c r="Q141" s="44" t="str">
        <f t="shared" si="94"/>
        <v/>
      </c>
      <c r="R141" s="44"/>
      <c r="S141" s="44" t="str">
        <f t="shared" si="95"/>
        <v>Да</v>
      </c>
      <c r="T141" s="44" t="str">
        <f t="shared" si="96"/>
        <v>Да</v>
      </c>
      <c r="U141" s="44" t="str">
        <f t="shared" si="97"/>
        <v/>
      </c>
      <c r="V141" s="27" t="str">
        <f t="shared" si="98"/>
        <v/>
      </c>
    </row>
    <row r="142" spans="1:22" x14ac:dyDescent="0.2">
      <c r="A142" s="44">
        <f t="shared" si="99"/>
        <v>140</v>
      </c>
      <c r="B142" s="27" t="str">
        <f t="shared" si="81"/>
        <v>Zee TV</v>
      </c>
      <c r="C142" s="27" t="str">
        <f t="shared" si="82"/>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3"/>
        <v>Вокруг света</v>
      </c>
      <c r="E142" s="45" t="str">
        <f t="shared" si="84"/>
        <v>SD</v>
      </c>
      <c r="F142" s="85" t="s">
        <v>516</v>
      </c>
      <c r="G142" s="45" t="str">
        <f t="shared" si="85"/>
        <v xml:space="preserve"> 2001</v>
      </c>
      <c r="H142" s="46">
        <v>97</v>
      </c>
      <c r="I142" s="45">
        <f t="shared" si="86"/>
        <v>102</v>
      </c>
      <c r="J142" s="47" t="str">
        <f t="shared" si="87"/>
        <v>epg93</v>
      </c>
      <c r="K142" s="48" t="str">
        <f t="shared" si="88"/>
        <v>0009000207D1</v>
      </c>
      <c r="L142" s="48" t="str">
        <f t="shared" si="89"/>
        <v>http://www.zeerussia.ru</v>
      </c>
      <c r="M142" s="48" t="str">
        <f t="shared" si="90"/>
        <v>Русский</v>
      </c>
      <c r="N142" s="48" t="str">
        <f t="shared" si="91"/>
        <v>Круглосуточно</v>
      </c>
      <c r="O142" s="49" t="str">
        <f t="shared" si="92"/>
        <v/>
      </c>
      <c r="P142" s="48" t="str">
        <f t="shared" si="93"/>
        <v>Базовый</v>
      </c>
      <c r="Q142" s="44" t="str">
        <f t="shared" si="94"/>
        <v/>
      </c>
      <c r="R142" s="44"/>
      <c r="S142" s="44" t="str">
        <f t="shared" si="95"/>
        <v>Да</v>
      </c>
      <c r="T142" s="44" t="str">
        <f t="shared" si="96"/>
        <v>Да</v>
      </c>
      <c r="U142" s="44" t="str">
        <f t="shared" si="97"/>
        <v/>
      </c>
      <c r="V142" s="27" t="str">
        <f t="shared" si="98"/>
        <v/>
      </c>
    </row>
    <row r="143" spans="1:22" x14ac:dyDescent="0.2">
      <c r="A143" s="44">
        <f t="shared" si="99"/>
        <v>141</v>
      </c>
      <c r="B143" s="27" t="str">
        <f t="shared" si="81"/>
        <v>Travel Channel</v>
      </c>
      <c r="C143" s="27" t="str">
        <f t="shared" si="82"/>
        <v>Созданный  в 1994 году, Travel Channel вещает на 21 языке в 125 странах Европы, Ближнего Востока, Африки и Азиатско-Тихоокеанского региона.</v>
      </c>
      <c r="D143" s="27" t="str">
        <f t="shared" si="83"/>
        <v>Вокруг света</v>
      </c>
      <c r="E143" s="45" t="str">
        <f t="shared" si="84"/>
        <v>SD</v>
      </c>
      <c r="F143" s="85" t="s">
        <v>516</v>
      </c>
      <c r="G143" s="45" t="str">
        <f t="shared" si="85"/>
        <v xml:space="preserve"> 2001</v>
      </c>
      <c r="H143" s="46">
        <v>144</v>
      </c>
      <c r="I143" s="45">
        <f t="shared" si="86"/>
        <v>104</v>
      </c>
      <c r="J143" s="47" t="str">
        <f t="shared" si="87"/>
        <v>epg302</v>
      </c>
      <c r="K143" s="48" t="str">
        <f t="shared" si="88"/>
        <v>0009000207D1</v>
      </c>
      <c r="L143" s="48" t="str">
        <f t="shared" si="89"/>
        <v>http://www.travelchanneltv.ru/</v>
      </c>
      <c r="M143" s="48" t="str">
        <f t="shared" si="90"/>
        <v>Русский</v>
      </c>
      <c r="N143" s="48" t="str">
        <f t="shared" si="91"/>
        <v>Круглосуточно</v>
      </c>
      <c r="O143" s="49" t="str">
        <f t="shared" si="92"/>
        <v/>
      </c>
      <c r="P143" s="48" t="str">
        <f t="shared" si="93"/>
        <v>Базовый</v>
      </c>
      <c r="Q143" s="44" t="str">
        <f t="shared" si="94"/>
        <v>Да</v>
      </c>
      <c r="R143" s="44"/>
      <c r="S143" s="44" t="str">
        <f t="shared" si="95"/>
        <v>Да</v>
      </c>
      <c r="T143" s="44" t="str">
        <f t="shared" si="96"/>
        <v>Да</v>
      </c>
      <c r="U143" s="44" t="str">
        <f t="shared" si="97"/>
        <v/>
      </c>
      <c r="V143" s="27" t="str">
        <f t="shared" si="98"/>
        <v/>
      </c>
    </row>
    <row r="144" spans="1:22" x14ac:dyDescent="0.2">
      <c r="A144" s="44">
        <f t="shared" si="99"/>
        <v>142</v>
      </c>
      <c r="B144" s="27" t="str">
        <f t="shared" si="81"/>
        <v>ЖИВИ!</v>
      </c>
      <c r="C144" s="27" t="str">
        <f t="shared" si="82"/>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3"/>
        <v>Семья и здоровье</v>
      </c>
      <c r="E144" s="45" t="str">
        <f t="shared" si="84"/>
        <v>SD</v>
      </c>
      <c r="F144" s="253" t="s">
        <v>511</v>
      </c>
      <c r="G144" s="45" t="str">
        <f t="shared" si="85"/>
        <v xml:space="preserve"> 2001</v>
      </c>
      <c r="H144" s="46">
        <v>112</v>
      </c>
      <c r="I144" s="45">
        <f t="shared" si="86"/>
        <v>132</v>
      </c>
      <c r="J144" s="47" t="str">
        <f t="shared" si="87"/>
        <v>epg108</v>
      </c>
      <c r="K144" s="48" t="str">
        <f t="shared" si="88"/>
        <v>0009000207E3</v>
      </c>
      <c r="L144" s="48" t="str">
        <f t="shared" si="89"/>
        <v>http://www.jv.ru/</v>
      </c>
      <c r="M144" s="48" t="str">
        <f t="shared" si="90"/>
        <v>Русский</v>
      </c>
      <c r="N144" s="48" t="str">
        <f t="shared" si="91"/>
        <v>Круглосуточно</v>
      </c>
      <c r="O144" s="49" t="str">
        <f t="shared" si="92"/>
        <v/>
      </c>
      <c r="P144" s="48" t="str">
        <f t="shared" si="93"/>
        <v>Базовый</v>
      </c>
      <c r="Q144" s="44" t="str">
        <f t="shared" si="94"/>
        <v/>
      </c>
      <c r="R144" s="44"/>
      <c r="S144" s="44" t="str">
        <f t="shared" si="95"/>
        <v>Да</v>
      </c>
      <c r="T144" s="44" t="str">
        <f t="shared" si="96"/>
        <v>Да</v>
      </c>
      <c r="U144" s="44" t="str">
        <f t="shared" si="97"/>
        <v/>
      </c>
      <c r="V144" s="27" t="str">
        <f t="shared" si="98"/>
        <v/>
      </c>
    </row>
    <row r="145" spans="1:22" x14ac:dyDescent="0.2">
      <c r="A145" s="44">
        <f t="shared" si="99"/>
        <v>143</v>
      </c>
      <c r="B145" s="27" t="str">
        <f t="shared" si="81"/>
        <v>МУЗ-ТВ</v>
      </c>
      <c r="C145" s="27" t="str">
        <f t="shared" si="82"/>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3"/>
        <v>Развлекательные</v>
      </c>
      <c r="E145" s="45" t="str">
        <f t="shared" si="84"/>
        <v>SD</v>
      </c>
      <c r="F145" s="85" t="s">
        <v>471</v>
      </c>
      <c r="G145" s="45" t="str">
        <f t="shared" si="85"/>
        <v xml:space="preserve"> 2001</v>
      </c>
      <c r="H145" s="46">
        <v>164</v>
      </c>
      <c r="I145" s="45">
        <f t="shared" si="86"/>
        <v>20</v>
      </c>
      <c r="J145" s="47" t="str">
        <f t="shared" si="87"/>
        <v>epg380</v>
      </c>
      <c r="K145" s="48" t="str">
        <f t="shared" si="88"/>
        <v>0009000207F3</v>
      </c>
      <c r="L145" s="48" t="str">
        <f t="shared" si="89"/>
        <v>http://muz-tv.ru/</v>
      </c>
      <c r="M145" s="48" t="str">
        <f t="shared" si="90"/>
        <v>Русский</v>
      </c>
      <c r="N145" s="48" t="str">
        <f t="shared" si="91"/>
        <v>Круглосуточно</v>
      </c>
      <c r="O145" s="49" t="str">
        <f t="shared" si="92"/>
        <v/>
      </c>
      <c r="P145" s="48" t="str">
        <f t="shared" si="93"/>
        <v>Федеральный</v>
      </c>
      <c r="Q145" s="44" t="str">
        <f t="shared" si="94"/>
        <v/>
      </c>
      <c r="R145" s="44"/>
      <c r="S145" s="44" t="str">
        <f t="shared" si="95"/>
        <v>Да</v>
      </c>
      <c r="T145" s="44" t="str">
        <f t="shared" si="96"/>
        <v>Да</v>
      </c>
      <c r="U145" s="44" t="str">
        <f t="shared" si="97"/>
        <v/>
      </c>
      <c r="V145" s="27" t="str">
        <f t="shared" si="98"/>
        <v/>
      </c>
    </row>
    <row r="146" spans="1:22" x14ac:dyDescent="0.2">
      <c r="A146" s="44">
        <f t="shared" si="99"/>
        <v>144</v>
      </c>
      <c r="B146" s="27" t="str">
        <f t="shared" si="81"/>
        <v>TLC HD</v>
      </c>
      <c r="C146" s="27" t="str">
        <f t="shared" si="82"/>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3"/>
        <v>Вокруг света</v>
      </c>
      <c r="E146" s="45" t="str">
        <f t="shared" si="84"/>
        <v>HD</v>
      </c>
      <c r="F146" s="253" t="s">
        <v>514</v>
      </c>
      <c r="G146" s="45" t="str">
        <f t="shared" si="85"/>
        <v xml:space="preserve"> 2001</v>
      </c>
      <c r="H146" s="46">
        <v>154</v>
      </c>
      <c r="I146" s="45">
        <f t="shared" si="86"/>
        <v>615</v>
      </c>
      <c r="J146" s="47" t="str">
        <f t="shared" si="87"/>
        <v>epg516</v>
      </c>
      <c r="K146" s="48" t="str">
        <f t="shared" si="88"/>
        <v>0009000207D1</v>
      </c>
      <c r="L146" s="48" t="str">
        <f t="shared" si="89"/>
        <v>http://www.tlc-tv.ru/</v>
      </c>
      <c r="M146" s="48" t="str">
        <f t="shared" si="90"/>
        <v>Русский, Английский</v>
      </c>
      <c r="N146" s="48" t="str">
        <f t="shared" si="91"/>
        <v>Круглосуточно</v>
      </c>
      <c r="O146" s="49" t="str">
        <f t="shared" si="92"/>
        <v/>
      </c>
      <c r="P146" s="48" t="str">
        <f t="shared" si="93"/>
        <v>Базовый</v>
      </c>
      <c r="Q146" s="44" t="str">
        <f t="shared" si="94"/>
        <v/>
      </c>
      <c r="R146" s="44"/>
      <c r="S146" s="44" t="str">
        <f t="shared" si="95"/>
        <v>Да</v>
      </c>
      <c r="T146" s="44" t="str">
        <f t="shared" si="96"/>
        <v>Да</v>
      </c>
      <c r="U146" s="44" t="str">
        <f t="shared" si="97"/>
        <v/>
      </c>
      <c r="V146" s="27" t="str">
        <f t="shared" si="98"/>
        <v/>
      </c>
    </row>
    <row r="147" spans="1:22" x14ac:dyDescent="0.2">
      <c r="A147" s="44">
        <f t="shared" si="99"/>
        <v>145</v>
      </c>
      <c r="B147" s="27" t="str">
        <f t="shared" si="81"/>
        <v>NuArt.TV</v>
      </c>
      <c r="C147" s="27" t="str">
        <f t="shared" si="82"/>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3"/>
        <v>Эротика</v>
      </c>
      <c r="E147" s="45" t="str">
        <f t="shared" si="84"/>
        <v>SD</v>
      </c>
      <c r="F147" s="85" t="s">
        <v>512</v>
      </c>
      <c r="G147" s="45" t="str">
        <f t="shared" si="85"/>
        <v xml:space="preserve"> 2001</v>
      </c>
      <c r="H147" s="46">
        <v>193</v>
      </c>
      <c r="I147" s="45">
        <f t="shared" si="86"/>
        <v>918</v>
      </c>
      <c r="J147" s="47" t="str">
        <f t="shared" si="87"/>
        <v>epg271</v>
      </c>
      <c r="K147" s="48" t="str">
        <f t="shared" si="88"/>
        <v>0009000207F0</v>
      </c>
      <c r="L147" s="48" t="str">
        <f t="shared" si="89"/>
        <v>http://tv.nuart.tv</v>
      </c>
      <c r="M147" s="48" t="str">
        <f t="shared" si="90"/>
        <v>Русский</v>
      </c>
      <c r="N147" s="48" t="str">
        <f t="shared" si="91"/>
        <v>Круглосуточно</v>
      </c>
      <c r="O147" s="49" t="str">
        <f t="shared" si="92"/>
        <v/>
      </c>
      <c r="P147" s="48" t="str">
        <f t="shared" si="93"/>
        <v>Эгоист</v>
      </c>
      <c r="Q147" s="44" t="str">
        <f t="shared" si="94"/>
        <v/>
      </c>
      <c r="R147" s="44"/>
      <c r="S147" s="44" t="str">
        <f t="shared" si="95"/>
        <v>Да</v>
      </c>
      <c r="T147" s="44" t="str">
        <f t="shared" si="96"/>
        <v>Да</v>
      </c>
      <c r="U147" s="44" t="str">
        <f t="shared" si="97"/>
        <v>Да</v>
      </c>
      <c r="V147" s="27" t="str">
        <f t="shared" si="98"/>
        <v/>
      </c>
    </row>
    <row r="148" spans="1:22" x14ac:dyDescent="0.2">
      <c r="A148" s="44">
        <f t="shared" si="99"/>
        <v>146</v>
      </c>
      <c r="B148" s="27" t="str">
        <f t="shared" si="81"/>
        <v>Эгоист ТВ</v>
      </c>
      <c r="C148" s="27" t="str">
        <f t="shared" si="82"/>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3"/>
        <v>Эротика</v>
      </c>
      <c r="E148" s="45" t="str">
        <f t="shared" si="84"/>
        <v>SD</v>
      </c>
      <c r="F148" s="85" t="s">
        <v>512</v>
      </c>
      <c r="G148" s="45" t="str">
        <f t="shared" si="85"/>
        <v xml:space="preserve"> 2001</v>
      </c>
      <c r="H148" s="46">
        <v>192</v>
      </c>
      <c r="I148" s="45">
        <f t="shared" si="86"/>
        <v>917</v>
      </c>
      <c r="J148" s="47" t="str">
        <f t="shared" si="87"/>
        <v>epg296</v>
      </c>
      <c r="K148" s="48" t="str">
        <f t="shared" si="88"/>
        <v>0009000207F0</v>
      </c>
      <c r="L148" s="48" t="str">
        <f t="shared" si="89"/>
        <v>http://www.egoist.tv/</v>
      </c>
      <c r="M148" s="48" t="str">
        <f t="shared" si="90"/>
        <v>Русский</v>
      </c>
      <c r="N148" s="48" t="str">
        <f t="shared" si="91"/>
        <v>Круглосуточно</v>
      </c>
      <c r="O148" s="49" t="str">
        <f t="shared" si="92"/>
        <v/>
      </c>
      <c r="P148" s="48" t="str">
        <f t="shared" si="93"/>
        <v>Эгоист</v>
      </c>
      <c r="Q148" s="44" t="str">
        <f t="shared" si="94"/>
        <v/>
      </c>
      <c r="R148" s="44"/>
      <c r="S148" s="44" t="str">
        <f t="shared" si="95"/>
        <v>Да</v>
      </c>
      <c r="T148" s="44" t="str">
        <f t="shared" si="96"/>
        <v>Да</v>
      </c>
      <c r="U148" s="44" t="str">
        <f t="shared" si="97"/>
        <v>Да</v>
      </c>
      <c r="V148" s="27" t="str">
        <f t="shared" si="98"/>
        <v/>
      </c>
    </row>
    <row r="149" spans="1:22" x14ac:dyDescent="0.2">
      <c r="A149" s="44">
        <f t="shared" si="99"/>
        <v>147</v>
      </c>
      <c r="B149" s="27" t="str">
        <f t="shared" si="81"/>
        <v>Animal Planet HD</v>
      </c>
      <c r="C149" s="27" t="str">
        <f t="shared" si="82"/>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3"/>
        <v>В мире животных</v>
      </c>
      <c r="E149" s="45" t="str">
        <f t="shared" si="84"/>
        <v>HD</v>
      </c>
      <c r="F149" s="45" t="str">
        <f>IFERROR(VLOOKUP($H149,TChannels,2,FALSE),"-")</f>
        <v>DVB-30</v>
      </c>
      <c r="G149" s="45" t="str">
        <f t="shared" si="85"/>
        <v xml:space="preserve"> 2001</v>
      </c>
      <c r="H149" s="46">
        <v>119</v>
      </c>
      <c r="I149" s="45">
        <f t="shared" si="86"/>
        <v>602</v>
      </c>
      <c r="J149" s="47" t="str">
        <f t="shared" si="87"/>
        <v>epg306</v>
      </c>
      <c r="K149" s="67" t="str">
        <f t="shared" si="88"/>
        <v>0009000207D1</v>
      </c>
      <c r="L149" s="48" t="str">
        <f t="shared" si="89"/>
        <v>http://animal.discovery.com/</v>
      </c>
      <c r="M149" s="48" t="str">
        <f t="shared" si="90"/>
        <v>Русский, Английский</v>
      </c>
      <c r="N149" s="48" t="str">
        <f t="shared" si="91"/>
        <v>Круглосуточно</v>
      </c>
      <c r="O149" s="49" t="str">
        <f t="shared" si="92"/>
        <v/>
      </c>
      <c r="P149" s="48" t="str">
        <f t="shared" si="93"/>
        <v>Базовый</v>
      </c>
      <c r="Q149" s="44" t="str">
        <f t="shared" si="94"/>
        <v/>
      </c>
      <c r="R149" s="44"/>
      <c r="S149" s="44" t="str">
        <f t="shared" si="95"/>
        <v>Да</v>
      </c>
      <c r="T149" s="44" t="str">
        <f t="shared" si="96"/>
        <v>Да</v>
      </c>
      <c r="U149" s="44" t="str">
        <f t="shared" si="97"/>
        <v/>
      </c>
      <c r="V149" s="27" t="str">
        <f t="shared" si="98"/>
        <v/>
      </c>
    </row>
    <row r="150" spans="1:22" x14ac:dyDescent="0.2">
      <c r="A150" s="48">
        <f t="shared" si="99"/>
        <v>148</v>
      </c>
      <c r="B150" s="53" t="str">
        <f t="shared" si="81"/>
        <v>Матч! Футбол 1</v>
      </c>
      <c r="C150" s="53" t="str">
        <f t="shared" si="82"/>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83"/>
        <v>Спортивные</v>
      </c>
      <c r="E150" s="54" t="str">
        <f t="shared" si="84"/>
        <v>SD</v>
      </c>
      <c r="F150" s="54" t="str">
        <f>IFERROR(VLOOKUP($H150,TChannels,2,FALSE),"-")</f>
        <v>DVB-12</v>
      </c>
      <c r="G150" s="54" t="str">
        <f t="shared" si="85"/>
        <v xml:space="preserve"> 2001</v>
      </c>
      <c r="H150" s="55">
        <v>320</v>
      </c>
      <c r="I150" s="54">
        <f t="shared" si="86"/>
        <v>831</v>
      </c>
      <c r="J150" s="56" t="str">
        <f t="shared" si="87"/>
        <v>epg340</v>
      </c>
      <c r="K150" s="67" t="str">
        <f t="shared" si="88"/>
        <v>000900020802</v>
      </c>
      <c r="L150" s="48" t="str">
        <f t="shared" si="89"/>
        <v>http://matchtv.ru/</v>
      </c>
      <c r="M150" s="48" t="str">
        <f t="shared" si="90"/>
        <v>Русский</v>
      </c>
      <c r="N150" s="48" t="str">
        <f t="shared" si="91"/>
        <v>Круглосуточно</v>
      </c>
      <c r="O150" s="137" t="str">
        <f t="shared" si="92"/>
        <v/>
      </c>
      <c r="P150" s="48" t="str">
        <f t="shared" si="93"/>
        <v>МАТЧ! ФУТБОЛ</v>
      </c>
      <c r="Q150" s="48" t="str">
        <f t="shared" si="94"/>
        <v/>
      </c>
      <c r="R150" s="48"/>
      <c r="S150" s="48" t="str">
        <f t="shared" si="95"/>
        <v>Да</v>
      </c>
      <c r="T150" s="48" t="str">
        <f t="shared" si="96"/>
        <v>Да</v>
      </c>
      <c r="U150" s="48" t="str">
        <f t="shared" si="97"/>
        <v/>
      </c>
      <c r="V150" s="53" t="str">
        <f t="shared" si="98"/>
        <v/>
      </c>
    </row>
    <row r="151" spans="1:22" x14ac:dyDescent="0.2">
      <c r="A151" s="48">
        <f t="shared" si="99"/>
        <v>149</v>
      </c>
      <c r="B151" s="53" t="str">
        <f t="shared" si="81"/>
        <v>Матч! Футбол 2</v>
      </c>
      <c r="C151" s="53" t="str">
        <f t="shared" si="82"/>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83"/>
        <v>Спортивные</v>
      </c>
      <c r="E151" s="54" t="str">
        <f t="shared" si="84"/>
        <v>SD</v>
      </c>
      <c r="F151" s="54" t="str">
        <f>IFERROR(VLOOKUP($H151,TChannels,2,FALSE),"-")</f>
        <v>DVB-12</v>
      </c>
      <c r="G151" s="54" t="str">
        <f t="shared" si="85"/>
        <v xml:space="preserve"> 2001</v>
      </c>
      <c r="H151" s="55">
        <v>321</v>
      </c>
      <c r="I151" s="54">
        <f t="shared" si="86"/>
        <v>833</v>
      </c>
      <c r="J151" s="56" t="str">
        <f t="shared" si="87"/>
        <v>epg571</v>
      </c>
      <c r="K151" s="67" t="str">
        <f t="shared" si="88"/>
        <v>000900020802</v>
      </c>
      <c r="L151" s="48" t="str">
        <f t="shared" si="89"/>
        <v>http://matchtv.ru/</v>
      </c>
      <c r="M151" s="48" t="str">
        <f t="shared" si="90"/>
        <v>Русский</v>
      </c>
      <c r="N151" s="48" t="str">
        <f t="shared" si="91"/>
        <v>Круглосуточно</v>
      </c>
      <c r="O151" s="137" t="str">
        <f t="shared" si="92"/>
        <v/>
      </c>
      <c r="P151" s="48" t="str">
        <f t="shared" si="93"/>
        <v>МАТЧ! ФУТБОЛ</v>
      </c>
      <c r="Q151" s="48" t="str">
        <f t="shared" si="94"/>
        <v/>
      </c>
      <c r="R151" s="48"/>
      <c r="S151" s="48" t="str">
        <f t="shared" si="95"/>
        <v>Да</v>
      </c>
      <c r="T151" s="48" t="str">
        <f t="shared" si="96"/>
        <v>Да</v>
      </c>
      <c r="U151" s="48" t="str">
        <f t="shared" si="97"/>
        <v/>
      </c>
      <c r="V151" s="53" t="str">
        <f t="shared" si="98"/>
        <v/>
      </c>
    </row>
    <row r="152" spans="1:22" x14ac:dyDescent="0.2">
      <c r="A152" s="48">
        <f t="shared" si="99"/>
        <v>150</v>
      </c>
      <c r="B152" s="53" t="str">
        <f t="shared" si="81"/>
        <v>Матч! Футбол 3</v>
      </c>
      <c r="C152" s="53" t="str">
        <f t="shared" si="82"/>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83"/>
        <v>Спортивные</v>
      </c>
      <c r="E152" s="54" t="str">
        <f t="shared" si="84"/>
        <v>SD</v>
      </c>
      <c r="F152" s="54" t="s">
        <v>511</v>
      </c>
      <c r="G152" s="54" t="str">
        <f t="shared" si="85"/>
        <v xml:space="preserve"> 2001</v>
      </c>
      <c r="H152" s="55">
        <v>322</v>
      </c>
      <c r="I152" s="54">
        <f t="shared" si="86"/>
        <v>835</v>
      </c>
      <c r="J152" s="56" t="str">
        <f t="shared" si="87"/>
        <v>epg577</v>
      </c>
      <c r="K152" s="67" t="str">
        <f t="shared" si="88"/>
        <v>000900020802</v>
      </c>
      <c r="L152" s="48" t="str">
        <f t="shared" si="89"/>
        <v>http://matchtv.ru/</v>
      </c>
      <c r="M152" s="48" t="str">
        <f t="shared" si="90"/>
        <v>Русский</v>
      </c>
      <c r="N152" s="48" t="str">
        <f t="shared" si="91"/>
        <v>Круглосуточно</v>
      </c>
      <c r="O152" s="137" t="str">
        <f t="shared" si="92"/>
        <v/>
      </c>
      <c r="P152" s="48" t="str">
        <f t="shared" si="93"/>
        <v>МАТЧ! ФУТБОЛ</v>
      </c>
      <c r="Q152" s="48" t="str">
        <f t="shared" si="94"/>
        <v/>
      </c>
      <c r="R152" s="48"/>
      <c r="S152" s="48" t="str">
        <f t="shared" si="95"/>
        <v>Да</v>
      </c>
      <c r="T152" s="48" t="str">
        <f t="shared" si="96"/>
        <v>Да</v>
      </c>
      <c r="U152" s="48" t="str">
        <f t="shared" si="97"/>
        <v/>
      </c>
      <c r="V152" s="53" t="str">
        <f t="shared" si="98"/>
        <v/>
      </c>
    </row>
    <row r="153" spans="1:22" x14ac:dyDescent="0.2">
      <c r="A153" s="48">
        <f t="shared" si="99"/>
        <v>151</v>
      </c>
      <c r="B153" s="53" t="str">
        <f t="shared" si="81"/>
        <v>Матч! Футбол 1 HD</v>
      </c>
      <c r="C153" s="53" t="str">
        <f t="shared" si="82"/>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83"/>
        <v>Спортивные</v>
      </c>
      <c r="E153" s="54" t="str">
        <f t="shared" si="84"/>
        <v>HD</v>
      </c>
      <c r="F153" s="54" t="str">
        <f>IFERROR(VLOOKUP($H153,TChannels,2,FALSE),"-")</f>
        <v>DVB-12</v>
      </c>
      <c r="G153" s="54" t="str">
        <f t="shared" si="85"/>
        <v xml:space="preserve"> 2001</v>
      </c>
      <c r="H153" s="55">
        <v>317</v>
      </c>
      <c r="I153" s="54">
        <f t="shared" si="86"/>
        <v>832</v>
      </c>
      <c r="J153" s="56" t="str">
        <f t="shared" si="87"/>
        <v>epg616</v>
      </c>
      <c r="K153" s="67" t="str">
        <f t="shared" si="88"/>
        <v>000900020802</v>
      </c>
      <c r="L153" s="48" t="str">
        <f t="shared" si="89"/>
        <v>http://matchtv.ru/</v>
      </c>
      <c r="M153" s="48" t="str">
        <f t="shared" si="90"/>
        <v>Русский</v>
      </c>
      <c r="N153" s="48" t="str">
        <f t="shared" si="91"/>
        <v>Круглосуточно</v>
      </c>
      <c r="O153" s="137" t="str">
        <f t="shared" si="92"/>
        <v/>
      </c>
      <c r="P153" s="48" t="str">
        <f t="shared" si="93"/>
        <v>МАТЧ! ФУТБОЛ</v>
      </c>
      <c r="Q153" s="48" t="str">
        <f t="shared" si="94"/>
        <v/>
      </c>
      <c r="R153" s="48"/>
      <c r="S153" s="48" t="str">
        <f t="shared" si="95"/>
        <v>Да</v>
      </c>
      <c r="T153" s="48" t="str">
        <f t="shared" si="96"/>
        <v>Да</v>
      </c>
      <c r="U153" s="48" t="str">
        <f t="shared" si="97"/>
        <v/>
      </c>
      <c r="V153" s="53" t="str">
        <f t="shared" si="98"/>
        <v/>
      </c>
    </row>
    <row r="154" spans="1:22" x14ac:dyDescent="0.2">
      <c r="A154" s="48">
        <f t="shared" si="99"/>
        <v>152</v>
      </c>
      <c r="B154" s="53" t="str">
        <f t="shared" si="81"/>
        <v>Матч! Футбол 2 HD</v>
      </c>
      <c r="C154" s="53" t="str">
        <f t="shared" si="82"/>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83"/>
        <v>Спортивные</v>
      </c>
      <c r="E154" s="54" t="str">
        <f t="shared" si="84"/>
        <v>HD</v>
      </c>
      <c r="F154" s="54" t="str">
        <f>IFERROR(VLOOKUP($H154,TChannels,2,FALSE),"-")</f>
        <v>DVB-12</v>
      </c>
      <c r="G154" s="54" t="str">
        <f t="shared" si="85"/>
        <v xml:space="preserve"> 2001</v>
      </c>
      <c r="H154" s="55">
        <v>318</v>
      </c>
      <c r="I154" s="54">
        <f t="shared" si="86"/>
        <v>834</v>
      </c>
      <c r="J154" s="56" t="str">
        <f t="shared" si="87"/>
        <v>epg617</v>
      </c>
      <c r="K154" s="67" t="str">
        <f t="shared" si="88"/>
        <v>000900020802</v>
      </c>
      <c r="L154" s="48" t="str">
        <f t="shared" si="89"/>
        <v>http://matchtv.ru/</v>
      </c>
      <c r="M154" s="48" t="str">
        <f t="shared" si="90"/>
        <v>Русский</v>
      </c>
      <c r="N154" s="48" t="str">
        <f t="shared" si="91"/>
        <v>Круглосуточно</v>
      </c>
      <c r="O154" s="137" t="str">
        <f t="shared" si="92"/>
        <v/>
      </c>
      <c r="P154" s="48" t="str">
        <f t="shared" si="93"/>
        <v>МАТЧ! ФУТБОЛ</v>
      </c>
      <c r="Q154" s="48" t="str">
        <f t="shared" si="94"/>
        <v/>
      </c>
      <c r="R154" s="48"/>
      <c r="S154" s="48" t="str">
        <f t="shared" si="95"/>
        <v>Да</v>
      </c>
      <c r="T154" s="48" t="str">
        <f t="shared" si="96"/>
        <v>Да</v>
      </c>
      <c r="U154" s="48" t="str">
        <f t="shared" si="97"/>
        <v/>
      </c>
      <c r="V154" s="53" t="str">
        <f t="shared" si="98"/>
        <v/>
      </c>
    </row>
    <row r="155" spans="1:22" x14ac:dyDescent="0.2">
      <c r="A155" s="48">
        <f t="shared" si="99"/>
        <v>153</v>
      </c>
      <c r="B155" s="53" t="str">
        <f t="shared" si="81"/>
        <v>Матч! Футбол 3 HD</v>
      </c>
      <c r="C155" s="53" t="str">
        <f t="shared" si="82"/>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83"/>
        <v>Спортивные</v>
      </c>
      <c r="E155" s="54" t="str">
        <f t="shared" si="84"/>
        <v>HD</v>
      </c>
      <c r="F155" s="54" t="s">
        <v>511</v>
      </c>
      <c r="G155" s="54" t="str">
        <f t="shared" si="85"/>
        <v xml:space="preserve"> 2001</v>
      </c>
      <c r="H155" s="55">
        <v>319</v>
      </c>
      <c r="I155" s="54">
        <f t="shared" si="86"/>
        <v>836</v>
      </c>
      <c r="J155" s="56" t="str">
        <f t="shared" si="87"/>
        <v>epg618</v>
      </c>
      <c r="K155" s="67" t="str">
        <f t="shared" si="88"/>
        <v>000900020802</v>
      </c>
      <c r="L155" s="48" t="str">
        <f t="shared" si="89"/>
        <v>http://matchtv.ru/</v>
      </c>
      <c r="M155" s="48" t="str">
        <f t="shared" si="90"/>
        <v>Русский</v>
      </c>
      <c r="N155" s="48" t="str">
        <f t="shared" si="91"/>
        <v>Круглосуточно</v>
      </c>
      <c r="O155" s="137" t="str">
        <f t="shared" si="92"/>
        <v/>
      </c>
      <c r="P155" s="48" t="str">
        <f t="shared" si="93"/>
        <v>МАТЧ! ФУТБОЛ</v>
      </c>
      <c r="Q155" s="48" t="str">
        <f t="shared" si="94"/>
        <v/>
      </c>
      <c r="R155" s="48"/>
      <c r="S155" s="48" t="str">
        <f t="shared" si="95"/>
        <v>Да</v>
      </c>
      <c r="T155" s="48" t="str">
        <f t="shared" si="96"/>
        <v>Да</v>
      </c>
      <c r="U155" s="48" t="str">
        <f t="shared" si="97"/>
        <v/>
      </c>
      <c r="V155" s="53" t="str">
        <f t="shared" si="98"/>
        <v/>
      </c>
    </row>
    <row r="156" spans="1:22" x14ac:dyDescent="0.2">
      <c r="A156" s="48">
        <f t="shared" si="99"/>
        <v>154</v>
      </c>
      <c r="B156" s="53" t="str">
        <f t="shared" si="81"/>
        <v>Deutsche Welle</v>
      </c>
      <c r="C156" s="53" t="str">
        <f t="shared" si="82"/>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83"/>
        <v>Новости и публицистика</v>
      </c>
      <c r="E156" s="54" t="str">
        <f t="shared" si="84"/>
        <v>SD</v>
      </c>
      <c r="F156" s="54" t="str">
        <f t="shared" ref="F156:F172" si="100">IFERROR(VLOOKUP($H156,TChannels,2,FALSE),"-")</f>
        <v>DVB-18</v>
      </c>
      <c r="G156" s="54" t="str">
        <f t="shared" si="85"/>
        <v xml:space="preserve"> 2001</v>
      </c>
      <c r="H156" s="55">
        <v>66</v>
      </c>
      <c r="I156" s="54">
        <f t="shared" si="86"/>
        <v>814</v>
      </c>
      <c r="J156" s="56" t="str">
        <f t="shared" si="87"/>
        <v>epg65</v>
      </c>
      <c r="K156" s="67" t="str">
        <f t="shared" si="88"/>
        <v>000900020801</v>
      </c>
      <c r="L156" s="48" t="str">
        <f t="shared" si="89"/>
        <v>http://www.dw.de/</v>
      </c>
      <c r="M156" s="48" t="str">
        <f t="shared" si="90"/>
        <v>Английский, Немецкий</v>
      </c>
      <c r="N156" s="48" t="str">
        <f t="shared" si="91"/>
        <v>Круглосуточно</v>
      </c>
      <c r="O156" s="137" t="str">
        <f t="shared" si="92"/>
        <v/>
      </c>
      <c r="P156" s="48" t="str">
        <f t="shared" si="93"/>
        <v>Новостной</v>
      </c>
      <c r="Q156" s="48" t="str">
        <f t="shared" si="94"/>
        <v/>
      </c>
      <c r="R156" s="48"/>
      <c r="S156" s="48" t="str">
        <f t="shared" si="95"/>
        <v>Да</v>
      </c>
      <c r="T156" s="48" t="str">
        <f t="shared" si="96"/>
        <v>Да</v>
      </c>
      <c r="U156" s="48" t="str">
        <f t="shared" si="97"/>
        <v/>
      </c>
      <c r="V156" s="53" t="str">
        <f t="shared" si="98"/>
        <v/>
      </c>
    </row>
    <row r="157" spans="1:22" x14ac:dyDescent="0.2">
      <c r="A157" s="48">
        <f t="shared" si="99"/>
        <v>155</v>
      </c>
      <c r="B157" s="53" t="str">
        <f t="shared" si="81"/>
        <v>France 24</v>
      </c>
      <c r="C157" s="53" t="str">
        <f t="shared" si="82"/>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83"/>
        <v>Новости и публицистика</v>
      </c>
      <c r="E157" s="54" t="str">
        <f t="shared" si="84"/>
        <v>SD</v>
      </c>
      <c r="F157" s="54" t="str">
        <f t="shared" si="100"/>
        <v>DVB-18</v>
      </c>
      <c r="G157" s="54" t="str">
        <f t="shared" si="85"/>
        <v xml:space="preserve"> 2001</v>
      </c>
      <c r="H157" s="55">
        <v>232</v>
      </c>
      <c r="I157" s="54">
        <f t="shared" si="86"/>
        <v>815</v>
      </c>
      <c r="J157" s="56" t="str">
        <f t="shared" si="87"/>
        <v>epg298</v>
      </c>
      <c r="K157" s="67" t="str">
        <f t="shared" si="88"/>
        <v>000900020801</v>
      </c>
      <c r="L157" s="48" t="str">
        <f t="shared" si="89"/>
        <v>http://www.france24.com/</v>
      </c>
      <c r="M157" s="48" t="str">
        <f t="shared" si="90"/>
        <v>Французский</v>
      </c>
      <c r="N157" s="48" t="str">
        <f t="shared" si="91"/>
        <v>Круглосуточно</v>
      </c>
      <c r="O157" s="137" t="str">
        <f t="shared" si="92"/>
        <v/>
      </c>
      <c r="P157" s="48" t="str">
        <f t="shared" si="93"/>
        <v>Новостной</v>
      </c>
      <c r="Q157" s="48" t="str">
        <f t="shared" si="94"/>
        <v/>
      </c>
      <c r="R157" s="48"/>
      <c r="S157" s="48" t="str">
        <f t="shared" si="95"/>
        <v>Да</v>
      </c>
      <c r="T157" s="48" t="str">
        <f t="shared" si="96"/>
        <v>Да</v>
      </c>
      <c r="U157" s="48" t="str">
        <f t="shared" si="97"/>
        <v/>
      </c>
      <c r="V157" s="53" t="str">
        <f t="shared" si="98"/>
        <v/>
      </c>
    </row>
    <row r="158" spans="1:22" x14ac:dyDescent="0.2">
      <c r="A158" s="48">
        <f t="shared" si="99"/>
        <v>156</v>
      </c>
      <c r="B158" s="53" t="str">
        <f t="shared" si="81"/>
        <v>CNN</v>
      </c>
      <c r="C158" s="53" t="str">
        <f t="shared" si="82"/>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83"/>
        <v>Новости и публицистика</v>
      </c>
      <c r="E158" s="54" t="str">
        <f t="shared" si="84"/>
        <v>SD</v>
      </c>
      <c r="F158" s="54" t="str">
        <f t="shared" si="100"/>
        <v>DVB-18</v>
      </c>
      <c r="G158" s="54" t="str">
        <f t="shared" si="85"/>
        <v xml:space="preserve"> 2001</v>
      </c>
      <c r="H158" s="55">
        <v>236</v>
      </c>
      <c r="I158" s="54">
        <f t="shared" si="86"/>
        <v>812</v>
      </c>
      <c r="J158" s="56" t="str">
        <f t="shared" si="87"/>
        <v>epg290</v>
      </c>
      <c r="K158" s="67" t="str">
        <f t="shared" si="88"/>
        <v>000900020801</v>
      </c>
      <c r="L158" s="48" t="str">
        <f t="shared" si="89"/>
        <v xml:space="preserve">http://www.cnn.com </v>
      </c>
      <c r="M158" s="48" t="str">
        <f t="shared" si="90"/>
        <v>Английский</v>
      </c>
      <c r="N158" s="48" t="str">
        <f t="shared" si="91"/>
        <v>Круглосуточно</v>
      </c>
      <c r="O158" s="137" t="str">
        <f t="shared" si="92"/>
        <v/>
      </c>
      <c r="P158" s="48" t="str">
        <f t="shared" si="93"/>
        <v>Новостной</v>
      </c>
      <c r="Q158" s="48" t="str">
        <f t="shared" si="94"/>
        <v/>
      </c>
      <c r="R158" s="48"/>
      <c r="S158" s="48" t="str">
        <f t="shared" si="95"/>
        <v>Да</v>
      </c>
      <c r="T158" s="48" t="str">
        <f t="shared" si="96"/>
        <v>Да</v>
      </c>
      <c r="U158" s="48" t="str">
        <f t="shared" si="97"/>
        <v/>
      </c>
      <c r="V158" s="53" t="str">
        <f t="shared" si="98"/>
        <v/>
      </c>
    </row>
    <row r="159" spans="1:22" x14ac:dyDescent="0.2">
      <c r="A159" s="48">
        <f t="shared" si="99"/>
        <v>157</v>
      </c>
      <c r="B159" s="53" t="str">
        <f t="shared" si="81"/>
        <v>BBC World News</v>
      </c>
      <c r="C159" s="53" t="str">
        <f t="shared" si="82"/>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83"/>
        <v>Новости и публицистика</v>
      </c>
      <c r="E159" s="54" t="str">
        <f t="shared" si="84"/>
        <v>SD</v>
      </c>
      <c r="F159" s="54" t="str">
        <f t="shared" si="100"/>
        <v>DVB-18</v>
      </c>
      <c r="G159" s="54" t="str">
        <f t="shared" si="85"/>
        <v xml:space="preserve"> 2001</v>
      </c>
      <c r="H159" s="55">
        <v>237</v>
      </c>
      <c r="I159" s="54">
        <f t="shared" si="86"/>
        <v>813</v>
      </c>
      <c r="J159" s="56" t="str">
        <f t="shared" si="87"/>
        <v>epg293</v>
      </c>
      <c r="K159" s="67" t="str">
        <f t="shared" si="88"/>
        <v>000900020801</v>
      </c>
      <c r="L159" s="48" t="str">
        <f t="shared" si="89"/>
        <v xml:space="preserve">http://news.bbc.co.uk/ </v>
      </c>
      <c r="M159" s="48" t="str">
        <f t="shared" si="90"/>
        <v>Английский</v>
      </c>
      <c r="N159" s="48" t="str">
        <f t="shared" si="91"/>
        <v>Круглосуточно</v>
      </c>
      <c r="O159" s="137" t="str">
        <f t="shared" si="92"/>
        <v/>
      </c>
      <c r="P159" s="48" t="str">
        <f t="shared" si="93"/>
        <v>Новостной</v>
      </c>
      <c r="Q159" s="48" t="str">
        <f t="shared" si="94"/>
        <v/>
      </c>
      <c r="R159" s="48"/>
      <c r="S159" s="48" t="str">
        <f t="shared" si="95"/>
        <v>Да</v>
      </c>
      <c r="T159" s="48" t="str">
        <f t="shared" si="96"/>
        <v>Да</v>
      </c>
      <c r="U159" s="48" t="str">
        <f t="shared" si="97"/>
        <v/>
      </c>
      <c r="V159" s="53" t="str">
        <f t="shared" si="98"/>
        <v/>
      </c>
    </row>
    <row r="160" spans="1:22" x14ac:dyDescent="0.2">
      <c r="A160" s="48">
        <f t="shared" si="99"/>
        <v>158</v>
      </c>
      <c r="B160" s="53" t="str">
        <f t="shared" si="81"/>
        <v>Евроновости</v>
      </c>
      <c r="C160" s="53" t="str">
        <f t="shared" si="82"/>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83"/>
        <v>Новости и публицистика</v>
      </c>
      <c r="E160" s="54" t="str">
        <f t="shared" si="84"/>
        <v>SD</v>
      </c>
      <c r="F160" s="54" t="str">
        <f t="shared" si="100"/>
        <v>DVB-18</v>
      </c>
      <c r="G160" s="54" t="str">
        <f t="shared" si="85"/>
        <v xml:space="preserve"> 2001</v>
      </c>
      <c r="H160" s="55">
        <v>250</v>
      </c>
      <c r="I160" s="54">
        <f t="shared" si="86"/>
        <v>811</v>
      </c>
      <c r="J160" s="56" t="str">
        <f t="shared" si="87"/>
        <v>epg353</v>
      </c>
      <c r="K160" s="67" t="str">
        <f t="shared" si="88"/>
        <v>000900020801</v>
      </c>
      <c r="L160" s="48" t="str">
        <f t="shared" si="89"/>
        <v xml:space="preserve">http://ru.euronews.com/ </v>
      </c>
      <c r="M160" s="48" t="str">
        <f t="shared" si="90"/>
        <v>Русский</v>
      </c>
      <c r="N160" s="48" t="str">
        <f t="shared" si="91"/>
        <v>Круглосуточно</v>
      </c>
      <c r="O160" s="137" t="str">
        <f t="shared" si="92"/>
        <v/>
      </c>
      <c r="P160" s="48" t="str">
        <f t="shared" si="93"/>
        <v>Новостной</v>
      </c>
      <c r="Q160" s="48" t="str">
        <f t="shared" si="94"/>
        <v/>
      </c>
      <c r="R160" s="48"/>
      <c r="S160" s="48" t="str">
        <f t="shared" si="95"/>
        <v>Да</v>
      </c>
      <c r="T160" s="48" t="str">
        <f t="shared" si="96"/>
        <v>Да</v>
      </c>
      <c r="U160" s="48" t="str">
        <f t="shared" si="97"/>
        <v/>
      </c>
      <c r="V160" s="53" t="str">
        <f t="shared" si="98"/>
        <v/>
      </c>
    </row>
    <row r="161" spans="1:22" x14ac:dyDescent="0.2">
      <c r="A161" s="67">
        <f t="shared" si="99"/>
        <v>159</v>
      </c>
      <c r="B161" s="51" t="str">
        <f t="shared" si="81"/>
        <v>Матч! Боец</v>
      </c>
      <c r="C161" s="51" t="str">
        <f t="shared" si="82"/>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83"/>
        <v>Спортивные</v>
      </c>
      <c r="E161" s="68" t="str">
        <f t="shared" si="84"/>
        <v>SD</v>
      </c>
      <c r="F161" s="68" t="str">
        <f t="shared" si="100"/>
        <v>DVB-19</v>
      </c>
      <c r="G161" s="68" t="str">
        <f t="shared" si="85"/>
        <v xml:space="preserve"> 2001</v>
      </c>
      <c r="H161" s="152">
        <v>107</v>
      </c>
      <c r="I161" s="68">
        <f t="shared" si="86"/>
        <v>304</v>
      </c>
      <c r="J161" s="153" t="str">
        <f t="shared" si="87"/>
        <v>epg103</v>
      </c>
      <c r="K161" s="67" t="str">
        <f t="shared" si="88"/>
        <v>0009000207D1</v>
      </c>
      <c r="L161" s="67" t="str">
        <f t="shared" si="89"/>
        <v>http://www.boets.ru/</v>
      </c>
      <c r="M161" s="67" t="str">
        <f t="shared" si="90"/>
        <v>Русский</v>
      </c>
      <c r="N161" s="67" t="str">
        <f t="shared" si="91"/>
        <v>Круглосуточно</v>
      </c>
      <c r="O161" s="154" t="str">
        <f t="shared" si="92"/>
        <v/>
      </c>
      <c r="P161" s="67" t="str">
        <f t="shared" si="93"/>
        <v>Базовый</v>
      </c>
      <c r="Q161" s="67" t="str">
        <f t="shared" si="94"/>
        <v/>
      </c>
      <c r="R161" s="67"/>
      <c r="S161" s="67" t="str">
        <f t="shared" si="95"/>
        <v>Да</v>
      </c>
      <c r="T161" s="67" t="str">
        <f t="shared" si="96"/>
        <v>Да</v>
      </c>
      <c r="U161" s="67" t="str">
        <f t="shared" si="97"/>
        <v/>
      </c>
      <c r="V161" s="51" t="str">
        <f t="shared" si="98"/>
        <v/>
      </c>
    </row>
    <row r="162" spans="1:22" x14ac:dyDescent="0.2">
      <c r="A162" s="67">
        <f t="shared" si="99"/>
        <v>160</v>
      </c>
      <c r="B162" s="51" t="str">
        <f t="shared" si="81"/>
        <v>ТНТ Music</v>
      </c>
      <c r="C162" s="51" t="str">
        <f t="shared" si="82"/>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83"/>
        <v>Музыкальные</v>
      </c>
      <c r="E162" s="68" t="str">
        <f t="shared" si="84"/>
        <v>SD</v>
      </c>
      <c r="F162" s="68" t="str">
        <f t="shared" si="100"/>
        <v>DVB-23</v>
      </c>
      <c r="G162" s="68" t="str">
        <f t="shared" si="85"/>
        <v xml:space="preserve"> 2001</v>
      </c>
      <c r="H162" s="152">
        <v>324</v>
      </c>
      <c r="I162" s="68">
        <f t="shared" si="86"/>
        <v>503</v>
      </c>
      <c r="J162" s="153" t="str">
        <f t="shared" si="87"/>
        <v>epg638</v>
      </c>
      <c r="K162" s="67" t="str">
        <f t="shared" si="88"/>
        <v>0009000207D1</v>
      </c>
      <c r="L162" s="67" t="str">
        <f t="shared" si="89"/>
        <v>http://www.tntmusic.ru/</v>
      </c>
      <c r="M162" s="67" t="str">
        <f t="shared" si="90"/>
        <v>Русский</v>
      </c>
      <c r="N162" s="67" t="str">
        <f t="shared" si="91"/>
        <v>Круглосуточно</v>
      </c>
      <c r="O162" s="154" t="str">
        <f t="shared" si="92"/>
        <v/>
      </c>
      <c r="P162" s="67" t="str">
        <f t="shared" si="93"/>
        <v>Базовый</v>
      </c>
      <c r="Q162" s="67" t="str">
        <f t="shared" si="94"/>
        <v/>
      </c>
      <c r="R162" s="67"/>
      <c r="S162" s="67" t="str">
        <f t="shared" si="95"/>
        <v>Да</v>
      </c>
      <c r="T162" s="67" t="str">
        <f t="shared" si="96"/>
        <v>Да</v>
      </c>
      <c r="U162" s="67" t="str">
        <f t="shared" si="97"/>
        <v/>
      </c>
      <c r="V162" s="51" t="str">
        <f t="shared" si="98"/>
        <v/>
      </c>
    </row>
    <row r="163" spans="1:22" x14ac:dyDescent="0.2">
      <c r="A163" s="67">
        <f t="shared" ref="A163:A172" si="101">ROW()-2</f>
        <v>161</v>
      </c>
      <c r="B163" s="51" t="str">
        <f t="shared" si="81"/>
        <v>Viasat Explore</v>
      </c>
      <c r="C163" s="51" t="str">
        <f t="shared" si="82"/>
        <v>Канал приключений, экстрима, загадок природы и человека. Прекрасное сочетание фильмов от лучших мировых производителей.</v>
      </c>
      <c r="D163" s="51" t="str">
        <f t="shared" si="83"/>
        <v>Познавательные</v>
      </c>
      <c r="E163" s="68" t="str">
        <f t="shared" si="84"/>
        <v>SD</v>
      </c>
      <c r="F163" s="68" t="str">
        <f t="shared" si="100"/>
        <v>DVB-27</v>
      </c>
      <c r="G163" s="68" t="str">
        <f t="shared" si="85"/>
        <v xml:space="preserve"> 2001</v>
      </c>
      <c r="H163" s="152">
        <v>89</v>
      </c>
      <c r="I163" s="68">
        <f t="shared" si="86"/>
        <v>118</v>
      </c>
      <c r="J163" s="153" t="str">
        <f t="shared" si="87"/>
        <v>epg85</v>
      </c>
      <c r="K163" s="67" t="str">
        <f t="shared" si="88"/>
        <v>0009000207D1</v>
      </c>
      <c r="L163" s="67" t="str">
        <f t="shared" si="89"/>
        <v>http://www.viasat-channels.tv/</v>
      </c>
      <c r="M163" s="67" t="str">
        <f t="shared" si="90"/>
        <v>Русский, Английский</v>
      </c>
      <c r="N163" s="67" t="str">
        <f t="shared" si="91"/>
        <v>Круглосуточно</v>
      </c>
      <c r="O163" s="154" t="str">
        <f t="shared" si="92"/>
        <v/>
      </c>
      <c r="P163" s="67" t="str">
        <f t="shared" si="93"/>
        <v>Базовый</v>
      </c>
      <c r="Q163" s="67" t="str">
        <f t="shared" si="94"/>
        <v/>
      </c>
      <c r="R163" s="67"/>
      <c r="S163" s="67" t="str">
        <f t="shared" si="95"/>
        <v>Да</v>
      </c>
      <c r="T163" s="67" t="str">
        <f t="shared" si="96"/>
        <v>Да</v>
      </c>
      <c r="U163" s="67" t="str">
        <f t="shared" si="97"/>
        <v/>
      </c>
      <c r="V163" s="51" t="str">
        <f t="shared" si="98"/>
        <v/>
      </c>
    </row>
    <row r="164" spans="1:22" x14ac:dyDescent="0.2">
      <c r="A164" s="67">
        <f t="shared" si="101"/>
        <v>162</v>
      </c>
      <c r="B164" s="51" t="str">
        <f t="shared" si="81"/>
        <v>КИНОКОМЕДИЯ</v>
      </c>
      <c r="C164" s="51" t="str">
        <f t="shared" si="82"/>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83"/>
        <v>Кино и сериалы</v>
      </c>
      <c r="E164" s="68" t="str">
        <f t="shared" si="84"/>
        <v>SD</v>
      </c>
      <c r="F164" s="68" t="str">
        <f t="shared" si="100"/>
        <v>DVB-27</v>
      </c>
      <c r="G164" s="68" t="str">
        <f t="shared" si="85"/>
        <v xml:space="preserve"> 2001</v>
      </c>
      <c r="H164" s="152">
        <v>116</v>
      </c>
      <c r="I164" s="68">
        <f t="shared" si="86"/>
        <v>76</v>
      </c>
      <c r="J164" s="153" t="str">
        <f t="shared" si="87"/>
        <v>epg112</v>
      </c>
      <c r="K164" s="67" t="str">
        <f t="shared" si="88"/>
        <v>0009000207D1</v>
      </c>
      <c r="L164" s="67" t="str">
        <f t="shared" si="89"/>
        <v>http://www.nastroykino.ru/kinokomedija/</v>
      </c>
      <c r="M164" s="67" t="str">
        <f t="shared" si="90"/>
        <v>Русский</v>
      </c>
      <c r="N164" s="67" t="str">
        <f t="shared" si="91"/>
        <v>Круглосуточно</v>
      </c>
      <c r="O164" s="154" t="str">
        <f t="shared" si="92"/>
        <v/>
      </c>
      <c r="P164" s="67" t="str">
        <f t="shared" si="93"/>
        <v>Базовый</v>
      </c>
      <c r="Q164" s="67" t="str">
        <f t="shared" si="94"/>
        <v/>
      </c>
      <c r="R164" s="67"/>
      <c r="S164" s="67" t="str">
        <f t="shared" si="95"/>
        <v>Да</v>
      </c>
      <c r="T164" s="67" t="str">
        <f t="shared" si="96"/>
        <v>Да</v>
      </c>
      <c r="U164" s="67" t="str">
        <f t="shared" si="97"/>
        <v/>
      </c>
      <c r="V164" s="51" t="str">
        <f t="shared" si="98"/>
        <v/>
      </c>
    </row>
    <row r="165" spans="1:22" x14ac:dyDescent="0.2">
      <c r="A165" s="67">
        <f t="shared" si="101"/>
        <v>163</v>
      </c>
      <c r="B165" s="51" t="str">
        <f t="shared" si="81"/>
        <v>Viasat Nature</v>
      </c>
      <c r="C165" s="51" t="str">
        <f t="shared" si="82"/>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83"/>
        <v>Познавательные</v>
      </c>
      <c r="E165" s="68" t="str">
        <f t="shared" si="84"/>
        <v>SD</v>
      </c>
      <c r="F165" s="68" t="str">
        <f t="shared" si="100"/>
        <v>DVB-28</v>
      </c>
      <c r="G165" s="68" t="str">
        <f t="shared" si="85"/>
        <v xml:space="preserve"> 2001</v>
      </c>
      <c r="H165" s="152">
        <v>88</v>
      </c>
      <c r="I165" s="68">
        <f t="shared" si="86"/>
        <v>119</v>
      </c>
      <c r="J165" s="153" t="str">
        <f t="shared" si="87"/>
        <v>epg84</v>
      </c>
      <c r="K165" s="67" t="str">
        <f t="shared" si="88"/>
        <v>0009000207D1</v>
      </c>
      <c r="L165" s="67" t="str">
        <f t="shared" si="89"/>
        <v>http://www.viasat-channels.tv/</v>
      </c>
      <c r="M165" s="67" t="str">
        <f t="shared" si="90"/>
        <v>Русский, Английский</v>
      </c>
      <c r="N165" s="67" t="str">
        <f t="shared" si="91"/>
        <v>Круглосуточно</v>
      </c>
      <c r="O165" s="154" t="str">
        <f t="shared" si="92"/>
        <v/>
      </c>
      <c r="P165" s="67" t="str">
        <f t="shared" si="93"/>
        <v>Базовый</v>
      </c>
      <c r="Q165" s="67" t="str">
        <f t="shared" si="94"/>
        <v/>
      </c>
      <c r="R165" s="67"/>
      <c r="S165" s="67" t="str">
        <f t="shared" si="95"/>
        <v>Да</v>
      </c>
      <c r="T165" s="67" t="str">
        <f t="shared" si="96"/>
        <v>Да</v>
      </c>
      <c r="U165" s="67" t="str">
        <f t="shared" si="97"/>
        <v/>
      </c>
      <c r="V165" s="51" t="str">
        <f t="shared" si="98"/>
        <v/>
      </c>
    </row>
    <row r="166" spans="1:22" x14ac:dyDescent="0.2">
      <c r="A166" s="67">
        <f t="shared" si="101"/>
        <v>164</v>
      </c>
      <c r="B166" s="51" t="str">
        <f t="shared" si="81"/>
        <v>H2</v>
      </c>
      <c r="C166" s="51" t="str">
        <f t="shared" si="82"/>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83"/>
        <v>Познавательные</v>
      </c>
      <c r="E166" s="68" t="str">
        <f t="shared" si="84"/>
        <v>SD</v>
      </c>
      <c r="F166" s="68" t="str">
        <f t="shared" si="100"/>
        <v>DVB-29</v>
      </c>
      <c r="G166" s="68" t="str">
        <f t="shared" si="85"/>
        <v xml:space="preserve"> 2001</v>
      </c>
      <c r="H166" s="152">
        <v>326</v>
      </c>
      <c r="I166" s="68">
        <f t="shared" si="86"/>
        <v>208</v>
      </c>
      <c r="J166" s="153" t="str">
        <f t="shared" si="87"/>
        <v>epg640</v>
      </c>
      <c r="K166" s="67" t="str">
        <f t="shared" si="88"/>
        <v>0009000207D1</v>
      </c>
      <c r="L166" s="67" t="str">
        <f t="shared" si="89"/>
        <v>http://www.history.com/</v>
      </c>
      <c r="M166" s="67" t="str">
        <f t="shared" si="90"/>
        <v>Русский, Английский</v>
      </c>
      <c r="N166" s="67" t="str">
        <f t="shared" si="91"/>
        <v>Круглосуточно</v>
      </c>
      <c r="O166" s="154" t="str">
        <f t="shared" si="92"/>
        <v/>
      </c>
      <c r="P166" s="67" t="str">
        <f t="shared" si="93"/>
        <v>Базовый</v>
      </c>
      <c r="Q166" s="67" t="str">
        <f t="shared" si="94"/>
        <v/>
      </c>
      <c r="R166" s="67"/>
      <c r="S166" s="67" t="str">
        <f t="shared" si="95"/>
        <v>Да</v>
      </c>
      <c r="T166" s="67" t="str">
        <f t="shared" si="96"/>
        <v>Да</v>
      </c>
      <c r="U166" s="67" t="str">
        <f t="shared" si="97"/>
        <v/>
      </c>
      <c r="V166" s="51" t="str">
        <f t="shared" si="98"/>
        <v/>
      </c>
    </row>
    <row r="167" spans="1:22" x14ac:dyDescent="0.2">
      <c r="A167" s="67">
        <f t="shared" si="101"/>
        <v>165</v>
      </c>
      <c r="B167" s="51" t="str">
        <f t="shared" si="81"/>
        <v>Game Show</v>
      </c>
      <c r="C167" s="51" t="str">
        <f t="shared" si="82"/>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83"/>
        <v>Развлекательные</v>
      </c>
      <c r="E167" s="68" t="str">
        <f t="shared" si="84"/>
        <v>SD</v>
      </c>
      <c r="F167" s="68" t="str">
        <f t="shared" si="100"/>
        <v>DVB-31</v>
      </c>
      <c r="G167" s="68" t="str">
        <f t="shared" si="85"/>
        <v xml:space="preserve"> 2001</v>
      </c>
      <c r="H167" s="152">
        <v>325</v>
      </c>
      <c r="I167" s="68">
        <f t="shared" si="86"/>
        <v>837</v>
      </c>
      <c r="J167" s="153" t="str">
        <f t="shared" si="87"/>
        <v>epg642</v>
      </c>
      <c r="K167" s="67" t="str">
        <f t="shared" si="88"/>
        <v>000900020803</v>
      </c>
      <c r="L167" s="67" t="str">
        <f t="shared" si="89"/>
        <v>http://gameshow.ru/</v>
      </c>
      <c r="M167" s="67" t="str">
        <f t="shared" si="90"/>
        <v>Русский</v>
      </c>
      <c r="N167" s="67" t="str">
        <f t="shared" si="91"/>
        <v>Круглосуточно</v>
      </c>
      <c r="O167" s="154" t="str">
        <f t="shared" si="92"/>
        <v/>
      </c>
      <c r="P167" s="67" t="str">
        <f t="shared" si="93"/>
        <v>Активный</v>
      </c>
      <c r="Q167" s="67" t="str">
        <f t="shared" si="94"/>
        <v/>
      </c>
      <c r="R167" s="67"/>
      <c r="S167" s="67" t="str">
        <f t="shared" si="95"/>
        <v>Да</v>
      </c>
      <c r="T167" s="67" t="str">
        <f t="shared" si="96"/>
        <v>Да</v>
      </c>
      <c r="U167" s="67" t="str">
        <f t="shared" si="97"/>
        <v/>
      </c>
      <c r="V167" s="51" t="str">
        <f t="shared" si="98"/>
        <v/>
      </c>
    </row>
    <row r="168" spans="1:22" x14ac:dyDescent="0.2">
      <c r="A168" s="67">
        <f t="shared" si="101"/>
        <v>166</v>
      </c>
      <c r="B168" s="51" t="str">
        <f t="shared" si="81"/>
        <v>CBS Reality</v>
      </c>
      <c r="C168" s="51" t="str">
        <f t="shared" si="82"/>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83"/>
        <v>Развлекательные</v>
      </c>
      <c r="E168" s="68" t="str">
        <f t="shared" si="84"/>
        <v>SD</v>
      </c>
      <c r="F168" s="68" t="str">
        <f t="shared" si="100"/>
        <v>DVB-31</v>
      </c>
      <c r="G168" s="68" t="str">
        <f t="shared" si="85"/>
        <v xml:space="preserve"> 2001</v>
      </c>
      <c r="H168" s="152">
        <v>327</v>
      </c>
      <c r="I168" s="68">
        <f t="shared" si="86"/>
        <v>839</v>
      </c>
      <c r="J168" s="153" t="str">
        <f t="shared" si="87"/>
        <v>epg366</v>
      </c>
      <c r="K168" s="67" t="str">
        <f t="shared" si="88"/>
        <v>000900020803</v>
      </c>
      <c r="L168" s="67" t="str">
        <f t="shared" si="89"/>
        <v>http://www.cbsreality.tv/eu/</v>
      </c>
      <c r="M168" s="67" t="str">
        <f t="shared" si="90"/>
        <v>Русский</v>
      </c>
      <c r="N168" s="67" t="str">
        <f t="shared" si="91"/>
        <v>Круглосуточно</v>
      </c>
      <c r="O168" s="154" t="str">
        <f t="shared" si="92"/>
        <v/>
      </c>
      <c r="P168" s="67" t="str">
        <f t="shared" si="93"/>
        <v>Активный</v>
      </c>
      <c r="Q168" s="67" t="str">
        <f t="shared" si="94"/>
        <v/>
      </c>
      <c r="R168" s="67"/>
      <c r="S168" s="67" t="str">
        <f t="shared" si="95"/>
        <v>Да</v>
      </c>
      <c r="T168" s="67" t="str">
        <f t="shared" si="96"/>
        <v>Да</v>
      </c>
      <c r="U168" s="67" t="str">
        <f t="shared" si="97"/>
        <v/>
      </c>
      <c r="V168" s="51" t="str">
        <f t="shared" si="98"/>
        <v/>
      </c>
    </row>
    <row r="169" spans="1:22" x14ac:dyDescent="0.2">
      <c r="A169" s="67">
        <f t="shared" si="101"/>
        <v>167</v>
      </c>
      <c r="B169" s="51" t="str">
        <f t="shared" si="81"/>
        <v>Морской</v>
      </c>
      <c r="C169" s="51" t="str">
        <f t="shared" si="82"/>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83"/>
        <v>Познавательные</v>
      </c>
      <c r="E169" s="68" t="str">
        <f t="shared" si="84"/>
        <v>SD</v>
      </c>
      <c r="F169" s="68" t="str">
        <f t="shared" si="100"/>
        <v>DVB-31</v>
      </c>
      <c r="G169" s="68" t="str">
        <f t="shared" si="85"/>
        <v xml:space="preserve"> 2001</v>
      </c>
      <c r="H169" s="152">
        <v>328</v>
      </c>
      <c r="I169" s="68">
        <f t="shared" si="86"/>
        <v>841</v>
      </c>
      <c r="J169" s="153" t="str">
        <f t="shared" si="87"/>
        <v>epg568</v>
      </c>
      <c r="K169" s="67" t="str">
        <f t="shared" si="88"/>
        <v>000900020803</v>
      </c>
      <c r="L169" s="67" t="str">
        <f t="shared" si="89"/>
        <v>http://www.nauticalchannel.ru/</v>
      </c>
      <c r="M169" s="67" t="str">
        <f t="shared" si="90"/>
        <v>Русский</v>
      </c>
      <c r="N169" s="67" t="str">
        <f t="shared" si="91"/>
        <v>Круглосуточно</v>
      </c>
      <c r="O169" s="154" t="str">
        <f t="shared" si="92"/>
        <v/>
      </c>
      <c r="P169" s="67" t="str">
        <f t="shared" si="93"/>
        <v>Активный</v>
      </c>
      <c r="Q169" s="67" t="str">
        <f t="shared" si="94"/>
        <v/>
      </c>
      <c r="R169" s="67"/>
      <c r="S169" s="67" t="str">
        <f t="shared" si="95"/>
        <v>Да</v>
      </c>
      <c r="T169" s="67" t="str">
        <f t="shared" si="96"/>
        <v>Да</v>
      </c>
      <c r="U169" s="67" t="str">
        <f t="shared" si="97"/>
        <v/>
      </c>
      <c r="V169" s="51" t="str">
        <f t="shared" si="98"/>
        <v/>
      </c>
    </row>
    <row r="170" spans="1:22" x14ac:dyDescent="0.2">
      <c r="A170" s="67">
        <f t="shared" si="101"/>
        <v>168</v>
      </c>
      <c r="B170" s="51" t="str">
        <f t="shared" si="81"/>
        <v>Ювелирочка</v>
      </c>
      <c r="C170" s="51" t="str">
        <f t="shared" si="82"/>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83"/>
        <v>Развлекательные</v>
      </c>
      <c r="E170" s="68" t="str">
        <f t="shared" si="84"/>
        <v>SD</v>
      </c>
      <c r="F170" s="68" t="str">
        <f t="shared" si="100"/>
        <v>DVB-31</v>
      </c>
      <c r="G170" s="68" t="str">
        <f t="shared" si="85"/>
        <v xml:space="preserve"> 2001</v>
      </c>
      <c r="H170" s="68">
        <v>331</v>
      </c>
      <c r="I170" s="68">
        <f t="shared" si="86"/>
        <v>38</v>
      </c>
      <c r="J170" s="153" t="str">
        <f t="shared" si="87"/>
        <v>epg653</v>
      </c>
      <c r="K170" s="67" t="str">
        <f t="shared" si="88"/>
        <v>0009000207E3</v>
      </c>
      <c r="L170" s="67" t="str">
        <f t="shared" si="89"/>
        <v>http://www.ves-media.com/</v>
      </c>
      <c r="M170" s="67" t="str">
        <f t="shared" si="90"/>
        <v>Русский</v>
      </c>
      <c r="N170" s="67" t="str">
        <f t="shared" si="91"/>
        <v>Круглосуточно</v>
      </c>
      <c r="O170" s="154" t="str">
        <f t="shared" si="92"/>
        <v/>
      </c>
      <c r="P170" s="67" t="str">
        <f t="shared" si="93"/>
        <v>Базовый</v>
      </c>
      <c r="Q170" s="67" t="str">
        <f t="shared" si="94"/>
        <v/>
      </c>
      <c r="R170" s="67"/>
      <c r="S170" s="67" t="str">
        <f t="shared" si="95"/>
        <v>Да</v>
      </c>
      <c r="T170" s="67" t="str">
        <f t="shared" si="96"/>
        <v>Да</v>
      </c>
      <c r="U170" s="67" t="str">
        <f t="shared" si="97"/>
        <v/>
      </c>
      <c r="V170" s="51" t="str">
        <f t="shared" si="98"/>
        <v/>
      </c>
    </row>
    <row r="171" spans="1:22" s="108" customFormat="1" x14ac:dyDescent="0.2">
      <c r="A171" s="83">
        <f t="shared" si="101"/>
        <v>169</v>
      </c>
      <c r="B171" s="84" t="str">
        <f t="shared" si="81"/>
        <v>Russian Extreme TV Ultra HD (тест)</v>
      </c>
      <c r="C171" s="84" t="str">
        <f t="shared" si="82"/>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84" t="str">
        <f t="shared" si="83"/>
        <v>Спортивные</v>
      </c>
      <c r="E171" s="85" t="str">
        <f t="shared" si="84"/>
        <v>HD</v>
      </c>
      <c r="F171" s="85" t="str">
        <f t="shared" si="100"/>
        <v>DVB-32</v>
      </c>
      <c r="G171" s="85" t="str">
        <f t="shared" si="85"/>
        <v xml:space="preserve"> 2001</v>
      </c>
      <c r="H171" s="85">
        <v>400</v>
      </c>
      <c r="I171" s="85">
        <f t="shared" si="86"/>
        <v>842</v>
      </c>
      <c r="J171" s="87" t="str">
        <f t="shared" si="87"/>
        <v>epg665</v>
      </c>
      <c r="K171" s="83" t="str">
        <f t="shared" si="88"/>
        <v>0009000207D1</v>
      </c>
      <c r="L171" s="83" t="str">
        <f t="shared" si="89"/>
        <v>http://www.extremtv.ru/</v>
      </c>
      <c r="M171" s="83" t="str">
        <f t="shared" si="90"/>
        <v>Русский</v>
      </c>
      <c r="N171" s="83" t="str">
        <f t="shared" si="91"/>
        <v>Круглосуточно</v>
      </c>
      <c r="O171" s="88" t="str">
        <f t="shared" si="92"/>
        <v/>
      </c>
      <c r="P171" s="83" t="str">
        <f t="shared" si="93"/>
        <v>Базовый</v>
      </c>
      <c r="Q171" s="83" t="str">
        <f t="shared" si="94"/>
        <v/>
      </c>
      <c r="R171" s="83"/>
      <c r="S171" s="83" t="str">
        <f t="shared" si="95"/>
        <v>Да</v>
      </c>
      <c r="T171" s="83" t="str">
        <f t="shared" si="96"/>
        <v>Да</v>
      </c>
      <c r="U171" s="83" t="str">
        <f t="shared" si="97"/>
        <v/>
      </c>
      <c r="V171" s="84" t="str">
        <f t="shared" si="98"/>
        <v/>
      </c>
    </row>
    <row r="172" spans="1:22" s="108" customFormat="1" x14ac:dyDescent="0.2">
      <c r="A172" s="83">
        <f t="shared" si="101"/>
        <v>170</v>
      </c>
      <c r="B172" s="84" t="str">
        <f t="shared" si="81"/>
        <v>Russian Extreme TV Ultra HD (тест)</v>
      </c>
      <c r="C172" s="84" t="str">
        <f t="shared" si="82"/>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84" t="str">
        <f t="shared" si="83"/>
        <v>Спортивные</v>
      </c>
      <c r="E172" s="85" t="str">
        <f t="shared" si="84"/>
        <v>HD</v>
      </c>
      <c r="F172" s="85" t="str">
        <f t="shared" si="100"/>
        <v>DVB-33</v>
      </c>
      <c r="G172" s="85" t="str">
        <f t="shared" si="85"/>
        <v xml:space="preserve"> 2001</v>
      </c>
      <c r="H172" s="85">
        <v>401</v>
      </c>
      <c r="I172" s="85">
        <f t="shared" si="86"/>
        <v>843</v>
      </c>
      <c r="J172" s="87" t="str">
        <f t="shared" si="87"/>
        <v>epg665</v>
      </c>
      <c r="K172" s="83" t="str">
        <f t="shared" si="88"/>
        <v>0009000207D1</v>
      </c>
      <c r="L172" s="83" t="str">
        <f t="shared" si="89"/>
        <v>http://www.extremtv.ru/</v>
      </c>
      <c r="M172" s="83" t="str">
        <f t="shared" si="90"/>
        <v>Русский</v>
      </c>
      <c r="N172" s="83" t="str">
        <f t="shared" si="91"/>
        <v>Круглосуточно</v>
      </c>
      <c r="O172" s="88" t="str">
        <f t="shared" si="92"/>
        <v/>
      </c>
      <c r="P172" s="83" t="str">
        <f t="shared" si="93"/>
        <v>Базовый</v>
      </c>
      <c r="Q172" s="83" t="str">
        <f t="shared" si="94"/>
        <v/>
      </c>
      <c r="R172" s="83"/>
      <c r="S172" s="83" t="str">
        <f t="shared" si="95"/>
        <v>Да</v>
      </c>
      <c r="T172" s="83" t="str">
        <f t="shared" si="96"/>
        <v>Да</v>
      </c>
      <c r="U172" s="83" t="str">
        <f t="shared" si="97"/>
        <v/>
      </c>
      <c r="V172" s="84" t="str">
        <f t="shared" si="98"/>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sheetData>
  <mergeCells count="2">
    <mergeCell ref="A1:S1"/>
    <mergeCell ref="V1:V2"/>
  </mergeCells>
  <conditionalFormatting sqref="A150:U160 V3:V58 V60 V62:V160">
    <cfRule type="expression" dxfId="349" priority="26">
      <formula>($V3=1)</formula>
    </cfRule>
  </conditionalFormatting>
  <conditionalFormatting sqref="J124:V124 A77:G77 I77:V77 A124:G125 I125:V125 A47:G47 I47:V47 A3:V46 A48:V60 A62:V76 A78:V123 A126:V160">
    <cfRule type="expression" dxfId="348" priority="23">
      <formula>($B3="Резерв")</formula>
    </cfRule>
    <cfRule type="expression" dxfId="347" priority="24">
      <formula>($D3="Региональные")</formula>
    </cfRule>
    <cfRule type="expression" dxfId="346" priority="25">
      <formula>($V3=1)</formula>
    </cfRule>
  </conditionalFormatting>
  <conditionalFormatting sqref="A161:V169">
    <cfRule type="expression" dxfId="345" priority="20">
      <formula>($B161="Резерв")</formula>
    </cfRule>
    <cfRule type="expression" dxfId="344" priority="21">
      <formula>($D161="Региональные")</formula>
    </cfRule>
    <cfRule type="expression" dxfId="343" priority="22">
      <formula>($V161=1)</formula>
    </cfRule>
  </conditionalFormatting>
  <conditionalFormatting sqref="A170:V170">
    <cfRule type="expression" dxfId="342" priority="17">
      <formula>($B170="Резерв")</formula>
    </cfRule>
    <cfRule type="expression" dxfId="341" priority="18">
      <formula>($D170="Региональные")</formula>
    </cfRule>
    <cfRule type="expression" dxfId="340" priority="19">
      <formula>($V170=1)</formula>
    </cfRule>
  </conditionalFormatting>
  <conditionalFormatting sqref="H77">
    <cfRule type="expression" dxfId="339" priority="14">
      <formula>($B77="Резерв")</formula>
    </cfRule>
    <cfRule type="expression" dxfId="338" priority="15">
      <formula>($D77="Региональные")</formula>
    </cfRule>
    <cfRule type="expression" dxfId="337" priority="16">
      <formula>($V77=1)</formula>
    </cfRule>
  </conditionalFormatting>
  <conditionalFormatting sqref="H125">
    <cfRule type="expression" dxfId="336" priority="11">
      <formula>($B125="Резерв")</formula>
    </cfRule>
    <cfRule type="expression" dxfId="335" priority="12">
      <formula>($D125="Региональные")</formula>
    </cfRule>
    <cfRule type="expression" dxfId="334" priority="13">
      <formula>($V125=1)</formula>
    </cfRule>
  </conditionalFormatting>
  <conditionalFormatting sqref="A171:V172">
    <cfRule type="expression" dxfId="333" priority="8">
      <formula>($B171="Резерв")</formula>
    </cfRule>
    <cfRule type="expression" dxfId="332" priority="9">
      <formula>($D171="Региональные")</formula>
    </cfRule>
    <cfRule type="expression" dxfId="331" priority="10">
      <formula>($V171=1)</formula>
    </cfRule>
  </conditionalFormatting>
  <conditionalFormatting sqref="H47">
    <cfRule type="expression" dxfId="330" priority="1">
      <formula>($B47="Резерв")</formula>
    </cfRule>
    <cfRule type="expression" dxfId="329" priority="2">
      <formula>($D47="Региональные")</formula>
    </cfRule>
    <cfRule type="expression" dxfId="328" priority="3">
      <formula>($V47=1)</formula>
    </cfRule>
  </conditionalFormatting>
  <conditionalFormatting sqref="V61">
    <cfRule type="expression" dxfId="327" priority="7">
      <formula>(#REF!=1)</formula>
    </cfRule>
  </conditionalFormatting>
  <conditionalFormatting sqref="A61:V61">
    <cfRule type="expression" dxfId="326" priority="4">
      <formula>(#REF!="Резерв")</formula>
    </cfRule>
    <cfRule type="expression" dxfId="325" priority="5">
      <formula>(#REF!="Региональные")</formula>
    </cfRule>
    <cfRule type="expression" dxfId="324"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59" r:id="rId1"/>
    <hyperlink ref="L60" r:id="rId2"/>
    <hyperlink ref="L124" r:id="rId3"/>
  </hyperlinks>
  <pageMargins left="0.7" right="0.7" top="0.75" bottom="0.75" header="0.3" footer="0.3"/>
  <pageSetup orientation="portrait"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173"/>
  <sheetViews>
    <sheetView workbookViewId="0">
      <pane xSplit="2" ySplit="2" topLeftCell="C15" activePane="bottomRight" state="frozen"/>
      <selection pane="topRight" activeCell="C1" sqref="C1"/>
      <selection pane="bottomLeft" activeCell="A3" sqref="A3"/>
      <selection pane="bottomRight" activeCell="B31" sqref="B31"/>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969</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34" si="4">IFERROR(VLOOKUP($H3,TChannels,2,FALSE),"-")</f>
        <v>DVB-1</v>
      </c>
      <c r="G3" s="45" t="str">
        <f t="shared" ref="G3:G34" si="5">IFERROR(MID($A$1,SEARCH("=",$A$1,9)+1,SEARCH(")",$A$1)-SEARCH("=",$A$1,9)-1),"Н/Д")</f>
        <v xml:space="preserve"> 3001</v>
      </c>
      <c r="H3" s="46">
        <v>1</v>
      </c>
      <c r="I3" s="45">
        <f t="shared" ref="I3:I34" si="6">IFERROR(VLOOKUP($H3,TChannels,5,FALSE),"-")</f>
        <v>1</v>
      </c>
      <c r="J3" s="47" t="str">
        <f>IFERROR(VLOOKUP($H3,TChannels,22,FALSE),"-")</f>
        <v>epg1</v>
      </c>
      <c r="K3" s="48" t="str">
        <f t="shared" ref="K3:K34" si="7">IFERROR(IF($U$1=1,VLOOKUP($H3,TChannels,13,FALSE),IF($U$1=2,VLOOKUP($H3,TChannels,20,FALSE),IF($U$1=3,VLOOKUP($H3,TChannels,10,FALSE),IF($U$1=4,VLOOKUP($H3,TChannels,17,FALSE),"Не определен")))),"-")</f>
        <v>0009000207F3</v>
      </c>
      <c r="L3" s="48" t="str">
        <f t="shared" ref="L3:L34" si="8">IFERROR(VLOOKUP($H3,TChannels,23,FALSE),"-")</f>
        <v>http://www.1tv.ru/</v>
      </c>
      <c r="M3" s="48" t="str">
        <f t="shared" ref="M3:M34" si="9">IFERROR(VLOOKUP($H3,TChannels,24,FALSE),"-")</f>
        <v>Русский</v>
      </c>
      <c r="N3" s="48" t="str">
        <f t="shared" ref="N3:N34" si="10">IFERROR(VLOOKUP($H3,TChannels,25,FALSE),"-")</f>
        <v>Круглосуточно</v>
      </c>
      <c r="O3" s="49" t="str">
        <f t="shared" ref="O3:O34" si="11">IF(VLOOKUP($H3,TChannels,26,FALSE)=0,"",VLOOKUP($H3,TChannels,26,FALSE))</f>
        <v/>
      </c>
      <c r="P3" s="48" t="str">
        <f t="shared" ref="P3:P34" si="12">IFERROR(IF(OR($U$1=1,$U$1=3),VLOOKUP($H3,TChannels,7,FALSE),IF(OR($U$1=2,$U$1=4),VLOOKUP($H3,TChannels,14,FALSE),"Не определен")),"-")</f>
        <v>Федеральный</v>
      </c>
      <c r="Q3" s="44" t="str">
        <f t="shared" ref="Q3:Q34" si="13">IF(VLOOKUP($H3,TChannels,6,FALSE)=0,"",VLOOKUP($H3,TChannels,6,FALSE))</f>
        <v>Да</v>
      </c>
      <c r="R3" s="44" t="s">
        <v>14</v>
      </c>
      <c r="S3" s="44" t="str">
        <f t="shared" ref="S3:S34" si="14">IFERROR(VLOOKUP($H3,TChannels,27,FALSE),"-")</f>
        <v>Да</v>
      </c>
      <c r="T3" s="44" t="str">
        <f t="shared" ref="T3:T34" si="15">IFERROR(VLOOKUP($H3,TChannels,28,FALSE),"-")</f>
        <v>Да</v>
      </c>
      <c r="U3" s="44" t="str">
        <f t="shared" ref="U3:U34" si="16">IF(VLOOKUP($H3,TChannels,29,FALSE)=0,"",VLOOKUP($H3,TChannels,29,FALSE))</f>
        <v/>
      </c>
      <c r="V3" s="27" t="str">
        <f t="shared" ref="V3:V34" si="17">IF(VLOOKUP($H3,TChannels,31,FALSE)=0,"",VLOOKUP($H3,TChannels,31,FALSE))</f>
        <v/>
      </c>
    </row>
    <row r="4" spans="1:22" x14ac:dyDescent="0.2">
      <c r="A4" s="48">
        <f t="shared" si="0"/>
        <v>2</v>
      </c>
      <c r="B4" s="53" t="str">
        <f>IFERROR(VLOOKUP($H4,TChannels,3,FALSE),"-")</f>
        <v>Россия 1</v>
      </c>
      <c r="C4" s="27" t="str">
        <f t="shared" si="1"/>
        <v>Это динамично развивающаяся телекомпания, занимающая ведущие позиции в российском вещании.</v>
      </c>
      <c r="D4" s="53" t="str">
        <f t="shared" si="2"/>
        <v>Федеральные каналы</v>
      </c>
      <c r="E4" s="54" t="str">
        <f t="shared" si="3"/>
        <v>SD</v>
      </c>
      <c r="F4" s="54" t="str">
        <f t="shared" si="4"/>
        <v>DVB-1</v>
      </c>
      <c r="G4" s="45" t="str">
        <f t="shared" si="5"/>
        <v xml:space="preserve"> 3001</v>
      </c>
      <c r="H4" s="55">
        <v>2</v>
      </c>
      <c r="I4" s="54">
        <f t="shared" si="6"/>
        <v>2</v>
      </c>
      <c r="J4" s="87" t="s">
        <v>457</v>
      </c>
      <c r="K4" s="48" t="str">
        <f t="shared" si="7"/>
        <v>0009000207F3</v>
      </c>
      <c r="L4" s="48" t="str">
        <f t="shared" si="8"/>
        <v>http://russia.tv/</v>
      </c>
      <c r="M4" s="48" t="str">
        <f t="shared" si="9"/>
        <v>Русский</v>
      </c>
      <c r="N4" s="48" t="str">
        <f t="shared" si="10"/>
        <v>Круглосуточно</v>
      </c>
      <c r="O4" s="49" t="str">
        <f t="shared" si="11"/>
        <v/>
      </c>
      <c r="P4" s="48" t="str">
        <f t="shared" si="12"/>
        <v>Федеральный</v>
      </c>
      <c r="Q4" s="48" t="str">
        <f t="shared" si="13"/>
        <v/>
      </c>
      <c r="R4" s="48" t="s">
        <v>14</v>
      </c>
      <c r="S4" s="44" t="str">
        <f t="shared" si="14"/>
        <v>Да</v>
      </c>
      <c r="T4" s="44" t="str">
        <f t="shared" si="15"/>
        <v>Да</v>
      </c>
      <c r="U4" s="44" t="str">
        <f t="shared" si="16"/>
        <v/>
      </c>
      <c r="V4" s="27" t="str">
        <f t="shared" si="17"/>
        <v/>
      </c>
    </row>
    <row r="5" spans="1:22" x14ac:dyDescent="0.2">
      <c r="A5" s="48">
        <f t="shared" si="0"/>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3001</v>
      </c>
      <c r="H5" s="55">
        <v>3</v>
      </c>
      <c r="I5" s="54">
        <f t="shared" si="6"/>
        <v>3</v>
      </c>
      <c r="J5" s="47" t="str">
        <f>IFERROR(VLOOKUP($H5,TChannels,22,FALSE),"-")</f>
        <v>epg611</v>
      </c>
      <c r="K5" s="48" t="str">
        <f t="shared" si="7"/>
        <v>0009000207F3</v>
      </c>
      <c r="L5" s="48" t="str">
        <f t="shared" si="8"/>
        <v>http://matchtv.ru/</v>
      </c>
      <c r="M5" s="48" t="str">
        <f t="shared" si="9"/>
        <v>Русский</v>
      </c>
      <c r="N5" s="48" t="str">
        <f t="shared" si="10"/>
        <v>Круглосуточно</v>
      </c>
      <c r="O5" s="49" t="str">
        <f t="shared" si="11"/>
        <v/>
      </c>
      <c r="P5" s="48" t="str">
        <f t="shared" si="12"/>
        <v>Федеральный</v>
      </c>
      <c r="Q5" s="48" t="str">
        <f t="shared" si="13"/>
        <v>Да</v>
      </c>
      <c r="R5" s="48"/>
      <c r="S5" s="44" t="str">
        <f t="shared" si="14"/>
        <v>Да</v>
      </c>
      <c r="T5" s="44" t="str">
        <f t="shared" si="15"/>
        <v>Да</v>
      </c>
      <c r="U5" s="44" t="str">
        <f t="shared" si="16"/>
        <v/>
      </c>
      <c r="V5" s="27" t="str">
        <f t="shared" si="17"/>
        <v/>
      </c>
    </row>
    <row r="6" spans="1:22" x14ac:dyDescent="0.2">
      <c r="A6" s="48">
        <f t="shared" si="0"/>
        <v>4</v>
      </c>
      <c r="B6" s="53" t="str">
        <f t="shared" ref="B6:B37" si="18">IFERROR(VLOOKUP($H6,TChannels,3,FALSE),"-")</f>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3001</v>
      </c>
      <c r="H6" s="55">
        <v>4</v>
      </c>
      <c r="I6" s="54">
        <f t="shared" si="6"/>
        <v>4</v>
      </c>
      <c r="J6" s="47" t="str">
        <f>IFERROR(VLOOKUP($H6,TChannels,22,FALSE),"-")</f>
        <v>epg4</v>
      </c>
      <c r="K6" s="48" t="str">
        <f t="shared" si="7"/>
        <v>0009000207F3</v>
      </c>
      <c r="L6" s="48" t="str">
        <f t="shared" si="8"/>
        <v>http://www.ntv.ru/</v>
      </c>
      <c r="M6" s="48" t="str">
        <f t="shared" si="9"/>
        <v>Русский</v>
      </c>
      <c r="N6" s="48" t="str">
        <f t="shared" si="10"/>
        <v>Круглосуточно</v>
      </c>
      <c r="O6" s="49" t="str">
        <f t="shared" si="11"/>
        <v/>
      </c>
      <c r="P6" s="48" t="str">
        <f t="shared" si="12"/>
        <v>Федеральный</v>
      </c>
      <c r="Q6" s="48" t="str">
        <f t="shared" si="13"/>
        <v>Да</v>
      </c>
      <c r="R6" s="48" t="s">
        <v>14</v>
      </c>
      <c r="S6" s="44" t="str">
        <f t="shared" si="14"/>
        <v>Да</v>
      </c>
      <c r="T6" s="44" t="str">
        <f t="shared" si="15"/>
        <v>Да</v>
      </c>
      <c r="U6" s="44" t="str">
        <f t="shared" si="16"/>
        <v/>
      </c>
      <c r="V6" s="27" t="str">
        <f t="shared" si="17"/>
        <v/>
      </c>
    </row>
    <row r="7" spans="1:22" x14ac:dyDescent="0.2">
      <c r="A7" s="48">
        <f t="shared" si="0"/>
        <v>5</v>
      </c>
      <c r="B7" s="53" t="str">
        <f t="shared" si="18"/>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3001</v>
      </c>
      <c r="H7" s="55">
        <v>5</v>
      </c>
      <c r="I7" s="54">
        <f t="shared" si="6"/>
        <v>5</v>
      </c>
      <c r="J7" s="47" t="str">
        <f>IFERROR(VLOOKUP($H7,TChannels,22,FALSE),"-")</f>
        <v>epg5</v>
      </c>
      <c r="K7" s="48" t="str">
        <f t="shared" si="7"/>
        <v>0009000207F3</v>
      </c>
      <c r="L7" s="48" t="str">
        <f t="shared" si="8"/>
        <v>http://www.5-tv.ru/</v>
      </c>
      <c r="M7" s="48" t="str">
        <f t="shared" si="9"/>
        <v>Русский</v>
      </c>
      <c r="N7" s="48" t="str">
        <f t="shared" si="10"/>
        <v>Круглосуточно</v>
      </c>
      <c r="O7" s="49" t="str">
        <f t="shared" si="11"/>
        <v/>
      </c>
      <c r="P7" s="48" t="str">
        <f t="shared" si="12"/>
        <v>Федеральный</v>
      </c>
      <c r="Q7" s="48" t="str">
        <f t="shared" si="13"/>
        <v>Да</v>
      </c>
      <c r="R7" s="48" t="s">
        <v>14</v>
      </c>
      <c r="S7" s="44" t="str">
        <f t="shared" si="14"/>
        <v>Да</v>
      </c>
      <c r="T7" s="44" t="str">
        <f t="shared" si="15"/>
        <v>Да</v>
      </c>
      <c r="U7" s="44" t="str">
        <f t="shared" si="16"/>
        <v/>
      </c>
      <c r="V7" s="27" t="str">
        <f t="shared" si="17"/>
        <v/>
      </c>
    </row>
    <row r="8" spans="1:22" x14ac:dyDescent="0.2">
      <c r="A8" s="48">
        <f t="shared" si="0"/>
        <v>6</v>
      </c>
      <c r="B8" s="53" t="str">
        <f t="shared" si="18"/>
        <v>Культура</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3001</v>
      </c>
      <c r="H8" s="55">
        <v>6</v>
      </c>
      <c r="I8" s="54">
        <f t="shared" si="6"/>
        <v>6</v>
      </c>
      <c r="J8" s="87" t="s">
        <v>454</v>
      </c>
      <c r="K8" s="48" t="str">
        <f t="shared" si="7"/>
        <v>0009000207F3</v>
      </c>
      <c r="L8" s="48" t="str">
        <f t="shared" si="8"/>
        <v>http://tvkultura.ru/</v>
      </c>
      <c r="M8" s="48" t="str">
        <f t="shared" si="9"/>
        <v>Русский</v>
      </c>
      <c r="N8" s="48" t="str">
        <f t="shared" si="10"/>
        <v>Круглосуточно</v>
      </c>
      <c r="O8" s="49" t="str">
        <f t="shared" si="11"/>
        <v/>
      </c>
      <c r="P8" s="48" t="str">
        <f t="shared" si="12"/>
        <v>Федеральный</v>
      </c>
      <c r="Q8" s="48" t="str">
        <f t="shared" si="13"/>
        <v/>
      </c>
      <c r="R8" s="48"/>
      <c r="S8" s="44" t="str">
        <f t="shared" si="14"/>
        <v>Да</v>
      </c>
      <c r="T8" s="44" t="str">
        <f t="shared" si="15"/>
        <v>Да</v>
      </c>
      <c r="U8" s="44" t="str">
        <f t="shared" si="16"/>
        <v/>
      </c>
      <c r="V8" s="27" t="str">
        <f t="shared" si="17"/>
        <v/>
      </c>
    </row>
    <row r="9" spans="1:22" x14ac:dyDescent="0.2">
      <c r="A9" s="48">
        <f t="shared" si="0"/>
        <v>7</v>
      </c>
      <c r="B9" s="53" t="str">
        <f t="shared" si="18"/>
        <v>Россия 24</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3001</v>
      </c>
      <c r="H9" s="55">
        <v>7</v>
      </c>
      <c r="I9" s="54">
        <f t="shared" si="6"/>
        <v>7</v>
      </c>
      <c r="J9" s="47" t="str">
        <f t="shared" ref="J9:J16" si="19">IFERROR(VLOOKUP($H9,TChannels,22,FALSE),"-")</f>
        <v>epg7</v>
      </c>
      <c r="K9" s="48" t="str">
        <f t="shared" si="7"/>
        <v>0009000207F3</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3"/>
        <v/>
      </c>
      <c r="R9" s="48"/>
      <c r="S9" s="44" t="str">
        <f t="shared" si="14"/>
        <v>Да</v>
      </c>
      <c r="T9" s="44" t="str">
        <f t="shared" si="15"/>
        <v>Да</v>
      </c>
      <c r="U9" s="44" t="str">
        <f t="shared" si="16"/>
        <v/>
      </c>
      <c r="V9" s="27" t="str">
        <f t="shared" si="17"/>
        <v/>
      </c>
    </row>
    <row r="10" spans="1:22" x14ac:dyDescent="0.2">
      <c r="A10" s="48">
        <f t="shared" si="0"/>
        <v>8</v>
      </c>
      <c r="B10" s="53" t="str">
        <f t="shared" si="18"/>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3001</v>
      </c>
      <c r="H10" s="55">
        <v>8</v>
      </c>
      <c r="I10" s="54">
        <f t="shared" si="6"/>
        <v>8</v>
      </c>
      <c r="J10" s="47" t="str">
        <f t="shared" si="19"/>
        <v>epg8</v>
      </c>
      <c r="K10" s="48" t="str">
        <f t="shared" si="7"/>
        <v>0009000207F3</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3"/>
        <v>Да</v>
      </c>
      <c r="R10" s="48" t="s">
        <v>14</v>
      </c>
      <c r="S10" s="44" t="str">
        <f t="shared" si="14"/>
        <v>Да</v>
      </c>
      <c r="T10" s="44" t="str">
        <f t="shared" si="15"/>
        <v>Да</v>
      </c>
      <c r="U10" s="44" t="str">
        <f t="shared" si="16"/>
        <v/>
      </c>
      <c r="V10" s="27" t="str">
        <f t="shared" si="17"/>
        <v/>
      </c>
    </row>
    <row r="11" spans="1:22" x14ac:dyDescent="0.2">
      <c r="A11" s="48">
        <f t="shared" si="0"/>
        <v>9</v>
      </c>
      <c r="B11" s="53" t="str">
        <f t="shared" si="18"/>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3001</v>
      </c>
      <c r="H11" s="55">
        <v>9</v>
      </c>
      <c r="I11" s="54">
        <f t="shared" si="6"/>
        <v>9</v>
      </c>
      <c r="J11" s="47" t="str">
        <f t="shared" si="19"/>
        <v>epg264</v>
      </c>
      <c r="K11" s="48" t="str">
        <f t="shared" si="7"/>
        <v>0009000207F3</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3"/>
        <v/>
      </c>
      <c r="R11" s="48"/>
      <c r="S11" s="44" t="str">
        <f t="shared" si="14"/>
        <v>Да</v>
      </c>
      <c r="T11" s="44" t="str">
        <f t="shared" si="15"/>
        <v>Да</v>
      </c>
      <c r="U11" s="44" t="str">
        <f t="shared" si="16"/>
        <v/>
      </c>
      <c r="V11" s="27" t="str">
        <f t="shared" si="17"/>
        <v/>
      </c>
    </row>
    <row r="12" spans="1:22" x14ac:dyDescent="0.2">
      <c r="A12" s="48">
        <f t="shared" si="0"/>
        <v>10</v>
      </c>
      <c r="B12" s="53" t="str">
        <f t="shared" si="18"/>
        <v>ТВ Центр</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3001</v>
      </c>
      <c r="H12" s="55">
        <v>15</v>
      </c>
      <c r="I12" s="54">
        <f t="shared" si="6"/>
        <v>10</v>
      </c>
      <c r="J12" s="47" t="str">
        <f t="shared" si="19"/>
        <v>epg14</v>
      </c>
      <c r="K12" s="48" t="str">
        <f t="shared" si="7"/>
        <v>0009000207F3</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3"/>
        <v/>
      </c>
      <c r="R12" s="48"/>
      <c r="S12" s="44" t="str">
        <f t="shared" si="14"/>
        <v>Да</v>
      </c>
      <c r="T12" s="44" t="str">
        <f t="shared" si="15"/>
        <v>Да</v>
      </c>
      <c r="U12" s="44" t="str">
        <f t="shared" si="16"/>
        <v/>
      </c>
      <c r="V12" s="27" t="str">
        <f t="shared" si="17"/>
        <v/>
      </c>
    </row>
    <row r="13" spans="1:22" x14ac:dyDescent="0.2">
      <c r="A13" s="48">
        <f t="shared" si="0"/>
        <v>11</v>
      </c>
      <c r="B13" s="53" t="str">
        <f t="shared" si="18"/>
        <v>ТНТ</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3001</v>
      </c>
      <c r="H13" s="55">
        <v>11</v>
      </c>
      <c r="I13" s="54">
        <f t="shared" si="6"/>
        <v>19</v>
      </c>
      <c r="J13" s="56" t="str">
        <f t="shared" si="19"/>
        <v>epg10</v>
      </c>
      <c r="K13" s="48" t="str">
        <f t="shared" si="7"/>
        <v>0009000207F3</v>
      </c>
      <c r="L13" s="48" t="str">
        <f t="shared" si="8"/>
        <v>http://tnt-online.ru/</v>
      </c>
      <c r="M13" s="48" t="str">
        <f t="shared" si="9"/>
        <v>Русский</v>
      </c>
      <c r="N13" s="48" t="str">
        <f t="shared" si="10"/>
        <v>Круглосуточно</v>
      </c>
      <c r="O13" s="49" t="str">
        <f t="shared" si="11"/>
        <v/>
      </c>
      <c r="P13" s="48" t="str">
        <f t="shared" si="12"/>
        <v>Федеральный</v>
      </c>
      <c r="Q13" s="48" t="str">
        <f t="shared" si="13"/>
        <v>Да</v>
      </c>
      <c r="R13" s="48"/>
      <c r="S13" s="44" t="str">
        <f t="shared" si="14"/>
        <v>Да</v>
      </c>
      <c r="T13" s="44" t="str">
        <f t="shared" si="15"/>
        <v>Да</v>
      </c>
      <c r="U13" s="44" t="str">
        <f t="shared" si="16"/>
        <v/>
      </c>
      <c r="V13" s="27" t="str">
        <f t="shared" si="17"/>
        <v/>
      </c>
    </row>
    <row r="14" spans="1:22" x14ac:dyDescent="0.2">
      <c r="A14" s="48">
        <f t="shared" si="0"/>
        <v>12</v>
      </c>
      <c r="B14" s="53" t="str">
        <f t="shared" si="18"/>
        <v>СТС</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3001</v>
      </c>
      <c r="H14" s="55">
        <v>10</v>
      </c>
      <c r="I14" s="54">
        <f t="shared" si="6"/>
        <v>13</v>
      </c>
      <c r="J14" s="56" t="str">
        <f t="shared" si="19"/>
        <v>epg9</v>
      </c>
      <c r="K14" s="48" t="str">
        <f t="shared" si="7"/>
        <v>0009000207F3</v>
      </c>
      <c r="L14" s="48" t="str">
        <f t="shared" si="8"/>
        <v>http://ctc.ru/</v>
      </c>
      <c r="M14" s="48" t="str">
        <f t="shared" si="9"/>
        <v>Русский</v>
      </c>
      <c r="N14" s="48" t="str">
        <f t="shared" si="10"/>
        <v>Круглосуточно</v>
      </c>
      <c r="O14" s="49" t="str">
        <f t="shared" si="11"/>
        <v/>
      </c>
      <c r="P14" s="48" t="str">
        <f t="shared" si="12"/>
        <v>Федеральный</v>
      </c>
      <c r="Q14" s="48" t="str">
        <f t="shared" si="13"/>
        <v>Да</v>
      </c>
      <c r="R14" s="48"/>
      <c r="S14" s="44" t="str">
        <f t="shared" si="14"/>
        <v>Да</v>
      </c>
      <c r="T14" s="44" t="str">
        <f t="shared" si="15"/>
        <v>Да</v>
      </c>
      <c r="U14" s="44" t="str">
        <f t="shared" si="16"/>
        <v/>
      </c>
      <c r="V14" s="27" t="str">
        <f t="shared" si="17"/>
        <v/>
      </c>
    </row>
    <row r="15" spans="1:22" x14ac:dyDescent="0.2">
      <c r="A15" s="48">
        <f t="shared" si="0"/>
        <v>13</v>
      </c>
      <c r="B15" s="53" t="str">
        <f t="shared" si="18"/>
        <v>РЕН</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3001</v>
      </c>
      <c r="H15" s="55">
        <v>14</v>
      </c>
      <c r="I15" s="54">
        <f t="shared" si="6"/>
        <v>11</v>
      </c>
      <c r="J15" s="47" t="str">
        <f t="shared" si="19"/>
        <v>epg13</v>
      </c>
      <c r="K15" s="48" t="str">
        <f t="shared" si="7"/>
        <v>0009000207F3</v>
      </c>
      <c r="L15" s="48" t="str">
        <f t="shared" si="8"/>
        <v>http://www.ren-tv.com/</v>
      </c>
      <c r="M15" s="48" t="str">
        <f t="shared" si="9"/>
        <v>Русский</v>
      </c>
      <c r="N15" s="48" t="str">
        <f t="shared" si="10"/>
        <v>Круглосуточно</v>
      </c>
      <c r="O15" s="49" t="str">
        <f t="shared" si="11"/>
        <v/>
      </c>
      <c r="P15" s="48" t="str">
        <f t="shared" si="12"/>
        <v>Федеральный</v>
      </c>
      <c r="Q15" s="48" t="str">
        <f t="shared" si="13"/>
        <v>Да</v>
      </c>
      <c r="R15" s="48"/>
      <c r="S15" s="44" t="str">
        <f t="shared" si="14"/>
        <v>Да</v>
      </c>
      <c r="T15" s="44" t="str">
        <f t="shared" si="15"/>
        <v>Да</v>
      </c>
      <c r="U15" s="44" t="str">
        <f t="shared" si="16"/>
        <v/>
      </c>
      <c r="V15" s="27" t="str">
        <f t="shared" si="17"/>
        <v/>
      </c>
    </row>
    <row r="16" spans="1:22" x14ac:dyDescent="0.2">
      <c r="A16" s="48">
        <f t="shared" si="0"/>
        <v>14</v>
      </c>
      <c r="B16" s="53" t="str">
        <f t="shared" si="18"/>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3001</v>
      </c>
      <c r="H16" s="55">
        <v>301</v>
      </c>
      <c r="I16" s="54">
        <f t="shared" si="6"/>
        <v>80</v>
      </c>
      <c r="J16" s="47" t="str">
        <f t="shared" si="19"/>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 t="shared" si="13"/>
        <v>Да</v>
      </c>
      <c r="R16" s="48"/>
      <c r="S16" s="44" t="str">
        <f t="shared" si="14"/>
        <v>Да</v>
      </c>
      <c r="T16" s="44" t="str">
        <f t="shared" si="15"/>
        <v>Да</v>
      </c>
      <c r="U16" s="44" t="str">
        <f t="shared" si="16"/>
        <v/>
      </c>
      <c r="V16" s="27" t="str">
        <f t="shared" si="17"/>
        <v/>
      </c>
    </row>
    <row r="17" spans="1:22" x14ac:dyDescent="0.2">
      <c r="A17" s="48">
        <f t="shared" si="0"/>
        <v>15</v>
      </c>
      <c r="B17" s="53" t="str">
        <f t="shared" si="18"/>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3001</v>
      </c>
      <c r="H17" s="55">
        <v>18</v>
      </c>
      <c r="I17" s="54">
        <f t="shared" si="6"/>
        <v>27</v>
      </c>
      <c r="J17" s="87" t="s">
        <v>968</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 t="shared" si="13"/>
        <v>Да</v>
      </c>
      <c r="R17" s="48"/>
      <c r="S17" s="44" t="str">
        <f t="shared" si="14"/>
        <v>Да</v>
      </c>
      <c r="T17" s="44" t="str">
        <f t="shared" si="15"/>
        <v>Да</v>
      </c>
      <c r="U17" s="44" t="str">
        <f t="shared" si="16"/>
        <v/>
      </c>
      <c r="V17" s="27" t="str">
        <f t="shared" si="17"/>
        <v/>
      </c>
    </row>
    <row r="18" spans="1:22" x14ac:dyDescent="0.2">
      <c r="A18" s="48">
        <f t="shared" si="0"/>
        <v>16</v>
      </c>
      <c r="B18" s="53" t="str">
        <f t="shared" si="18"/>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3001</v>
      </c>
      <c r="H18" s="55">
        <v>16</v>
      </c>
      <c r="I18" s="54">
        <f t="shared" si="6"/>
        <v>15</v>
      </c>
      <c r="J18" s="47" t="str">
        <f>IFERROR(VLOOKUP($H18,TChannels,22,FALSE),"-")</f>
        <v>epg15</v>
      </c>
      <c r="K18" s="48" t="str">
        <f t="shared" si="7"/>
        <v>0009000207F3</v>
      </c>
      <c r="L18" s="48" t="str">
        <f t="shared" si="8"/>
        <v>http://tv3.ru/</v>
      </c>
      <c r="M18" s="48" t="str">
        <f t="shared" si="9"/>
        <v>Русский</v>
      </c>
      <c r="N18" s="48" t="str">
        <f t="shared" si="10"/>
        <v>Круглосуточно</v>
      </c>
      <c r="O18" s="49" t="str">
        <f t="shared" si="11"/>
        <v/>
      </c>
      <c r="P18" s="48" t="str">
        <f t="shared" si="12"/>
        <v>Федеральный</v>
      </c>
      <c r="Q18" s="48" t="str">
        <f t="shared" si="13"/>
        <v>Да</v>
      </c>
      <c r="R18" s="48"/>
      <c r="S18" s="44" t="str">
        <f t="shared" si="14"/>
        <v>Да</v>
      </c>
      <c r="T18" s="44" t="str">
        <f t="shared" si="15"/>
        <v>Да</v>
      </c>
      <c r="U18" s="44" t="str">
        <f t="shared" si="16"/>
        <v/>
      </c>
      <c r="V18" s="27" t="str">
        <f t="shared" si="17"/>
        <v/>
      </c>
    </row>
    <row r="19" spans="1:22" x14ac:dyDescent="0.2">
      <c r="A19" s="48">
        <f t="shared" si="0"/>
        <v>17</v>
      </c>
      <c r="B19" s="53" t="str">
        <f t="shared" si="18"/>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5"/>
        <v xml:space="preserve"> 3001</v>
      </c>
      <c r="H19" s="55">
        <v>19</v>
      </c>
      <c r="I19" s="54">
        <f t="shared" si="6"/>
        <v>16</v>
      </c>
      <c r="J19" s="47" t="str">
        <f>IFERROR(VLOOKUP($H19,TChannels,22,FALSE),"-")</f>
        <v>epg266</v>
      </c>
      <c r="K19" s="48" t="str">
        <f t="shared" si="7"/>
        <v>0009000207F3</v>
      </c>
      <c r="L19" s="48" t="str">
        <f t="shared" si="8"/>
        <v>http://www.friday.ru/about</v>
      </c>
      <c r="M19" s="48" t="str">
        <f t="shared" si="9"/>
        <v>Русский</v>
      </c>
      <c r="N19" s="48" t="str">
        <f t="shared" si="10"/>
        <v>Круглосуточно</v>
      </c>
      <c r="O19" s="49" t="str">
        <f t="shared" si="11"/>
        <v/>
      </c>
      <c r="P19" s="48" t="str">
        <f t="shared" si="12"/>
        <v>Федеральный</v>
      </c>
      <c r="Q19" s="48" t="str">
        <f t="shared" si="13"/>
        <v>Да</v>
      </c>
      <c r="R19" s="48"/>
      <c r="S19" s="44" t="str">
        <f t="shared" si="14"/>
        <v>Да</v>
      </c>
      <c r="T19" s="44" t="str">
        <f t="shared" si="15"/>
        <v>Да</v>
      </c>
      <c r="U19" s="44" t="str">
        <f t="shared" si="16"/>
        <v/>
      </c>
      <c r="V19" s="27" t="str">
        <f t="shared" si="17"/>
        <v/>
      </c>
    </row>
    <row r="20" spans="1:22" x14ac:dyDescent="0.2">
      <c r="A20" s="48">
        <f t="shared" si="0"/>
        <v>18</v>
      </c>
      <c r="B20" s="53" t="str">
        <f t="shared" si="18"/>
        <v>Домашний</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5"/>
        <v xml:space="preserve"> 3001</v>
      </c>
      <c r="H20" s="55">
        <v>22</v>
      </c>
      <c r="I20" s="54">
        <f t="shared" si="6"/>
        <v>14</v>
      </c>
      <c r="J20" s="87" t="s">
        <v>967</v>
      </c>
      <c r="K20" s="48" t="str">
        <f t="shared" si="7"/>
        <v>0009000207F3</v>
      </c>
      <c r="L20" s="48" t="str">
        <f t="shared" si="8"/>
        <v>http://tv.domashniy.ru/</v>
      </c>
      <c r="M20" s="48" t="str">
        <f t="shared" si="9"/>
        <v>Русский</v>
      </c>
      <c r="N20" s="48" t="str">
        <f t="shared" si="10"/>
        <v>Круглосуточно</v>
      </c>
      <c r="O20" s="49" t="str">
        <f t="shared" si="11"/>
        <v/>
      </c>
      <c r="P20" s="48" t="str">
        <f t="shared" si="12"/>
        <v>Федеральный</v>
      </c>
      <c r="Q20" s="48" t="str">
        <f t="shared" si="13"/>
        <v/>
      </c>
      <c r="R20" s="48"/>
      <c r="S20" s="44" t="str">
        <f t="shared" si="14"/>
        <v>Да</v>
      </c>
      <c r="T20" s="44" t="str">
        <f t="shared" si="15"/>
        <v>Да</v>
      </c>
      <c r="U20" s="44" t="str">
        <f t="shared" si="16"/>
        <v/>
      </c>
      <c r="V20" s="27" t="str">
        <f t="shared" si="17"/>
        <v/>
      </c>
    </row>
    <row r="21" spans="1:22" x14ac:dyDescent="0.2">
      <c r="A21" s="48">
        <f t="shared" si="0"/>
        <v>19</v>
      </c>
      <c r="B21" s="53" t="str">
        <f t="shared" si="18"/>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4"/>
        <v>DVB-29</v>
      </c>
      <c r="G21" s="45" t="str">
        <f t="shared" si="5"/>
        <v xml:space="preserve"> 3001</v>
      </c>
      <c r="H21" s="55">
        <v>31</v>
      </c>
      <c r="I21" s="54">
        <f t="shared" si="6"/>
        <v>83</v>
      </c>
      <c r="J21" s="47" t="str">
        <f t="shared" ref="J21:J58" si="20">IFERROR(VLOOKUP($H21,TChannels,22,FALSE),"-")</f>
        <v>epg30</v>
      </c>
      <c r="K21" s="48" t="str">
        <f t="shared" si="7"/>
        <v>0009000207D1</v>
      </c>
      <c r="L21" s="48" t="str">
        <f t="shared" si="8"/>
        <v>http://www.ntvplus.ru/channels/channel.xl?id=3380</v>
      </c>
      <c r="M21" s="48" t="str">
        <f t="shared" si="9"/>
        <v>Русский</v>
      </c>
      <c r="N21" s="48" t="str">
        <f t="shared" si="10"/>
        <v>Круглосуточно</v>
      </c>
      <c r="O21" s="49" t="str">
        <f t="shared" si="11"/>
        <v/>
      </c>
      <c r="P21" s="48" t="str">
        <f t="shared" si="12"/>
        <v>Базовый</v>
      </c>
      <c r="Q21" s="48" t="str">
        <f t="shared" si="13"/>
        <v>Да</v>
      </c>
      <c r="R21" s="48"/>
      <c r="S21" s="44" t="str">
        <f t="shared" si="14"/>
        <v>Да</v>
      </c>
      <c r="T21" s="44" t="str">
        <f t="shared" si="15"/>
        <v>Да</v>
      </c>
      <c r="U21" s="44" t="str">
        <f t="shared" si="16"/>
        <v/>
      </c>
      <c r="V21" s="27" t="str">
        <f t="shared" si="17"/>
        <v/>
      </c>
    </row>
    <row r="22" spans="1:22" x14ac:dyDescent="0.2">
      <c r="A22" s="48">
        <f t="shared" si="0"/>
        <v>20</v>
      </c>
      <c r="B22" s="53" t="str">
        <f t="shared" si="18"/>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si="4"/>
        <v>DVB-5</v>
      </c>
      <c r="G22" s="45" t="str">
        <f t="shared" si="5"/>
        <v xml:space="preserve"> 3001</v>
      </c>
      <c r="H22" s="55">
        <v>21</v>
      </c>
      <c r="I22" s="54">
        <f t="shared" si="6"/>
        <v>28</v>
      </c>
      <c r="J22" s="47" t="str">
        <f t="shared" si="20"/>
        <v>epg20</v>
      </c>
      <c r="K22" s="48" t="str">
        <f t="shared" si="7"/>
        <v>0009000207E3</v>
      </c>
      <c r="L22" s="48" t="str">
        <f t="shared" si="8"/>
        <v>http://www.2x2tv.ru</v>
      </c>
      <c r="M22" s="48" t="str">
        <f t="shared" si="9"/>
        <v>Русский</v>
      </c>
      <c r="N22" s="48" t="str">
        <f t="shared" si="10"/>
        <v>Круглосуточно</v>
      </c>
      <c r="O22" s="49" t="str">
        <f t="shared" si="11"/>
        <v/>
      </c>
      <c r="P22" s="48" t="str">
        <f t="shared" si="12"/>
        <v>Базовый</v>
      </c>
      <c r="Q22" s="48" t="str">
        <f t="shared" si="13"/>
        <v/>
      </c>
      <c r="R22" s="48"/>
      <c r="S22" s="44" t="str">
        <f t="shared" si="14"/>
        <v>Да</v>
      </c>
      <c r="T22" s="44" t="str">
        <f t="shared" si="15"/>
        <v>Да</v>
      </c>
      <c r="U22" s="44" t="str">
        <f t="shared" si="16"/>
        <v/>
      </c>
      <c r="V22" s="27" t="str">
        <f t="shared" si="17"/>
        <v/>
      </c>
    </row>
    <row r="23" spans="1:22" x14ac:dyDescent="0.2">
      <c r="A23" s="48">
        <f t="shared" si="0"/>
        <v>21</v>
      </c>
      <c r="B23" s="53" t="str">
        <f t="shared" si="18"/>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4"/>
        <v>DVB-5</v>
      </c>
      <c r="G23" s="45" t="str">
        <f t="shared" si="5"/>
        <v xml:space="preserve"> 3001</v>
      </c>
      <c r="H23" s="55">
        <v>26</v>
      </c>
      <c r="I23" s="54">
        <f t="shared" si="6"/>
        <v>100</v>
      </c>
      <c r="J23" s="47" t="str">
        <f t="shared" si="20"/>
        <v>epg25</v>
      </c>
      <c r="K23" s="48" t="str">
        <f t="shared" si="7"/>
        <v>0009000207E3</v>
      </c>
      <c r="L23" s="48" t="str">
        <f t="shared" si="8"/>
        <v>http://www.discoverychannel.ru/</v>
      </c>
      <c r="M23" s="48" t="str">
        <f t="shared" si="9"/>
        <v>Русский, Английский</v>
      </c>
      <c r="N23" s="48" t="str">
        <f t="shared" si="10"/>
        <v>Круглосуточно</v>
      </c>
      <c r="O23" s="49" t="str">
        <f t="shared" si="11"/>
        <v/>
      </c>
      <c r="P23" s="48" t="str">
        <f t="shared" si="12"/>
        <v>Базовый</v>
      </c>
      <c r="Q23" s="48" t="str">
        <f t="shared" si="13"/>
        <v/>
      </c>
      <c r="R23" s="48"/>
      <c r="S23" s="44" t="str">
        <f t="shared" si="14"/>
        <v>Да</v>
      </c>
      <c r="T23" s="44" t="str">
        <f t="shared" si="15"/>
        <v>Да</v>
      </c>
      <c r="U23" s="44" t="str">
        <f t="shared" si="16"/>
        <v/>
      </c>
      <c r="V23" s="27" t="str">
        <f t="shared" si="17"/>
        <v/>
      </c>
    </row>
    <row r="24" spans="1:22" x14ac:dyDescent="0.2">
      <c r="A24" s="48">
        <f t="shared" si="0"/>
        <v>22</v>
      </c>
      <c r="B24" s="53" t="str">
        <f t="shared" si="18"/>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4"/>
        <v>DVB-5</v>
      </c>
      <c r="G24" s="45" t="str">
        <f t="shared" si="5"/>
        <v xml:space="preserve"> 3001</v>
      </c>
      <c r="H24" s="55">
        <v>27</v>
      </c>
      <c r="I24" s="54">
        <f t="shared" si="6"/>
        <v>120</v>
      </c>
      <c r="J24" s="47" t="str">
        <f t="shared" si="20"/>
        <v>epg26</v>
      </c>
      <c r="K24" s="48" t="str">
        <f t="shared" si="7"/>
        <v>0009000207E3</v>
      </c>
      <c r="L24" s="48" t="str">
        <f t="shared" si="8"/>
        <v>http://animal.discovery.com/</v>
      </c>
      <c r="M24" s="48" t="str">
        <f t="shared" si="9"/>
        <v>Русский, Английский</v>
      </c>
      <c r="N24" s="48" t="str">
        <f t="shared" si="10"/>
        <v>Круглосуточно</v>
      </c>
      <c r="O24" s="49" t="str">
        <f t="shared" si="11"/>
        <v/>
      </c>
      <c r="P24" s="48" t="str">
        <f t="shared" si="12"/>
        <v>Базовый</v>
      </c>
      <c r="Q24" s="48" t="str">
        <f t="shared" si="13"/>
        <v/>
      </c>
      <c r="R24" s="48"/>
      <c r="S24" s="44" t="str">
        <f t="shared" si="14"/>
        <v>Да</v>
      </c>
      <c r="T24" s="44" t="str">
        <f t="shared" si="15"/>
        <v>Да</v>
      </c>
      <c r="U24" s="44" t="str">
        <f t="shared" si="16"/>
        <v/>
      </c>
      <c r="V24" s="27" t="str">
        <f t="shared" si="17"/>
        <v/>
      </c>
    </row>
    <row r="25" spans="1:22" x14ac:dyDescent="0.2">
      <c r="A25" s="44">
        <f t="shared" si="0"/>
        <v>23</v>
      </c>
      <c r="B25" s="27" t="str">
        <f t="shared" si="18"/>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2"/>
        <v>Вокруг света</v>
      </c>
      <c r="E25" s="45" t="str">
        <f t="shared" si="3"/>
        <v>SD</v>
      </c>
      <c r="F25" s="45" t="str">
        <f t="shared" si="4"/>
        <v>DVB-5</v>
      </c>
      <c r="G25" s="45" t="str">
        <f t="shared" si="5"/>
        <v xml:space="preserve"> 3001</v>
      </c>
      <c r="H25" s="46">
        <v>25</v>
      </c>
      <c r="I25" s="45">
        <f t="shared" si="6"/>
        <v>105</v>
      </c>
      <c r="J25" s="47" t="str">
        <f t="shared" si="20"/>
        <v>epg24</v>
      </c>
      <c r="K25" s="48" t="str">
        <f t="shared" si="7"/>
        <v>0009000207E5</v>
      </c>
      <c r="L25" s="48" t="str">
        <f t="shared" si="8"/>
        <v>http://www.nat-geo.ru/</v>
      </c>
      <c r="M25" s="48" t="str">
        <f t="shared" si="9"/>
        <v>Русский, Английский</v>
      </c>
      <c r="N25" s="48" t="str">
        <f t="shared" si="10"/>
        <v>Круглосуточно</v>
      </c>
      <c r="O25" s="49" t="str">
        <f t="shared" si="11"/>
        <v/>
      </c>
      <c r="P25" s="48" t="str">
        <f t="shared" si="12"/>
        <v>Базовый</v>
      </c>
      <c r="Q25" s="44" t="str">
        <f t="shared" si="13"/>
        <v/>
      </c>
      <c r="R25" s="44"/>
      <c r="S25" s="44" t="str">
        <f t="shared" si="14"/>
        <v>Да</v>
      </c>
      <c r="T25" s="44" t="str">
        <f t="shared" si="15"/>
        <v>Да</v>
      </c>
      <c r="U25" s="44" t="str">
        <f t="shared" si="16"/>
        <v/>
      </c>
      <c r="V25" s="27" t="str">
        <f t="shared" si="17"/>
        <v/>
      </c>
    </row>
    <row r="26" spans="1:22" x14ac:dyDescent="0.2">
      <c r="A26" s="44">
        <f t="shared" si="0"/>
        <v>24</v>
      </c>
      <c r="B26" s="27" t="str">
        <f t="shared" si="18"/>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2"/>
        <v>Вокруг света</v>
      </c>
      <c r="E26" s="45" t="str">
        <f t="shared" si="3"/>
        <v>SD</v>
      </c>
      <c r="F26" s="45" t="str">
        <f t="shared" si="4"/>
        <v>DVB-5</v>
      </c>
      <c r="G26" s="45" t="str">
        <f t="shared" si="5"/>
        <v xml:space="preserve"> 3001</v>
      </c>
      <c r="H26" s="46">
        <v>28</v>
      </c>
      <c r="I26" s="45">
        <f t="shared" si="6"/>
        <v>101</v>
      </c>
      <c r="J26" s="47" t="str">
        <f t="shared" si="20"/>
        <v>epg27</v>
      </c>
      <c r="K26" s="48" t="str">
        <f t="shared" si="7"/>
        <v>0009000207E3</v>
      </c>
      <c r="L26" s="48" t="str">
        <f t="shared" si="8"/>
        <v>http://www.moya-planeta.ru/</v>
      </c>
      <c r="M26" s="48" t="str">
        <f t="shared" si="9"/>
        <v>Русский</v>
      </c>
      <c r="N26" s="48" t="str">
        <f t="shared" si="10"/>
        <v>Круглосуточно</v>
      </c>
      <c r="O26" s="49" t="str">
        <f t="shared" si="11"/>
        <v/>
      </c>
      <c r="P26" s="48" t="str">
        <f t="shared" si="12"/>
        <v>Базовый</v>
      </c>
      <c r="Q26" s="44" t="str">
        <f t="shared" si="13"/>
        <v>Да</v>
      </c>
      <c r="R26" s="44"/>
      <c r="S26" s="44" t="str">
        <f t="shared" si="14"/>
        <v>Да</v>
      </c>
      <c r="T26" s="44" t="str">
        <f t="shared" si="15"/>
        <v>Да</v>
      </c>
      <c r="U26" s="44" t="str">
        <f t="shared" si="16"/>
        <v/>
      </c>
      <c r="V26" s="27" t="str">
        <f t="shared" si="17"/>
        <v/>
      </c>
    </row>
    <row r="27" spans="1:22" x14ac:dyDescent="0.2">
      <c r="A27" s="44">
        <f t="shared" si="0"/>
        <v>25</v>
      </c>
      <c r="B27" s="27" t="str">
        <f t="shared" si="18"/>
        <v>Драйв</v>
      </c>
      <c r="C27" s="27" t="str">
        <f t="shared" si="1"/>
        <v>Единственный в России канал, целиком посвященный любимым игрушкам больших и маленьких мужчин — автомобилям и мотоциклам.</v>
      </c>
      <c r="D27" s="27" t="str">
        <f t="shared" si="2"/>
        <v>Спортивные</v>
      </c>
      <c r="E27" s="45" t="str">
        <f t="shared" si="3"/>
        <v>SD</v>
      </c>
      <c r="F27" s="45" t="str">
        <f t="shared" si="4"/>
        <v>DVB-5</v>
      </c>
      <c r="G27" s="45" t="str">
        <f t="shared" si="5"/>
        <v xml:space="preserve"> 3001</v>
      </c>
      <c r="H27" s="46">
        <v>29</v>
      </c>
      <c r="I27" s="45">
        <f t="shared" si="6"/>
        <v>303</v>
      </c>
      <c r="J27" s="47" t="str">
        <f t="shared" si="20"/>
        <v>epg28</v>
      </c>
      <c r="K27" s="48" t="str">
        <f t="shared" si="7"/>
        <v>0009000207D1</v>
      </c>
      <c r="L27" s="48" t="str">
        <f t="shared" si="8"/>
        <v>http://www.tv-stream.ru</v>
      </c>
      <c r="M27" s="48" t="str">
        <f t="shared" si="9"/>
        <v>Русский</v>
      </c>
      <c r="N27" s="48" t="str">
        <f t="shared" si="10"/>
        <v>Круглосуточно</v>
      </c>
      <c r="O27" s="49" t="str">
        <f t="shared" si="11"/>
        <v/>
      </c>
      <c r="P27" s="48" t="str">
        <f t="shared" si="12"/>
        <v>Базовый</v>
      </c>
      <c r="Q27" s="44" t="str">
        <f t="shared" si="13"/>
        <v>Да</v>
      </c>
      <c r="R27" s="44"/>
      <c r="S27" s="44" t="str">
        <f t="shared" si="14"/>
        <v>Да</v>
      </c>
      <c r="T27" s="44" t="str">
        <f t="shared" si="15"/>
        <v>Да</v>
      </c>
      <c r="U27" s="44" t="str">
        <f t="shared" si="16"/>
        <v/>
      </c>
      <c r="V27" s="27" t="str">
        <f t="shared" si="17"/>
        <v/>
      </c>
    </row>
    <row r="28" spans="1:22" x14ac:dyDescent="0.2">
      <c r="A28" s="44">
        <f t="shared" si="0"/>
        <v>26</v>
      </c>
      <c r="B28" s="27" t="str">
        <f t="shared" si="18"/>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2"/>
        <v>Познавательные</v>
      </c>
      <c r="E28" s="45" t="str">
        <f t="shared" si="3"/>
        <v>SD</v>
      </c>
      <c r="F28" s="45" t="str">
        <f t="shared" si="4"/>
        <v>DVB-5</v>
      </c>
      <c r="G28" s="45" t="str">
        <f t="shared" si="5"/>
        <v xml:space="preserve"> 3001</v>
      </c>
      <c r="H28" s="46">
        <v>30</v>
      </c>
      <c r="I28" s="45">
        <f t="shared" si="6"/>
        <v>114</v>
      </c>
      <c r="J28" s="47" t="str">
        <f t="shared" si="20"/>
        <v>epg29</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4" t="str">
        <f t="shared" si="13"/>
        <v>Да</v>
      </c>
      <c r="R28" s="44"/>
      <c r="S28" s="44" t="str">
        <f t="shared" si="14"/>
        <v>Да</v>
      </c>
      <c r="T28" s="44" t="str">
        <f t="shared" si="15"/>
        <v>Да</v>
      </c>
      <c r="U28" s="44" t="str">
        <f t="shared" si="16"/>
        <v/>
      </c>
      <c r="V28" s="27" t="str">
        <f t="shared" si="17"/>
        <v/>
      </c>
    </row>
    <row r="29" spans="1:22" x14ac:dyDescent="0.2">
      <c r="A29" s="44">
        <f t="shared" si="0"/>
        <v>27</v>
      </c>
      <c r="B29" s="27" t="str">
        <f t="shared" si="18"/>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4"/>
        <v>DVB-3</v>
      </c>
      <c r="G29" s="45" t="str">
        <f t="shared" si="5"/>
        <v xml:space="preserve"> 3001</v>
      </c>
      <c r="H29" s="46">
        <v>23</v>
      </c>
      <c r="I29" s="45">
        <f t="shared" si="6"/>
        <v>17</v>
      </c>
      <c r="J29" s="47" t="str">
        <f t="shared" si="20"/>
        <v>epg22</v>
      </c>
      <c r="K29" s="48" t="str">
        <f t="shared" si="7"/>
        <v>0009000207F3</v>
      </c>
      <c r="L29" s="48" t="str">
        <f t="shared" si="8"/>
        <v>http://tvzvezda.ru/</v>
      </c>
      <c r="M29" s="48" t="str">
        <f t="shared" si="9"/>
        <v>Русский</v>
      </c>
      <c r="N29" s="48" t="str">
        <f t="shared" si="10"/>
        <v>Круглосуточно</v>
      </c>
      <c r="O29" s="49" t="str">
        <f t="shared" si="11"/>
        <v/>
      </c>
      <c r="P29" s="48" t="str">
        <f t="shared" si="12"/>
        <v>Федеральный</v>
      </c>
      <c r="Q29" s="44" t="str">
        <f t="shared" si="13"/>
        <v>Да</v>
      </c>
      <c r="R29" s="44"/>
      <c r="S29" s="44" t="str">
        <f t="shared" si="14"/>
        <v>Да</v>
      </c>
      <c r="T29" s="44" t="str">
        <f t="shared" si="15"/>
        <v>Да</v>
      </c>
      <c r="U29" s="44" t="str">
        <f t="shared" si="16"/>
        <v/>
      </c>
      <c r="V29" s="27" t="str">
        <f t="shared" si="17"/>
        <v/>
      </c>
    </row>
    <row r="30" spans="1:22" x14ac:dyDescent="0.2">
      <c r="A30" s="44">
        <f t="shared" si="0"/>
        <v>28</v>
      </c>
      <c r="B30" s="27" t="str">
        <f t="shared" si="18"/>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4"/>
        <v>DVB-6</v>
      </c>
      <c r="G30" s="45" t="str">
        <f t="shared" si="5"/>
        <v xml:space="preserve"> 3001</v>
      </c>
      <c r="H30" s="46">
        <v>156</v>
      </c>
      <c r="I30" s="45">
        <f t="shared" si="6"/>
        <v>24</v>
      </c>
      <c r="J30" s="47" t="str">
        <f t="shared" si="20"/>
        <v>epg283</v>
      </c>
      <c r="K30" s="48" t="str">
        <f t="shared" si="7"/>
        <v>0009000207E3</v>
      </c>
      <c r="L30" s="48" t="str">
        <f t="shared" si="8"/>
        <v>http://www.tv-moda.ru</v>
      </c>
      <c r="M30" s="48" t="str">
        <f t="shared" si="9"/>
        <v>Русский</v>
      </c>
      <c r="N30" s="48" t="str">
        <f t="shared" si="10"/>
        <v>Круглосуточно</v>
      </c>
      <c r="O30" s="49" t="str">
        <f t="shared" si="11"/>
        <v/>
      </c>
      <c r="P30" s="48" t="str">
        <f t="shared" si="12"/>
        <v>Базовый</v>
      </c>
      <c r="Q30" s="44" t="str">
        <f t="shared" si="13"/>
        <v/>
      </c>
      <c r="R30" s="44"/>
      <c r="S30" s="44" t="str">
        <f t="shared" si="14"/>
        <v>Да</v>
      </c>
      <c r="T30" s="44" t="str">
        <f t="shared" si="15"/>
        <v>Да</v>
      </c>
      <c r="U30" s="44" t="str">
        <f t="shared" si="16"/>
        <v/>
      </c>
      <c r="V30" s="27" t="str">
        <f t="shared" si="17"/>
        <v/>
      </c>
    </row>
    <row r="31" spans="1:22" x14ac:dyDescent="0.2">
      <c r="A31" s="44">
        <f t="shared" si="0"/>
        <v>29</v>
      </c>
      <c r="B31" s="27" t="str">
        <f t="shared" si="18"/>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4"/>
        <v>DVB-6</v>
      </c>
      <c r="G31" s="45" t="str">
        <f t="shared" si="5"/>
        <v xml:space="preserve"> 3001</v>
      </c>
      <c r="H31" s="46">
        <v>38</v>
      </c>
      <c r="I31" s="45">
        <f t="shared" si="6"/>
        <v>60</v>
      </c>
      <c r="J31" s="47" t="str">
        <f t="shared" si="20"/>
        <v>epg37</v>
      </c>
      <c r="K31" s="48" t="str">
        <f t="shared" si="7"/>
        <v>0009000207E5</v>
      </c>
      <c r="L31" s="48" t="str">
        <f t="shared" si="8"/>
        <v>http://www.domkino.tv/</v>
      </c>
      <c r="M31" s="48" t="str">
        <f t="shared" si="9"/>
        <v>Русский</v>
      </c>
      <c r="N31" s="48" t="str">
        <f t="shared" si="10"/>
        <v>Круглосуточно</v>
      </c>
      <c r="O31" s="49" t="str">
        <f t="shared" si="11"/>
        <v/>
      </c>
      <c r="P31" s="48" t="str">
        <f t="shared" si="12"/>
        <v>Базовый</v>
      </c>
      <c r="Q31" s="44" t="str">
        <f t="shared" si="13"/>
        <v>Да</v>
      </c>
      <c r="R31" s="44"/>
      <c r="S31" s="44" t="str">
        <f t="shared" si="14"/>
        <v>Да</v>
      </c>
      <c r="T31" s="44" t="str">
        <f t="shared" si="15"/>
        <v>Да</v>
      </c>
      <c r="U31" s="44" t="str">
        <f t="shared" si="16"/>
        <v/>
      </c>
      <c r="V31" s="27" t="str">
        <f t="shared" si="17"/>
        <v/>
      </c>
    </row>
    <row r="32" spans="1:22" x14ac:dyDescent="0.2">
      <c r="A32" s="44">
        <f t="shared" si="0"/>
        <v>30</v>
      </c>
      <c r="B32" s="27" t="str">
        <f t="shared" si="18"/>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4"/>
        <v>DVB-6</v>
      </c>
      <c r="G32" s="45" t="str">
        <f t="shared" si="5"/>
        <v xml:space="preserve"> 3001</v>
      </c>
      <c r="H32" s="46">
        <v>36</v>
      </c>
      <c r="I32" s="45">
        <f t="shared" si="6"/>
        <v>63</v>
      </c>
      <c r="J32" s="47" t="str">
        <f t="shared" si="20"/>
        <v>epg35</v>
      </c>
      <c r="K32" s="48" t="str">
        <f t="shared" si="7"/>
        <v>0009000207D1</v>
      </c>
      <c r="L32" s="48" t="str">
        <f t="shared" si="8"/>
        <v>http://viasat.su/</v>
      </c>
      <c r="M32" s="48" t="str">
        <f t="shared" si="9"/>
        <v>Русский, Английский</v>
      </c>
      <c r="N32" s="48" t="str">
        <f t="shared" si="10"/>
        <v>Круглосуточно</v>
      </c>
      <c r="O32" s="49" t="str">
        <f t="shared" si="11"/>
        <v/>
      </c>
      <c r="P32" s="48" t="str">
        <f t="shared" si="12"/>
        <v>Базовый</v>
      </c>
      <c r="Q32" s="44" t="str">
        <f t="shared" si="13"/>
        <v>Да</v>
      </c>
      <c r="R32" s="44"/>
      <c r="S32" s="44" t="str">
        <f t="shared" si="14"/>
        <v>Да</v>
      </c>
      <c r="T32" s="44" t="str">
        <f t="shared" si="15"/>
        <v>Да</v>
      </c>
      <c r="U32" s="44" t="str">
        <f t="shared" si="16"/>
        <v/>
      </c>
      <c r="V32" s="27" t="str">
        <f t="shared" si="17"/>
        <v/>
      </c>
    </row>
    <row r="33" spans="1:22" x14ac:dyDescent="0.2">
      <c r="A33" s="44">
        <f t="shared" si="0"/>
        <v>31</v>
      </c>
      <c r="B33" s="27" t="str">
        <f t="shared" si="18"/>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4"/>
        <v>DVB-6</v>
      </c>
      <c r="G33" s="45" t="str">
        <f t="shared" si="5"/>
        <v xml:space="preserve"> 3001</v>
      </c>
      <c r="H33" s="46">
        <v>37</v>
      </c>
      <c r="I33" s="45">
        <f t="shared" si="6"/>
        <v>61</v>
      </c>
      <c r="J33" s="47" t="str">
        <f t="shared" si="20"/>
        <v>epg36</v>
      </c>
      <c r="K33" s="48" t="str">
        <f t="shared" si="7"/>
        <v>0009000207D1</v>
      </c>
      <c r="L33" s="48" t="str">
        <f t="shared" si="8"/>
        <v>http://viasat.su/</v>
      </c>
      <c r="M33" s="48" t="str">
        <f t="shared" si="9"/>
        <v>Русский</v>
      </c>
      <c r="N33" s="48" t="str">
        <f t="shared" si="10"/>
        <v>Круглосуточно</v>
      </c>
      <c r="O33" s="49" t="str">
        <f t="shared" si="11"/>
        <v/>
      </c>
      <c r="P33" s="48" t="str">
        <f t="shared" si="12"/>
        <v>Базовый</v>
      </c>
      <c r="Q33" s="44" t="str">
        <f t="shared" si="13"/>
        <v>Да</v>
      </c>
      <c r="R33" s="44"/>
      <c r="S33" s="44" t="str">
        <f t="shared" si="14"/>
        <v>Да</v>
      </c>
      <c r="T33" s="44" t="str">
        <f t="shared" si="15"/>
        <v>Да</v>
      </c>
      <c r="U33" s="44" t="str">
        <f t="shared" si="16"/>
        <v/>
      </c>
      <c r="V33" s="27" t="str">
        <f t="shared" si="17"/>
        <v/>
      </c>
    </row>
    <row r="34" spans="1:22" s="69" customFormat="1" x14ac:dyDescent="0.2">
      <c r="A34" s="67">
        <f t="shared" si="0"/>
        <v>32</v>
      </c>
      <c r="B34" s="51" t="str">
        <f t="shared" si="18"/>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1" t="str">
        <f t="shared" si="2"/>
        <v>Телемагазины</v>
      </c>
      <c r="E34" s="68" t="str">
        <f t="shared" si="3"/>
        <v>SD</v>
      </c>
      <c r="F34" s="68" t="str">
        <f t="shared" si="4"/>
        <v>DVB-6</v>
      </c>
      <c r="G34" s="45" t="str">
        <f t="shared" si="5"/>
        <v xml:space="preserve"> 3001</v>
      </c>
      <c r="H34" s="68">
        <v>314</v>
      </c>
      <c r="I34" s="68">
        <f t="shared" si="6"/>
        <v>26</v>
      </c>
      <c r="J34" s="47" t="str">
        <f t="shared" si="20"/>
        <v>epg623</v>
      </c>
      <c r="K34" s="48" t="str">
        <f t="shared" si="7"/>
        <v>0009000207E3</v>
      </c>
      <c r="L34" s="48" t="str">
        <f t="shared" si="8"/>
        <v xml:space="preserve">http://shopandshow.ru/ </v>
      </c>
      <c r="M34" s="48" t="str">
        <f t="shared" si="9"/>
        <v>Русский</v>
      </c>
      <c r="N34" s="48" t="str">
        <f t="shared" si="10"/>
        <v>Круглосуточно</v>
      </c>
      <c r="O34" s="49" t="str">
        <f t="shared" si="11"/>
        <v/>
      </c>
      <c r="P34" s="48" t="str">
        <f t="shared" si="12"/>
        <v>Базовый</v>
      </c>
      <c r="Q34" s="67" t="str">
        <f t="shared" si="13"/>
        <v/>
      </c>
      <c r="R34" s="67"/>
      <c r="S34" s="44" t="str">
        <f t="shared" si="14"/>
        <v>Да</v>
      </c>
      <c r="T34" s="44" t="str">
        <f t="shared" si="15"/>
        <v>Да</v>
      </c>
      <c r="U34" s="44" t="str">
        <f t="shared" si="16"/>
        <v/>
      </c>
      <c r="V34" s="27" t="str">
        <f t="shared" si="17"/>
        <v/>
      </c>
    </row>
    <row r="35" spans="1:22" x14ac:dyDescent="0.2">
      <c r="A35" s="44">
        <f t="shared" ref="A35:A66" si="21">ROW()-2</f>
        <v>33</v>
      </c>
      <c r="B35" s="27" t="str">
        <f t="shared" si="18"/>
        <v>Ю</v>
      </c>
      <c r="C35" s="27" t="str">
        <f t="shared" ref="C35:C58" si="22">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59" si="23">IFERROR(VLOOKUP($H35,TChannels,21,FALSE),"-")</f>
        <v>Развлекательные</v>
      </c>
      <c r="E35" s="45" t="str">
        <f t="shared" ref="E35:E59" si="24">IFERROR(VLOOKUP($H35,TChannels,4,FALSE),"-")</f>
        <v>SD</v>
      </c>
      <c r="F35" s="45" t="str">
        <f t="shared" ref="F35:F59" si="25">IFERROR(VLOOKUP($H35,TChannels,2,FALSE),"-")</f>
        <v>DVB-6</v>
      </c>
      <c r="G35" s="45" t="str">
        <f t="shared" ref="G35:G59" si="26">IFERROR(MID($A$1,SEARCH("=",$A$1,9)+1,SEARCH(")",$A$1)-SEARCH("=",$A$1,9)-1),"Н/Д")</f>
        <v xml:space="preserve"> 3001</v>
      </c>
      <c r="H35" s="46">
        <v>17</v>
      </c>
      <c r="I35" s="45">
        <f t="shared" ref="I35:I59" si="27">IFERROR(VLOOKUP($H35,TChannels,5,FALSE),"-")</f>
        <v>25</v>
      </c>
      <c r="J35" s="47" t="str">
        <f t="shared" si="20"/>
        <v>epg16</v>
      </c>
      <c r="K35" s="48" t="str">
        <f t="shared" ref="K35:K59" si="28">IFERROR(IF($U$1=1,VLOOKUP($H35,TChannels,13,FALSE),IF($U$1=2,VLOOKUP($H35,TChannels,20,FALSE),IF($U$1=3,VLOOKUP($H35,TChannels,10,FALSE),IF($U$1=4,VLOOKUP($H35,TChannels,17,FALSE),"Не определен")))),"-")</f>
        <v>0009000207E3</v>
      </c>
      <c r="L35" s="48" t="str">
        <f t="shared" ref="L35:L58" si="29">IFERROR(VLOOKUP($H35,TChannels,23,FALSE),"-")</f>
        <v>http://u-tv.ru/</v>
      </c>
      <c r="M35" s="48" t="str">
        <f t="shared" ref="M35:M58" si="30">IFERROR(VLOOKUP($H35,TChannels,24,FALSE),"-")</f>
        <v>Русский</v>
      </c>
      <c r="N35" s="48" t="str">
        <f t="shared" ref="N35:N58" si="31">IFERROR(VLOOKUP($H35,TChannels,25,FALSE),"-")</f>
        <v>Круглосуточно</v>
      </c>
      <c r="O35" s="49" t="str">
        <f t="shared" ref="O35:O58" si="32">IF(VLOOKUP($H35,TChannels,26,FALSE)=0,"",VLOOKUP($H35,TChannels,26,FALSE))</f>
        <v/>
      </c>
      <c r="P35" s="48" t="str">
        <f t="shared" ref="P35:P59" si="33">IFERROR(IF(OR($U$1=1,$U$1=3),VLOOKUP($H35,TChannels,7,FALSE),IF(OR($U$1=2,$U$1=4),VLOOKUP($H35,TChannels,14,FALSE),"Не определен")),"-")</f>
        <v>Базовый</v>
      </c>
      <c r="Q35" s="44" t="str">
        <f t="shared" ref="Q35:Q59" si="34">IF(VLOOKUP($H35,TChannels,6,FALSE)=0,"",VLOOKUP($H35,TChannels,6,FALSE))</f>
        <v/>
      </c>
      <c r="R35" s="44"/>
      <c r="S35" s="44" t="str">
        <f t="shared" ref="S35:S59" si="35">IFERROR(VLOOKUP($H35,TChannels,27,FALSE),"-")</f>
        <v>Да</v>
      </c>
      <c r="T35" s="44" t="str">
        <f t="shared" ref="T35:T59" si="36">IFERROR(VLOOKUP($H35,TChannels,28,FALSE),"-")</f>
        <v>Да</v>
      </c>
      <c r="U35" s="44" t="str">
        <f t="shared" ref="U35:U59" si="37">IF(VLOOKUP($H35,TChannels,29,FALSE)=0,"",VLOOKUP($H35,TChannels,29,FALSE))</f>
        <v/>
      </c>
      <c r="V35" s="27" t="str">
        <f t="shared" ref="V35:V59" si="38">IF(VLOOKUP($H35,TChannels,31,FALSE)=0,"",VLOOKUP($H35,TChannels,31,FALSE))</f>
        <v/>
      </c>
    </row>
    <row r="36" spans="1:22" x14ac:dyDescent="0.2">
      <c r="A36" s="44">
        <f t="shared" si="21"/>
        <v>34</v>
      </c>
      <c r="B36" s="27" t="str">
        <f t="shared" si="18"/>
        <v>Cartoon Network</v>
      </c>
      <c r="C36" s="27" t="str">
        <f t="shared" si="22"/>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3"/>
        <v>Детские</v>
      </c>
      <c r="E36" s="45" t="str">
        <f t="shared" si="24"/>
        <v>SD</v>
      </c>
      <c r="F36" s="45" t="str">
        <f t="shared" si="25"/>
        <v>DVB-6</v>
      </c>
      <c r="G36" s="45" t="str">
        <f t="shared" si="26"/>
        <v xml:space="preserve"> 3001</v>
      </c>
      <c r="H36" s="46">
        <v>32</v>
      </c>
      <c r="I36" s="45">
        <f t="shared" si="27"/>
        <v>82</v>
      </c>
      <c r="J36" s="47" t="str">
        <f t="shared" si="20"/>
        <v>epg31</v>
      </c>
      <c r="K36" s="48" t="str">
        <f t="shared" si="28"/>
        <v>0009000207D1</v>
      </c>
      <c r="L36" s="48" t="str">
        <f t="shared" si="29"/>
        <v>http://www.cartoonnetwork.ru/</v>
      </c>
      <c r="M36" s="48" t="str">
        <f t="shared" si="30"/>
        <v>Русский, Английский</v>
      </c>
      <c r="N36" s="48" t="str">
        <f t="shared" si="31"/>
        <v>Круглосуточно</v>
      </c>
      <c r="O36" s="49" t="str">
        <f t="shared" si="32"/>
        <v/>
      </c>
      <c r="P36" s="48" t="str">
        <f t="shared" si="33"/>
        <v>Базовый</v>
      </c>
      <c r="Q36" s="44" t="str">
        <f t="shared" si="34"/>
        <v/>
      </c>
      <c r="R36" s="44"/>
      <c r="S36" s="44" t="str">
        <f t="shared" si="35"/>
        <v>Да</v>
      </c>
      <c r="T36" s="44" t="str">
        <f t="shared" si="36"/>
        <v>Да</v>
      </c>
      <c r="U36" s="44" t="str">
        <f t="shared" si="37"/>
        <v/>
      </c>
      <c r="V36" s="27" t="str">
        <f t="shared" si="38"/>
        <v/>
      </c>
    </row>
    <row r="37" spans="1:22" x14ac:dyDescent="0.2">
      <c r="A37" s="44">
        <f t="shared" si="21"/>
        <v>35</v>
      </c>
      <c r="B37" s="27" t="str">
        <f t="shared" si="18"/>
        <v>Мультимания</v>
      </c>
      <c r="C37" s="27" t="str">
        <f t="shared" si="22"/>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3"/>
        <v>Детские</v>
      </c>
      <c r="E37" s="45" t="str">
        <f t="shared" si="24"/>
        <v>SD</v>
      </c>
      <c r="F37" s="45" t="str">
        <f t="shared" si="25"/>
        <v>DVB-6</v>
      </c>
      <c r="G37" s="45" t="str">
        <f t="shared" si="26"/>
        <v xml:space="preserve"> 3001</v>
      </c>
      <c r="H37" s="46">
        <v>34</v>
      </c>
      <c r="I37" s="45">
        <f t="shared" si="27"/>
        <v>84</v>
      </c>
      <c r="J37" s="47" t="str">
        <f t="shared" si="20"/>
        <v>epg33</v>
      </c>
      <c r="K37" s="48" t="str">
        <f t="shared" si="28"/>
        <v>0009000207D1</v>
      </c>
      <c r="L37" s="48" t="str">
        <f t="shared" si="29"/>
        <v>http://www.multimania.tv</v>
      </c>
      <c r="M37" s="48" t="str">
        <f t="shared" si="30"/>
        <v>Русский</v>
      </c>
      <c r="N37" s="48" t="str">
        <f t="shared" si="31"/>
        <v>Круглосуточно</v>
      </c>
      <c r="O37" s="49" t="str">
        <f t="shared" si="32"/>
        <v/>
      </c>
      <c r="P37" s="48" t="str">
        <f t="shared" si="33"/>
        <v>Базовый</v>
      </c>
      <c r="Q37" s="44" t="str">
        <f t="shared" si="34"/>
        <v>Да</v>
      </c>
      <c r="R37" s="44"/>
      <c r="S37" s="44" t="str">
        <f t="shared" si="35"/>
        <v>Да</v>
      </c>
      <c r="T37" s="44" t="str">
        <f t="shared" si="36"/>
        <v>Да</v>
      </c>
      <c r="U37" s="44" t="str">
        <f t="shared" si="37"/>
        <v/>
      </c>
      <c r="V37" s="27" t="str">
        <f t="shared" si="38"/>
        <v/>
      </c>
    </row>
    <row r="38" spans="1:22" x14ac:dyDescent="0.2">
      <c r="A38" s="44">
        <f t="shared" si="21"/>
        <v>36</v>
      </c>
      <c r="B38" s="27" t="str">
        <f t="shared" ref="B38:B58" si="39">IFERROR(VLOOKUP($H38,TChannels,3,FALSE),"-")</f>
        <v>Усадьба</v>
      </c>
      <c r="C38" s="27" t="str">
        <f t="shared" si="22"/>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3"/>
        <v>Семья и здоровье</v>
      </c>
      <c r="E38" s="45" t="str">
        <f t="shared" si="24"/>
        <v>SD</v>
      </c>
      <c r="F38" s="45" t="str">
        <f t="shared" si="25"/>
        <v>DVB-7</v>
      </c>
      <c r="G38" s="45" t="str">
        <f t="shared" si="26"/>
        <v xml:space="preserve"> 3001</v>
      </c>
      <c r="H38" s="46">
        <v>56</v>
      </c>
      <c r="I38" s="45">
        <f t="shared" si="27"/>
        <v>135</v>
      </c>
      <c r="J38" s="47" t="str">
        <f t="shared" si="20"/>
        <v>epg55</v>
      </c>
      <c r="K38" s="48" t="str">
        <f t="shared" si="28"/>
        <v>0009000207D1</v>
      </c>
      <c r="L38" s="48" t="str">
        <f t="shared" si="29"/>
        <v>http://www.tv-stream.ru</v>
      </c>
      <c r="M38" s="48" t="str">
        <f t="shared" si="30"/>
        <v>Русский</v>
      </c>
      <c r="N38" s="48" t="str">
        <f t="shared" si="31"/>
        <v>Круглосуточно</v>
      </c>
      <c r="O38" s="49" t="str">
        <f t="shared" si="32"/>
        <v/>
      </c>
      <c r="P38" s="48" t="str">
        <f t="shared" si="33"/>
        <v>Базовый</v>
      </c>
      <c r="Q38" s="44" t="str">
        <f t="shared" si="34"/>
        <v>Да</v>
      </c>
      <c r="R38" s="44"/>
      <c r="S38" s="44" t="str">
        <f t="shared" si="35"/>
        <v>Да</v>
      </c>
      <c r="T38" s="44" t="str">
        <f t="shared" si="36"/>
        <v>Да</v>
      </c>
      <c r="U38" s="44" t="str">
        <f t="shared" si="37"/>
        <v/>
      </c>
      <c r="V38" s="27" t="str">
        <f t="shared" si="38"/>
        <v/>
      </c>
    </row>
    <row r="39" spans="1:22" x14ac:dyDescent="0.2">
      <c r="A39" s="44">
        <f t="shared" si="21"/>
        <v>37</v>
      </c>
      <c r="B39" s="27" t="str">
        <f t="shared" si="39"/>
        <v>Здоровое ТВ</v>
      </c>
      <c r="C39" s="27" t="str">
        <f t="shared" si="22"/>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3"/>
        <v>Семья и здоровье</v>
      </c>
      <c r="E39" s="45" t="str">
        <f t="shared" si="24"/>
        <v>SD</v>
      </c>
      <c r="F39" s="45" t="str">
        <f t="shared" si="25"/>
        <v>DVB-7</v>
      </c>
      <c r="G39" s="45" t="str">
        <f t="shared" si="26"/>
        <v xml:space="preserve"> 3001</v>
      </c>
      <c r="H39" s="46">
        <v>55</v>
      </c>
      <c r="I39" s="45">
        <f t="shared" si="27"/>
        <v>130</v>
      </c>
      <c r="J39" s="47" t="str">
        <f t="shared" si="20"/>
        <v>epg54</v>
      </c>
      <c r="K39" s="48" t="str">
        <f t="shared" si="28"/>
        <v>0009000207D1</v>
      </c>
      <c r="L39" s="48" t="str">
        <f t="shared" si="29"/>
        <v>http://www.tv-stream.ru</v>
      </c>
      <c r="M39" s="48" t="str">
        <f t="shared" si="30"/>
        <v>Русский</v>
      </c>
      <c r="N39" s="48" t="str">
        <f t="shared" si="31"/>
        <v>Круглосуточно</v>
      </c>
      <c r="O39" s="49" t="str">
        <f t="shared" si="32"/>
        <v/>
      </c>
      <c r="P39" s="48" t="str">
        <f t="shared" si="33"/>
        <v>Базовый</v>
      </c>
      <c r="Q39" s="44" t="str">
        <f t="shared" si="34"/>
        <v>Да</v>
      </c>
      <c r="R39" s="44"/>
      <c r="S39" s="44" t="str">
        <f t="shared" si="35"/>
        <v>Да</v>
      </c>
      <c r="T39" s="44" t="str">
        <f t="shared" si="36"/>
        <v>Да</v>
      </c>
      <c r="U39" s="44" t="str">
        <f t="shared" si="37"/>
        <v/>
      </c>
      <c r="V39" s="27" t="str">
        <f t="shared" si="38"/>
        <v/>
      </c>
    </row>
    <row r="40" spans="1:22" x14ac:dyDescent="0.2">
      <c r="A40" s="44">
        <f t="shared" si="21"/>
        <v>38</v>
      </c>
      <c r="B40" s="27" t="str">
        <f t="shared" si="39"/>
        <v>Sony Sci Fi</v>
      </c>
      <c r="C40" s="27" t="str">
        <f t="shared" si="22"/>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3"/>
        <v>Кино и сериалы</v>
      </c>
      <c r="E40" s="45" t="str">
        <f t="shared" si="24"/>
        <v>SD</v>
      </c>
      <c r="F40" s="45" t="str">
        <f t="shared" si="25"/>
        <v>DVB-7</v>
      </c>
      <c r="G40" s="45" t="str">
        <f t="shared" si="26"/>
        <v xml:space="preserve"> 3001</v>
      </c>
      <c r="H40" s="46">
        <v>39</v>
      </c>
      <c r="I40" s="45">
        <f t="shared" si="27"/>
        <v>74</v>
      </c>
      <c r="J40" s="47" t="str">
        <f t="shared" si="20"/>
        <v>epg38</v>
      </c>
      <c r="K40" s="48" t="str">
        <f t="shared" si="28"/>
        <v>0009000207D1</v>
      </c>
      <c r="L40" s="48" t="str">
        <f t="shared" si="29"/>
        <v>http://www.axnscifi.ru/</v>
      </c>
      <c r="M40" s="48" t="str">
        <f t="shared" si="30"/>
        <v>Русский</v>
      </c>
      <c r="N40" s="48" t="str">
        <f t="shared" si="31"/>
        <v>Круглосуточно</v>
      </c>
      <c r="O40" s="49" t="str">
        <f t="shared" si="32"/>
        <v/>
      </c>
      <c r="P40" s="48" t="str">
        <f t="shared" si="33"/>
        <v>Базовый</v>
      </c>
      <c r="Q40" s="44" t="str">
        <f t="shared" si="34"/>
        <v>Да</v>
      </c>
      <c r="R40" s="44"/>
      <c r="S40" s="44" t="str">
        <f t="shared" si="35"/>
        <v>Да</v>
      </c>
      <c r="T40" s="44" t="str">
        <f t="shared" si="36"/>
        <v>Да</v>
      </c>
      <c r="U40" s="44" t="str">
        <f t="shared" si="37"/>
        <v/>
      </c>
      <c r="V40" s="27" t="str">
        <f t="shared" si="38"/>
        <v/>
      </c>
    </row>
    <row r="41" spans="1:22" x14ac:dyDescent="0.2">
      <c r="A41" s="44">
        <f t="shared" si="21"/>
        <v>39</v>
      </c>
      <c r="B41" s="27" t="str">
        <f t="shared" si="39"/>
        <v>SET</v>
      </c>
      <c r="C41" s="27" t="str">
        <f t="shared" si="22"/>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3"/>
        <v>Кино и сериалы</v>
      </c>
      <c r="E41" s="45" t="str">
        <f t="shared" si="24"/>
        <v>SD</v>
      </c>
      <c r="F41" s="45" t="str">
        <f t="shared" si="25"/>
        <v>DVB-7</v>
      </c>
      <c r="G41" s="45" t="str">
        <f t="shared" si="26"/>
        <v xml:space="preserve"> 3001</v>
      </c>
      <c r="H41" s="46">
        <v>45</v>
      </c>
      <c r="I41" s="45">
        <f t="shared" si="27"/>
        <v>71</v>
      </c>
      <c r="J41" s="47" t="str">
        <f t="shared" si="20"/>
        <v>epg44</v>
      </c>
      <c r="K41" s="48" t="str">
        <f t="shared" si="28"/>
        <v>0009000207D1</v>
      </c>
      <c r="L41" s="48" t="str">
        <f t="shared" si="29"/>
        <v>http://www.set-russia.com/</v>
      </c>
      <c r="M41" s="48" t="str">
        <f t="shared" si="30"/>
        <v>Русский, Английский</v>
      </c>
      <c r="N41" s="48" t="str">
        <f t="shared" si="31"/>
        <v>Круглосуточно</v>
      </c>
      <c r="O41" s="49" t="str">
        <f t="shared" si="32"/>
        <v/>
      </c>
      <c r="P41" s="48" t="str">
        <f t="shared" si="33"/>
        <v>Базовый</v>
      </c>
      <c r="Q41" s="44" t="str">
        <f t="shared" si="34"/>
        <v>Да</v>
      </c>
      <c r="R41" s="44"/>
      <c r="S41" s="44" t="str">
        <f t="shared" si="35"/>
        <v>Да</v>
      </c>
      <c r="T41" s="44" t="str">
        <f t="shared" si="36"/>
        <v>Да</v>
      </c>
      <c r="U41" s="44" t="str">
        <f t="shared" si="37"/>
        <v/>
      </c>
      <c r="V41" s="27" t="str">
        <f t="shared" si="38"/>
        <v/>
      </c>
    </row>
    <row r="42" spans="1:22" x14ac:dyDescent="0.2">
      <c r="A42" s="44">
        <f t="shared" si="21"/>
        <v>40</v>
      </c>
      <c r="B42" s="27" t="str">
        <f t="shared" si="39"/>
        <v>Eurosport 1</v>
      </c>
      <c r="C42" s="27" t="str">
        <f t="shared" si="22"/>
        <v>Канал предоставляет самую полную информацию о текущих событиях в мире спорта. Вещание в формате высокой четкости.</v>
      </c>
      <c r="D42" s="27" t="str">
        <f t="shared" si="23"/>
        <v>Спортивные</v>
      </c>
      <c r="E42" s="45" t="str">
        <f t="shared" si="24"/>
        <v>SD</v>
      </c>
      <c r="F42" s="45" t="str">
        <f t="shared" si="25"/>
        <v>DVB-7</v>
      </c>
      <c r="G42" s="45" t="str">
        <f t="shared" si="26"/>
        <v xml:space="preserve"> 3001</v>
      </c>
      <c r="H42" s="46">
        <v>51</v>
      </c>
      <c r="I42" s="45">
        <f t="shared" si="27"/>
        <v>300</v>
      </c>
      <c r="J42" s="47" t="str">
        <f t="shared" si="20"/>
        <v>epg50</v>
      </c>
      <c r="K42" s="48" t="str">
        <f t="shared" si="28"/>
        <v>0009000207D1</v>
      </c>
      <c r="L42" s="48" t="str">
        <f t="shared" si="29"/>
        <v>http://www.eurosport.com/</v>
      </c>
      <c r="M42" s="48" t="str">
        <f t="shared" si="30"/>
        <v>Русский, Английский</v>
      </c>
      <c r="N42" s="48" t="str">
        <f t="shared" si="31"/>
        <v>Круглосуточно</v>
      </c>
      <c r="O42" s="49" t="str">
        <f t="shared" si="32"/>
        <v/>
      </c>
      <c r="P42" s="48" t="str">
        <f t="shared" si="33"/>
        <v>Базовый</v>
      </c>
      <c r="Q42" s="44" t="str">
        <f t="shared" si="34"/>
        <v/>
      </c>
      <c r="R42" s="44"/>
      <c r="S42" s="44" t="str">
        <f t="shared" si="35"/>
        <v>Да</v>
      </c>
      <c r="T42" s="44" t="str">
        <f t="shared" si="36"/>
        <v>Да</v>
      </c>
      <c r="U42" s="44" t="str">
        <f t="shared" si="37"/>
        <v/>
      </c>
      <c r="V42" s="27" t="str">
        <f t="shared" si="38"/>
        <v/>
      </c>
    </row>
    <row r="43" spans="1:22" x14ac:dyDescent="0.2">
      <c r="A43" s="44">
        <f t="shared" si="21"/>
        <v>41</v>
      </c>
      <c r="B43" s="27" t="str">
        <f t="shared" si="39"/>
        <v>Russian Extreme TV</v>
      </c>
      <c r="C43" s="27" t="str">
        <f t="shared" si="22"/>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3"/>
        <v>Спортивные</v>
      </c>
      <c r="E43" s="45" t="str">
        <f t="shared" si="24"/>
        <v>SD</v>
      </c>
      <c r="F43" s="45" t="str">
        <f t="shared" si="25"/>
        <v>DVB-7</v>
      </c>
      <c r="G43" s="45" t="str">
        <f t="shared" si="26"/>
        <v xml:space="preserve"> 3001</v>
      </c>
      <c r="H43" s="46">
        <v>53</v>
      </c>
      <c r="I43" s="45">
        <f t="shared" si="27"/>
        <v>306</v>
      </c>
      <c r="J43" s="47" t="str">
        <f t="shared" si="20"/>
        <v>epg52</v>
      </c>
      <c r="K43" s="48" t="str">
        <f t="shared" si="28"/>
        <v>0009000207D1</v>
      </c>
      <c r="L43" s="48" t="str">
        <f t="shared" si="29"/>
        <v>http://www.extremtv.ru/</v>
      </c>
      <c r="M43" s="48" t="str">
        <f t="shared" si="30"/>
        <v>Русский</v>
      </c>
      <c r="N43" s="48" t="str">
        <f t="shared" si="31"/>
        <v>Круглосуточно</v>
      </c>
      <c r="O43" s="49" t="str">
        <f t="shared" si="32"/>
        <v/>
      </c>
      <c r="P43" s="48" t="str">
        <f t="shared" si="33"/>
        <v>Базовый</v>
      </c>
      <c r="Q43" s="44" t="str">
        <f t="shared" si="34"/>
        <v>Да</v>
      </c>
      <c r="R43" s="44"/>
      <c r="S43" s="44" t="str">
        <f t="shared" si="35"/>
        <v>Да</v>
      </c>
      <c r="T43" s="44" t="str">
        <f t="shared" si="36"/>
        <v>Да</v>
      </c>
      <c r="U43" s="44" t="str">
        <f t="shared" si="37"/>
        <v/>
      </c>
      <c r="V43" s="27" t="str">
        <f t="shared" si="38"/>
        <v/>
      </c>
    </row>
    <row r="44" spans="1:22" x14ac:dyDescent="0.2">
      <c r="A44" s="44">
        <f t="shared" si="21"/>
        <v>42</v>
      </c>
      <c r="B44" s="27" t="str">
        <f t="shared" si="39"/>
        <v>RU.TV</v>
      </c>
      <c r="C44" s="27" t="str">
        <f t="shared" si="22"/>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3"/>
        <v>Музыкальные</v>
      </c>
      <c r="E44" s="45" t="str">
        <f t="shared" si="24"/>
        <v>SD</v>
      </c>
      <c r="F44" s="45" t="str">
        <f t="shared" si="25"/>
        <v>DVB-7</v>
      </c>
      <c r="G44" s="45" t="str">
        <f t="shared" si="26"/>
        <v xml:space="preserve"> 3001</v>
      </c>
      <c r="H44" s="46">
        <v>49</v>
      </c>
      <c r="I44" s="45">
        <f t="shared" si="27"/>
        <v>500</v>
      </c>
      <c r="J44" s="47" t="str">
        <f t="shared" si="20"/>
        <v>epg48</v>
      </c>
      <c r="K44" s="48" t="str">
        <f t="shared" si="28"/>
        <v>0009000207E3</v>
      </c>
      <c r="L44" s="48" t="str">
        <f t="shared" si="29"/>
        <v>http://www.ru.tv/</v>
      </c>
      <c r="M44" s="48" t="str">
        <f t="shared" si="30"/>
        <v>Русский</v>
      </c>
      <c r="N44" s="48" t="str">
        <f t="shared" si="31"/>
        <v>Круглосуточно</v>
      </c>
      <c r="O44" s="49" t="str">
        <f t="shared" si="32"/>
        <v/>
      </c>
      <c r="P44" s="48" t="str">
        <f t="shared" si="33"/>
        <v>Базовый</v>
      </c>
      <c r="Q44" s="44" t="str">
        <f t="shared" si="34"/>
        <v>Да</v>
      </c>
      <c r="R44" s="44"/>
      <c r="S44" s="44" t="str">
        <f t="shared" si="35"/>
        <v>Да</v>
      </c>
      <c r="T44" s="44" t="str">
        <f t="shared" si="36"/>
        <v>Да</v>
      </c>
      <c r="U44" s="44" t="str">
        <f t="shared" si="37"/>
        <v/>
      </c>
      <c r="V44" s="27" t="str">
        <f t="shared" si="38"/>
        <v/>
      </c>
    </row>
    <row r="45" spans="1:22" x14ac:dyDescent="0.2">
      <c r="A45" s="44">
        <f t="shared" si="21"/>
        <v>43</v>
      </c>
      <c r="B45" s="27" t="str">
        <f t="shared" si="39"/>
        <v>Ля-Минор</v>
      </c>
      <c r="C45" s="27" t="str">
        <f t="shared" si="22"/>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3"/>
        <v>Музыкальные</v>
      </c>
      <c r="E45" s="45" t="str">
        <f t="shared" si="24"/>
        <v>SD</v>
      </c>
      <c r="F45" s="45" t="str">
        <f t="shared" si="25"/>
        <v>DVB-7</v>
      </c>
      <c r="G45" s="45" t="str">
        <f t="shared" si="26"/>
        <v xml:space="preserve"> 3001</v>
      </c>
      <c r="H45" s="45">
        <v>101</v>
      </c>
      <c r="I45" s="45">
        <f t="shared" si="27"/>
        <v>504</v>
      </c>
      <c r="J45" s="47" t="str">
        <f t="shared" si="20"/>
        <v>epg97</v>
      </c>
      <c r="K45" s="48" t="str">
        <f t="shared" si="28"/>
        <v>0009000207D1</v>
      </c>
      <c r="L45" s="48" t="str">
        <f t="shared" si="29"/>
        <v>http://laminortv.ru/</v>
      </c>
      <c r="M45" s="48" t="str">
        <f t="shared" si="30"/>
        <v>Русский</v>
      </c>
      <c r="N45" s="48" t="str">
        <f t="shared" si="31"/>
        <v>Круглосуточно</v>
      </c>
      <c r="O45" s="49" t="str">
        <f t="shared" si="32"/>
        <v/>
      </c>
      <c r="P45" s="48" t="str">
        <f t="shared" si="33"/>
        <v>Базовый</v>
      </c>
      <c r="Q45" s="44" t="str">
        <f t="shared" si="34"/>
        <v>Да</v>
      </c>
      <c r="R45" s="44"/>
      <c r="S45" s="44" t="str">
        <f t="shared" si="35"/>
        <v>Да</v>
      </c>
      <c r="T45" s="44" t="str">
        <f t="shared" si="36"/>
        <v>Да</v>
      </c>
      <c r="U45" s="44" t="str">
        <f t="shared" si="37"/>
        <v/>
      </c>
      <c r="V45" s="27" t="str">
        <f t="shared" si="38"/>
        <v/>
      </c>
    </row>
    <row r="46" spans="1:22" x14ac:dyDescent="0.2">
      <c r="A46" s="44">
        <f t="shared" si="21"/>
        <v>44</v>
      </c>
      <c r="B46" s="53" t="str">
        <f t="shared" si="39"/>
        <v>Шалун HD</v>
      </c>
      <c r="C46" s="53"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3" t="str">
        <f t="shared" si="23"/>
        <v>Эротика</v>
      </c>
      <c r="E46" s="54" t="str">
        <f t="shared" si="24"/>
        <v>HD</v>
      </c>
      <c r="F46" s="54" t="str">
        <f t="shared" si="25"/>
        <v>DVB-8</v>
      </c>
      <c r="G46" s="54" t="str">
        <f t="shared" si="26"/>
        <v xml:space="preserve"> 3001</v>
      </c>
      <c r="H46" s="54">
        <v>197</v>
      </c>
      <c r="I46" s="54">
        <f t="shared" si="27"/>
        <v>916</v>
      </c>
      <c r="J46" s="56" t="str">
        <f t="shared" si="20"/>
        <v>epg655</v>
      </c>
      <c r="K46" s="48" t="str">
        <f t="shared" si="28"/>
        <v>0009000207E3</v>
      </c>
      <c r="L46" s="48" t="str">
        <f t="shared" si="29"/>
        <v>http://www.goodtime.media/</v>
      </c>
      <c r="M46" s="48" t="str">
        <f t="shared" si="30"/>
        <v>Русский</v>
      </c>
      <c r="N46" s="48" t="str">
        <f t="shared" si="31"/>
        <v>Круглосуточно</v>
      </c>
      <c r="O46" s="49" t="str">
        <f t="shared" si="32"/>
        <v/>
      </c>
      <c r="P46" s="48" t="str">
        <f t="shared" si="33"/>
        <v>Базовый</v>
      </c>
      <c r="Q46" s="44" t="str">
        <f t="shared" si="34"/>
        <v/>
      </c>
      <c r="R46" s="44"/>
      <c r="S46" s="44" t="str">
        <f t="shared" si="35"/>
        <v>Да</v>
      </c>
      <c r="T46" s="44" t="str">
        <f t="shared" si="36"/>
        <v>Да</v>
      </c>
      <c r="U46" s="44" t="str">
        <f t="shared" si="37"/>
        <v>Да</v>
      </c>
      <c r="V46" s="27" t="str">
        <f t="shared" si="38"/>
        <v/>
      </c>
    </row>
    <row r="47" spans="1:22" x14ac:dyDescent="0.2">
      <c r="A47" s="44">
        <f t="shared" si="21"/>
        <v>45</v>
      </c>
      <c r="B47" s="51" t="str">
        <f t="shared" si="39"/>
        <v>Cinéma</v>
      </c>
      <c r="C47" s="51" t="str">
        <f t="shared" si="22"/>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3"/>
        <v>Кино и сериалы</v>
      </c>
      <c r="E47" s="68" t="str">
        <f t="shared" si="24"/>
        <v>SD</v>
      </c>
      <c r="F47" s="68" t="str">
        <f t="shared" si="25"/>
        <v>DVB-8</v>
      </c>
      <c r="G47" s="68" t="str">
        <f t="shared" si="26"/>
        <v xml:space="preserve"> 3001</v>
      </c>
      <c r="H47" s="68">
        <v>333</v>
      </c>
      <c r="I47" s="68">
        <f t="shared" si="27"/>
        <v>68</v>
      </c>
      <c r="J47" s="153" t="str">
        <f t="shared" si="20"/>
        <v>epg664</v>
      </c>
      <c r="K47" s="67" t="str">
        <f t="shared" si="28"/>
        <v>0009000207D1</v>
      </c>
      <c r="L47" s="67" t="str">
        <f t="shared" si="29"/>
        <v>http://cinetv.ru/</v>
      </c>
      <c r="M47" s="48" t="str">
        <f t="shared" si="30"/>
        <v>Русский</v>
      </c>
      <c r="N47" s="48" t="str">
        <f t="shared" si="31"/>
        <v>Круглосуточно</v>
      </c>
      <c r="O47" s="49" t="str">
        <f t="shared" si="32"/>
        <v/>
      </c>
      <c r="P47" s="48" t="str">
        <f t="shared" si="33"/>
        <v>Базовый</v>
      </c>
      <c r="Q47" s="44" t="str">
        <f t="shared" si="34"/>
        <v>Да</v>
      </c>
      <c r="R47" s="44"/>
      <c r="S47" s="44" t="str">
        <f t="shared" si="35"/>
        <v>Да</v>
      </c>
      <c r="T47" s="44" t="str">
        <f t="shared" si="36"/>
        <v>Да</v>
      </c>
      <c r="U47" s="44" t="str">
        <f t="shared" si="37"/>
        <v/>
      </c>
      <c r="V47" s="27" t="str">
        <f t="shared" si="38"/>
        <v/>
      </c>
    </row>
    <row r="48" spans="1:22" x14ac:dyDescent="0.2">
      <c r="A48" s="44">
        <f t="shared" si="21"/>
        <v>46</v>
      </c>
      <c r="B48" s="27" t="str">
        <f t="shared" si="39"/>
        <v>Союз</v>
      </c>
      <c r="C48" s="27" t="str">
        <f t="shared" si="22"/>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3"/>
        <v>Религия</v>
      </c>
      <c r="E48" s="45" t="str">
        <f t="shared" si="24"/>
        <v>SD</v>
      </c>
      <c r="F48" s="45" t="str">
        <f t="shared" si="25"/>
        <v>DVB-8</v>
      </c>
      <c r="G48" s="45" t="str">
        <f t="shared" si="26"/>
        <v xml:space="preserve"> 3001</v>
      </c>
      <c r="H48" s="46">
        <v>70</v>
      </c>
      <c r="I48" s="45">
        <f t="shared" si="27"/>
        <v>29</v>
      </c>
      <c r="J48" s="47" t="str">
        <f t="shared" si="20"/>
        <v>epg69</v>
      </c>
      <c r="K48" s="48" t="str">
        <f t="shared" si="28"/>
        <v>0009000207E3</v>
      </c>
      <c r="L48" s="48" t="str">
        <f t="shared" si="29"/>
        <v>http://tv-soyuz.ru/</v>
      </c>
      <c r="M48" s="48" t="str">
        <f t="shared" si="30"/>
        <v>Русский</v>
      </c>
      <c r="N48" s="48" t="str">
        <f t="shared" si="31"/>
        <v>Круглосуточно</v>
      </c>
      <c r="O48" s="49" t="str">
        <f t="shared" si="32"/>
        <v/>
      </c>
      <c r="P48" s="48" t="str">
        <f t="shared" si="33"/>
        <v>Базовый</v>
      </c>
      <c r="Q48" s="44" t="str">
        <f t="shared" si="34"/>
        <v>Да</v>
      </c>
      <c r="R48" s="44"/>
      <c r="S48" s="44" t="str">
        <f t="shared" si="35"/>
        <v>Да</v>
      </c>
      <c r="T48" s="44" t="str">
        <f t="shared" si="36"/>
        <v>Да</v>
      </c>
      <c r="U48" s="44" t="str">
        <f t="shared" si="37"/>
        <v/>
      </c>
      <c r="V48" s="27" t="str">
        <f t="shared" si="38"/>
        <v/>
      </c>
    </row>
    <row r="49" spans="1:22" x14ac:dyDescent="0.2">
      <c r="A49" s="44">
        <f t="shared" si="21"/>
        <v>47</v>
      </c>
      <c r="B49" s="27" t="str">
        <f t="shared" si="39"/>
        <v>История</v>
      </c>
      <c r="C49" s="27" t="str">
        <f t="shared" si="22"/>
        <v>Российский научно-познавательный телевизионный канал о событиях Истории.</v>
      </c>
      <c r="D49" s="27" t="str">
        <f t="shared" si="23"/>
        <v>Познавательные</v>
      </c>
      <c r="E49" s="45" t="str">
        <f t="shared" si="24"/>
        <v>SD</v>
      </c>
      <c r="F49" s="45" t="str">
        <f t="shared" si="25"/>
        <v>DVB-8</v>
      </c>
      <c r="G49" s="45" t="str">
        <f t="shared" si="26"/>
        <v xml:space="preserve"> 3001</v>
      </c>
      <c r="H49" s="46">
        <v>212</v>
      </c>
      <c r="I49" s="45">
        <f t="shared" si="27"/>
        <v>115</v>
      </c>
      <c r="J49" s="47" t="str">
        <f t="shared" si="20"/>
        <v>epg303</v>
      </c>
      <c r="K49" s="48" t="str">
        <f t="shared" si="28"/>
        <v>0009000207D1</v>
      </c>
      <c r="L49" s="48" t="str">
        <f t="shared" si="29"/>
        <v>http://istoriya.tv/</v>
      </c>
      <c r="M49" s="48" t="str">
        <f t="shared" si="30"/>
        <v>Русский</v>
      </c>
      <c r="N49" s="48" t="str">
        <f t="shared" si="31"/>
        <v>Круглосуточно</v>
      </c>
      <c r="O49" s="49" t="str">
        <f t="shared" si="32"/>
        <v/>
      </c>
      <c r="P49" s="48" t="str">
        <f t="shared" si="33"/>
        <v>Базовый</v>
      </c>
      <c r="Q49" s="44" t="str">
        <f t="shared" si="34"/>
        <v>Да</v>
      </c>
      <c r="R49" s="44"/>
      <c r="S49" s="44" t="str">
        <f t="shared" si="35"/>
        <v>Да</v>
      </c>
      <c r="T49" s="44" t="str">
        <f t="shared" si="36"/>
        <v>Да</v>
      </c>
      <c r="U49" s="44" t="str">
        <f t="shared" si="37"/>
        <v/>
      </c>
      <c r="V49" s="27" t="str">
        <f t="shared" si="38"/>
        <v/>
      </c>
    </row>
    <row r="50" spans="1:22" x14ac:dyDescent="0.2">
      <c r="A50" s="44">
        <f t="shared" si="21"/>
        <v>48</v>
      </c>
      <c r="B50" s="27" t="str">
        <f t="shared" si="39"/>
        <v>Домашние животные</v>
      </c>
      <c r="C50" s="27" t="str">
        <f t="shared" si="22"/>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3"/>
        <v>В мире животных</v>
      </c>
      <c r="E50" s="45" t="str">
        <f t="shared" si="24"/>
        <v>SD</v>
      </c>
      <c r="F50" s="45" t="str">
        <f t="shared" si="25"/>
        <v>DVB-8</v>
      </c>
      <c r="G50" s="45" t="str">
        <f t="shared" si="26"/>
        <v xml:space="preserve"> 3001</v>
      </c>
      <c r="H50" s="46">
        <v>58</v>
      </c>
      <c r="I50" s="45">
        <f t="shared" si="27"/>
        <v>121</v>
      </c>
      <c r="J50" s="47" t="str">
        <f t="shared" si="20"/>
        <v>epg57</v>
      </c>
      <c r="K50" s="48" t="str">
        <f t="shared" si="28"/>
        <v>0009000207D1</v>
      </c>
      <c r="L50" s="48" t="str">
        <f t="shared" si="29"/>
        <v>http://www.tv-stream.ru</v>
      </c>
      <c r="M50" s="48" t="str">
        <f t="shared" si="30"/>
        <v>Русский</v>
      </c>
      <c r="N50" s="48" t="str">
        <f t="shared" si="31"/>
        <v>Круглосуточно</v>
      </c>
      <c r="O50" s="49" t="str">
        <f t="shared" si="32"/>
        <v/>
      </c>
      <c r="P50" s="48" t="str">
        <f t="shared" si="33"/>
        <v>Базовый</v>
      </c>
      <c r="Q50" s="44" t="str">
        <f t="shared" si="34"/>
        <v>Да</v>
      </c>
      <c r="R50" s="44"/>
      <c r="S50" s="44" t="str">
        <f t="shared" si="35"/>
        <v>Да</v>
      </c>
      <c r="T50" s="44" t="str">
        <f t="shared" si="36"/>
        <v>Да</v>
      </c>
      <c r="U50" s="44" t="str">
        <f t="shared" si="37"/>
        <v/>
      </c>
      <c r="V50" s="27" t="str">
        <f t="shared" si="38"/>
        <v/>
      </c>
    </row>
    <row r="51" spans="1:22" x14ac:dyDescent="0.2">
      <c r="A51" s="44">
        <f t="shared" si="21"/>
        <v>49</v>
      </c>
      <c r="B51" s="27" t="str">
        <f t="shared" si="39"/>
        <v>Вопросы и ответы</v>
      </c>
      <c r="C51" s="27" t="str">
        <f t="shared" si="22"/>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3"/>
        <v>Познавательные</v>
      </c>
      <c r="E51" s="45" t="str">
        <f t="shared" si="24"/>
        <v>SD</v>
      </c>
      <c r="F51" s="45" t="str">
        <f t="shared" si="25"/>
        <v>DVB-8</v>
      </c>
      <c r="G51" s="45" t="str">
        <f t="shared" si="26"/>
        <v xml:space="preserve"> 3001</v>
      </c>
      <c r="H51" s="46">
        <v>59</v>
      </c>
      <c r="I51" s="45">
        <f t="shared" si="27"/>
        <v>117</v>
      </c>
      <c r="J51" s="47" t="str">
        <f t="shared" si="20"/>
        <v>epg58</v>
      </c>
      <c r="K51" s="48" t="str">
        <f t="shared" si="28"/>
        <v>0009000207D1</v>
      </c>
      <c r="L51" s="48" t="str">
        <f t="shared" si="29"/>
        <v>http://www.tv-stream.ru</v>
      </c>
      <c r="M51" s="48" t="str">
        <f t="shared" si="30"/>
        <v>Русский</v>
      </c>
      <c r="N51" s="48" t="str">
        <f t="shared" si="31"/>
        <v>Круглосуточно</v>
      </c>
      <c r="O51" s="49" t="str">
        <f t="shared" si="32"/>
        <v/>
      </c>
      <c r="P51" s="48" t="str">
        <f t="shared" si="33"/>
        <v>Базовый</v>
      </c>
      <c r="Q51" s="44" t="str">
        <f t="shared" si="34"/>
        <v>Да</v>
      </c>
      <c r="R51" s="44"/>
      <c r="S51" s="44" t="str">
        <f t="shared" si="35"/>
        <v>Да</v>
      </c>
      <c r="T51" s="44" t="str">
        <f t="shared" si="36"/>
        <v>Да</v>
      </c>
      <c r="U51" s="44" t="str">
        <f t="shared" si="37"/>
        <v/>
      </c>
      <c r="V51" s="27" t="str">
        <f t="shared" si="38"/>
        <v/>
      </c>
    </row>
    <row r="52" spans="1:22" x14ac:dyDescent="0.2">
      <c r="A52" s="44">
        <f t="shared" si="21"/>
        <v>50</v>
      </c>
      <c r="B52" s="27" t="str">
        <f t="shared" si="39"/>
        <v>Психология 21</v>
      </c>
      <c r="C52" s="27" t="str">
        <f t="shared" si="22"/>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3"/>
        <v>Познавательные</v>
      </c>
      <c r="E52" s="45" t="str">
        <f t="shared" si="24"/>
        <v>SD</v>
      </c>
      <c r="F52" s="45" t="str">
        <f t="shared" si="25"/>
        <v>DVB-8</v>
      </c>
      <c r="G52" s="45" t="str">
        <f t="shared" si="26"/>
        <v xml:space="preserve"> 3001</v>
      </c>
      <c r="H52" s="46">
        <v>60</v>
      </c>
      <c r="I52" s="45">
        <f t="shared" si="27"/>
        <v>110</v>
      </c>
      <c r="J52" s="47" t="str">
        <f t="shared" si="20"/>
        <v>epg59</v>
      </c>
      <c r="K52" s="48" t="str">
        <f t="shared" si="28"/>
        <v>0009000207D1</v>
      </c>
      <c r="L52" s="48" t="str">
        <f t="shared" si="29"/>
        <v>http://www.tv-stream.ru</v>
      </c>
      <c r="M52" s="48" t="str">
        <f t="shared" si="30"/>
        <v>Русский</v>
      </c>
      <c r="N52" s="48" t="str">
        <f t="shared" si="31"/>
        <v>Круглосуточно</v>
      </c>
      <c r="O52" s="49" t="str">
        <f t="shared" si="32"/>
        <v/>
      </c>
      <c r="P52" s="48" t="str">
        <f t="shared" si="33"/>
        <v>Базовый</v>
      </c>
      <c r="Q52" s="44" t="str">
        <f t="shared" si="34"/>
        <v>Да</v>
      </c>
      <c r="R52" s="44"/>
      <c r="S52" s="44" t="str">
        <f t="shared" si="35"/>
        <v>Да</v>
      </c>
      <c r="T52" s="44" t="str">
        <f t="shared" si="36"/>
        <v>Да</v>
      </c>
      <c r="U52" s="44" t="str">
        <f t="shared" si="37"/>
        <v/>
      </c>
      <c r="V52" s="27" t="str">
        <f t="shared" si="38"/>
        <v/>
      </c>
    </row>
    <row r="53" spans="1:22" x14ac:dyDescent="0.2">
      <c r="A53" s="44">
        <f t="shared" si="21"/>
        <v>51</v>
      </c>
      <c r="B53" s="27" t="str">
        <f t="shared" si="39"/>
        <v>Нано ТВ</v>
      </c>
      <c r="C53" s="27" t="str">
        <f t="shared" si="22"/>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3"/>
        <v>Познавательные</v>
      </c>
      <c r="E53" s="45" t="str">
        <f t="shared" si="24"/>
        <v>SD</v>
      </c>
      <c r="F53" s="45" t="str">
        <f t="shared" si="25"/>
        <v>DVB-15</v>
      </c>
      <c r="G53" s="45" t="str">
        <f t="shared" si="26"/>
        <v xml:space="preserve"> 3001</v>
      </c>
      <c r="H53" s="46">
        <v>68</v>
      </c>
      <c r="I53" s="45">
        <f t="shared" si="27"/>
        <v>116</v>
      </c>
      <c r="J53" s="47" t="str">
        <f t="shared" si="20"/>
        <v>epg67</v>
      </c>
      <c r="K53" s="48" t="str">
        <f t="shared" si="28"/>
        <v>0009000207E3</v>
      </c>
      <c r="L53" s="48" t="str">
        <f t="shared" si="29"/>
        <v>http://www.tv-nano.ru/</v>
      </c>
      <c r="M53" s="48" t="str">
        <f t="shared" si="30"/>
        <v>Русский</v>
      </c>
      <c r="N53" s="48" t="str">
        <f t="shared" si="31"/>
        <v>Круглосуточно</v>
      </c>
      <c r="O53" s="49" t="str">
        <f t="shared" si="32"/>
        <v/>
      </c>
      <c r="P53" s="48" t="str">
        <f t="shared" si="33"/>
        <v>Базовый</v>
      </c>
      <c r="Q53" s="44" t="str">
        <f t="shared" si="34"/>
        <v>Да</v>
      </c>
      <c r="R53" s="44"/>
      <c r="S53" s="44" t="str">
        <f t="shared" si="35"/>
        <v>Да</v>
      </c>
      <c r="T53" s="44" t="str">
        <f t="shared" si="36"/>
        <v>Да</v>
      </c>
      <c r="U53" s="44" t="str">
        <f t="shared" si="37"/>
        <v/>
      </c>
      <c r="V53" s="27" t="str">
        <f t="shared" si="38"/>
        <v/>
      </c>
    </row>
    <row r="54" spans="1:22" x14ac:dyDescent="0.2">
      <c r="A54" s="44">
        <f t="shared" si="21"/>
        <v>52</v>
      </c>
      <c r="B54" s="27" t="str">
        <f t="shared" si="39"/>
        <v>Промо-МТС</v>
      </c>
      <c r="C54" s="27" t="str">
        <f t="shared" si="22"/>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3"/>
        <v>Новости и публицистика</v>
      </c>
      <c r="E54" s="45" t="str">
        <f t="shared" si="24"/>
        <v>SD</v>
      </c>
      <c r="F54" s="45" t="str">
        <f t="shared" si="25"/>
        <v>DVB-9</v>
      </c>
      <c r="G54" s="45" t="str">
        <f t="shared" si="26"/>
        <v xml:space="preserve"> 3001</v>
      </c>
      <c r="H54" s="46">
        <v>179</v>
      </c>
      <c r="I54" s="45">
        <f t="shared" si="27"/>
        <v>31</v>
      </c>
      <c r="J54" s="47" t="str">
        <f t="shared" si="20"/>
        <v>epg387</v>
      </c>
      <c r="K54" s="48" t="str">
        <f t="shared" si="28"/>
        <v>0009000207D1</v>
      </c>
      <c r="L54" s="48" t="str">
        <f t="shared" si="29"/>
        <v>-</v>
      </c>
      <c r="M54" s="48" t="str">
        <f t="shared" si="30"/>
        <v>Русский</v>
      </c>
      <c r="N54" s="48" t="str">
        <f t="shared" si="31"/>
        <v>Круглосуточно</v>
      </c>
      <c r="O54" s="49" t="str">
        <f t="shared" si="32"/>
        <v/>
      </c>
      <c r="P54" s="48" t="str">
        <f t="shared" si="33"/>
        <v>Базовый</v>
      </c>
      <c r="Q54" s="44" t="str">
        <f t="shared" si="34"/>
        <v/>
      </c>
      <c r="R54" s="44"/>
      <c r="S54" s="44" t="str">
        <f t="shared" si="35"/>
        <v>Да</v>
      </c>
      <c r="T54" s="44" t="str">
        <f t="shared" si="36"/>
        <v>Да</v>
      </c>
      <c r="U54" s="44" t="str">
        <f t="shared" si="37"/>
        <v/>
      </c>
      <c r="V54" s="27" t="str">
        <f t="shared" si="38"/>
        <v/>
      </c>
    </row>
    <row r="55" spans="1:22" x14ac:dyDescent="0.2">
      <c r="A55" s="44">
        <f t="shared" si="21"/>
        <v>53</v>
      </c>
      <c r="B55" s="27" t="str">
        <f t="shared" si="39"/>
        <v>РБК ТВ</v>
      </c>
      <c r="C55" s="27" t="str">
        <f t="shared" si="22"/>
        <v>Первый в России бизнес-канал. Ход торгов на российских и зарубежных площадках. Тенденции в разных отраслях экономики и бизнеса.</v>
      </c>
      <c r="D55" s="27" t="str">
        <f t="shared" si="23"/>
        <v>Новости и публицистика</v>
      </c>
      <c r="E55" s="45" t="str">
        <f t="shared" si="24"/>
        <v>SD</v>
      </c>
      <c r="F55" s="45" t="str">
        <f t="shared" si="25"/>
        <v>DVB-9</v>
      </c>
      <c r="G55" s="45" t="str">
        <f t="shared" si="26"/>
        <v xml:space="preserve"> 3001</v>
      </c>
      <c r="H55" s="46">
        <v>64</v>
      </c>
      <c r="I55" s="45">
        <f t="shared" si="27"/>
        <v>35</v>
      </c>
      <c r="J55" s="47" t="str">
        <f t="shared" si="20"/>
        <v>epg63</v>
      </c>
      <c r="K55" s="48" t="str">
        <f t="shared" si="28"/>
        <v>0009000207F4</v>
      </c>
      <c r="L55" s="48" t="str">
        <f t="shared" si="29"/>
        <v>http://rbctv.rbc.ru/</v>
      </c>
      <c r="M55" s="48" t="str">
        <f t="shared" si="30"/>
        <v>Русский</v>
      </c>
      <c r="N55" s="48" t="str">
        <f t="shared" si="31"/>
        <v>Круглосуточно</v>
      </c>
      <c r="O55" s="49" t="str">
        <f t="shared" si="32"/>
        <v/>
      </c>
      <c r="P55" s="48" t="str">
        <f t="shared" si="33"/>
        <v>Базовый</v>
      </c>
      <c r="Q55" s="44" t="str">
        <f t="shared" si="34"/>
        <v/>
      </c>
      <c r="R55" s="44"/>
      <c r="S55" s="44" t="str">
        <f t="shared" si="35"/>
        <v>Да</v>
      </c>
      <c r="T55" s="44" t="str">
        <f t="shared" si="36"/>
        <v>Да</v>
      </c>
      <c r="U55" s="44" t="str">
        <f t="shared" si="37"/>
        <v/>
      </c>
      <c r="V55" s="27" t="str">
        <f t="shared" si="38"/>
        <v/>
      </c>
    </row>
    <row r="56" spans="1:22" x14ac:dyDescent="0.2">
      <c r="A56" s="44">
        <f t="shared" si="21"/>
        <v>54</v>
      </c>
      <c r="B56" s="27" t="str">
        <f t="shared" si="39"/>
        <v>Вместе-РФ</v>
      </c>
      <c r="C56" s="27" t="str">
        <f t="shared" si="22"/>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3"/>
        <v>Новости и публицистика</v>
      </c>
      <c r="E56" s="45" t="str">
        <f t="shared" si="24"/>
        <v>SD</v>
      </c>
      <c r="F56" s="45" t="str">
        <f t="shared" si="25"/>
        <v>DVB-9</v>
      </c>
      <c r="G56" s="45" t="str">
        <f t="shared" si="26"/>
        <v xml:space="preserve"> 3001</v>
      </c>
      <c r="H56" s="46">
        <v>157</v>
      </c>
      <c r="I56" s="45">
        <f t="shared" si="27"/>
        <v>37</v>
      </c>
      <c r="J56" s="47" t="str">
        <f t="shared" si="20"/>
        <v>epg507</v>
      </c>
      <c r="K56" s="48" t="str">
        <f t="shared" si="28"/>
        <v>0009000207E3</v>
      </c>
      <c r="L56" s="48" t="str">
        <f t="shared" si="29"/>
        <v>http://vmeste-rf.tv/</v>
      </c>
      <c r="M56" s="48" t="str">
        <f t="shared" si="30"/>
        <v>Русский</v>
      </c>
      <c r="N56" s="48" t="str">
        <f t="shared" si="31"/>
        <v>Круглосуточно</v>
      </c>
      <c r="O56" s="49" t="str">
        <f t="shared" si="32"/>
        <v/>
      </c>
      <c r="P56" s="48" t="str">
        <f t="shared" si="33"/>
        <v>Базовый</v>
      </c>
      <c r="Q56" s="44" t="str">
        <f t="shared" si="34"/>
        <v>Да</v>
      </c>
      <c r="R56" s="44"/>
      <c r="S56" s="44" t="str">
        <f t="shared" si="35"/>
        <v>Да</v>
      </c>
      <c r="T56" s="44" t="str">
        <f t="shared" si="36"/>
        <v>Да</v>
      </c>
      <c r="U56" s="44" t="str">
        <f t="shared" si="37"/>
        <v/>
      </c>
      <c r="V56" s="27" t="str">
        <f t="shared" si="38"/>
        <v/>
      </c>
    </row>
    <row r="57" spans="1:22" x14ac:dyDescent="0.2">
      <c r="A57" s="44">
        <f t="shared" si="21"/>
        <v>55</v>
      </c>
      <c r="B57" s="27" t="str">
        <f t="shared" si="39"/>
        <v>Мир</v>
      </c>
      <c r="C57" s="27" t="str">
        <f t="shared" si="22"/>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3"/>
        <v>Новости и публицистика</v>
      </c>
      <c r="E57" s="45" t="str">
        <f t="shared" si="24"/>
        <v>SD</v>
      </c>
      <c r="F57" s="45" t="str">
        <f t="shared" si="25"/>
        <v>DVB-3</v>
      </c>
      <c r="G57" s="45" t="str">
        <f t="shared" si="26"/>
        <v xml:space="preserve"> 3001</v>
      </c>
      <c r="H57" s="46">
        <v>72</v>
      </c>
      <c r="I57" s="45">
        <f t="shared" si="27"/>
        <v>18</v>
      </c>
      <c r="J57" s="47" t="str">
        <f t="shared" si="20"/>
        <v>epg71</v>
      </c>
      <c r="K57" s="48" t="str">
        <f t="shared" si="28"/>
        <v>0009000207F3</v>
      </c>
      <c r="L57" s="48" t="str">
        <f t="shared" si="29"/>
        <v>http://mirtv.ru/</v>
      </c>
      <c r="M57" s="48" t="str">
        <f t="shared" si="30"/>
        <v>Русский</v>
      </c>
      <c r="N57" s="48" t="str">
        <f t="shared" si="31"/>
        <v>Круглосуточно</v>
      </c>
      <c r="O57" s="49" t="str">
        <f t="shared" si="32"/>
        <v/>
      </c>
      <c r="P57" s="48" t="str">
        <f t="shared" si="33"/>
        <v>Федеральный</v>
      </c>
      <c r="Q57" s="44" t="str">
        <f t="shared" si="34"/>
        <v/>
      </c>
      <c r="R57" s="44"/>
      <c r="S57" s="44" t="str">
        <f t="shared" si="35"/>
        <v>Да</v>
      </c>
      <c r="T57" s="44" t="str">
        <f t="shared" si="36"/>
        <v>Да</v>
      </c>
      <c r="U57" s="44" t="str">
        <f t="shared" si="37"/>
        <v/>
      </c>
      <c r="V57" s="27" t="str">
        <f t="shared" si="38"/>
        <v/>
      </c>
    </row>
    <row r="58" spans="1:22" x14ac:dyDescent="0.2">
      <c r="A58" s="44">
        <f t="shared" si="21"/>
        <v>56</v>
      </c>
      <c r="B58" s="27" t="str">
        <f t="shared" si="39"/>
        <v>Мир 24</v>
      </c>
      <c r="C58" s="27" t="str">
        <f t="shared" si="22"/>
        <v>Межгосударственная телерадиокомпания «Мир» глав государств-участников СНГ.</v>
      </c>
      <c r="D58" s="27" t="str">
        <f t="shared" si="23"/>
        <v>Новости и публицистика</v>
      </c>
      <c r="E58" s="45" t="str">
        <f t="shared" si="24"/>
        <v>SD</v>
      </c>
      <c r="F58" s="45" t="str">
        <f t="shared" si="25"/>
        <v>DVB-9</v>
      </c>
      <c r="G58" s="45" t="str">
        <f t="shared" si="26"/>
        <v xml:space="preserve"> 3001</v>
      </c>
      <c r="H58" s="46">
        <v>177</v>
      </c>
      <c r="I58" s="45">
        <f t="shared" si="27"/>
        <v>36</v>
      </c>
      <c r="J58" s="47" t="str">
        <f t="shared" si="20"/>
        <v>epg389</v>
      </c>
      <c r="K58" s="48" t="str">
        <f t="shared" si="28"/>
        <v>0009000207F4</v>
      </c>
      <c r="L58" s="48" t="str">
        <f t="shared" si="29"/>
        <v>http://mirtv.ru/</v>
      </c>
      <c r="M58" s="48" t="str">
        <f t="shared" si="30"/>
        <v>Русский</v>
      </c>
      <c r="N58" s="48" t="str">
        <f t="shared" si="31"/>
        <v>Круглосуточно</v>
      </c>
      <c r="O58" s="49" t="str">
        <f t="shared" si="32"/>
        <v/>
      </c>
      <c r="P58" s="48" t="str">
        <f t="shared" si="33"/>
        <v>Базовый</v>
      </c>
      <c r="Q58" s="44" t="str">
        <f t="shared" si="34"/>
        <v>Да</v>
      </c>
      <c r="R58" s="44"/>
      <c r="S58" s="44" t="str">
        <f t="shared" si="35"/>
        <v>Да</v>
      </c>
      <c r="T58" s="44" t="str">
        <f t="shared" si="36"/>
        <v>Да</v>
      </c>
      <c r="U58" s="44" t="str">
        <f t="shared" si="37"/>
        <v/>
      </c>
      <c r="V58" s="27" t="str">
        <f t="shared" si="38"/>
        <v/>
      </c>
    </row>
    <row r="59" spans="1:22" x14ac:dyDescent="0.2">
      <c r="A59" s="83">
        <f t="shared" si="21"/>
        <v>57</v>
      </c>
      <c r="B59" s="84" t="s">
        <v>966</v>
      </c>
      <c r="C59" s="84" t="s">
        <v>965</v>
      </c>
      <c r="D59" s="84" t="str">
        <f t="shared" si="23"/>
        <v>Региональные</v>
      </c>
      <c r="E59" s="85" t="str">
        <f t="shared" si="24"/>
        <v>SD</v>
      </c>
      <c r="F59" s="85" t="str">
        <f t="shared" si="25"/>
        <v>DVB-4</v>
      </c>
      <c r="G59" s="85" t="str">
        <f t="shared" si="26"/>
        <v xml:space="preserve"> 3001</v>
      </c>
      <c r="H59" s="86">
        <v>73</v>
      </c>
      <c r="I59" s="85">
        <f t="shared" si="27"/>
        <v>32</v>
      </c>
      <c r="J59" s="87" t="s">
        <v>455</v>
      </c>
      <c r="K59" s="83" t="str">
        <f t="shared" si="28"/>
        <v>0009000207E3</v>
      </c>
      <c r="L59" s="83" t="s">
        <v>964</v>
      </c>
      <c r="M59" s="83" t="s">
        <v>23</v>
      </c>
      <c r="N59" s="83" t="s">
        <v>449</v>
      </c>
      <c r="O59" s="88" t="s">
        <v>623</v>
      </c>
      <c r="P59" s="83" t="str">
        <f t="shared" si="33"/>
        <v>Базовый</v>
      </c>
      <c r="Q59" s="83" t="str">
        <f t="shared" si="34"/>
        <v/>
      </c>
      <c r="R59" s="83"/>
      <c r="S59" s="83" t="str">
        <f t="shared" si="35"/>
        <v>Да</v>
      </c>
      <c r="T59" s="83" t="str">
        <f t="shared" si="36"/>
        <v>Да</v>
      </c>
      <c r="U59" s="83" t="str">
        <f t="shared" si="37"/>
        <v/>
      </c>
      <c r="V59" s="84" t="str">
        <f t="shared" si="38"/>
        <v/>
      </c>
    </row>
    <row r="60" spans="1:22" x14ac:dyDescent="0.2">
      <c r="A60" s="83">
        <f t="shared" si="21"/>
        <v>58</v>
      </c>
      <c r="B60" s="84" t="s">
        <v>399</v>
      </c>
      <c r="C60" s="84" t="s">
        <v>925</v>
      </c>
      <c r="D60" s="84" t="s">
        <v>590</v>
      </c>
      <c r="E60" s="85" t="s">
        <v>1</v>
      </c>
      <c r="F60" s="85" t="s">
        <v>472</v>
      </c>
      <c r="G60" s="85">
        <v>3001</v>
      </c>
      <c r="H60" s="85">
        <v>323</v>
      </c>
      <c r="I60" s="85">
        <v>33</v>
      </c>
      <c r="J60" s="87" t="s">
        <v>400</v>
      </c>
      <c r="K60" s="83" t="s">
        <v>796</v>
      </c>
      <c r="L60" s="83" t="s">
        <v>401</v>
      </c>
      <c r="M60" s="83" t="s">
        <v>622</v>
      </c>
      <c r="N60" s="83" t="s">
        <v>25</v>
      </c>
      <c r="O60" s="88" t="s">
        <v>623</v>
      </c>
      <c r="P60" s="83" t="s">
        <v>461</v>
      </c>
      <c r="Q60" s="83" t="s">
        <v>623</v>
      </c>
      <c r="R60" s="83"/>
      <c r="S60" s="83" t="s">
        <v>14</v>
      </c>
      <c r="T60" s="83" t="s">
        <v>14</v>
      </c>
      <c r="U60" s="83" t="s">
        <v>623</v>
      </c>
      <c r="V60" s="84" t="s">
        <v>623</v>
      </c>
    </row>
    <row r="61" spans="1:22" s="69" customFormat="1" x14ac:dyDescent="0.2">
      <c r="A61" s="67">
        <f t="shared" si="21"/>
        <v>59</v>
      </c>
      <c r="B61" s="51" t="str">
        <f t="shared" ref="B61:B92" si="40">IFERROR(VLOOKUP($H61,TChannels,3,FALSE),"-")</f>
        <v>Еда</v>
      </c>
      <c r="C61" s="51" t="str">
        <f t="shared" ref="C61:C92" si="41">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ref="D61:D92" si="42">IFERROR(VLOOKUP($H61,TChannels,21,FALSE),"-")</f>
        <v>Семья и здоровье</v>
      </c>
      <c r="E61" s="68" t="str">
        <f t="shared" ref="E61:E92" si="43">IFERROR(VLOOKUP($H61,TChannels,4,FALSE),"-")</f>
        <v>SD</v>
      </c>
      <c r="F61" s="68" t="str">
        <f t="shared" ref="F61:F92" si="44">IFERROR(VLOOKUP($H61,TChannels,2,FALSE),"-")</f>
        <v>DVB-24</v>
      </c>
      <c r="G61" s="68" t="str">
        <f t="shared" ref="G61:G92" si="45">IFERROR(MID($A$1,SEARCH("=",$A$1,9)+1,SEARCH(")",$A$1)-SEARCH("=",$A$1,9)-1),"Н/Д")</f>
        <v xml:space="preserve"> 3001</v>
      </c>
      <c r="H61" s="68">
        <v>183</v>
      </c>
      <c r="I61" s="68">
        <f t="shared" ref="I61:I92" si="46">IFERROR(VLOOKUP($H61,TChannels,5,FALSE),"-")</f>
        <v>131</v>
      </c>
      <c r="J61" s="153" t="str">
        <f t="shared" ref="J61:J92" si="47">IFERROR(VLOOKUP($H61,TChannels,22,FALSE),"-")</f>
        <v>epg253</v>
      </c>
      <c r="K61" s="67" t="str">
        <f t="shared" ref="K61:K92" si="48">IFERROR(IF($U$1=1,VLOOKUP($H61,TChannels,13,FALSE),IF($U$1=2,VLOOKUP($H61,TChannels,20,FALSE),IF($U$1=3,VLOOKUP($H61,TChannels,10,FALSE),IF($U$1=4,VLOOKUP($H61,TChannels,17,FALSE),"Не определен")))),"-")</f>
        <v>0009000207D1</v>
      </c>
      <c r="L61" s="67" t="str">
        <f t="shared" ref="L61:L92" si="49">IFERROR(VLOOKUP($H61,TChannels,23,FALSE),"-")</f>
        <v>http://www.tveda.ru/</v>
      </c>
      <c r="M61" s="67" t="str">
        <f t="shared" ref="M61:M92" si="50">IFERROR(VLOOKUP($H61,TChannels,24,FALSE),"-")</f>
        <v>Русский</v>
      </c>
      <c r="N61" s="67" t="str">
        <f t="shared" ref="N61:N92" si="51">IFERROR(VLOOKUP($H61,TChannels,25,FALSE),"-")</f>
        <v>Круглосуточно</v>
      </c>
      <c r="O61" s="154" t="str">
        <f t="shared" ref="O61:O92" si="52">IF(VLOOKUP($H61,TChannels,26,FALSE)=0,"",VLOOKUP($H61,TChannels,26,FALSE))</f>
        <v/>
      </c>
      <c r="P61" s="67" t="str">
        <f t="shared" ref="P61:P92" si="53">IFERROR(IF(OR($U$1=1,$U$1=3),VLOOKUP($H61,TChannels,7,FALSE),IF(OR($U$1=2,$U$1=4),VLOOKUP($H61,TChannels,14,FALSE),"Не определен")),"-")</f>
        <v>Базовый</v>
      </c>
      <c r="Q61" s="67" t="str">
        <f t="shared" ref="Q61:Q92" si="54">IF(VLOOKUP($H61,TChannels,6,FALSE)=0,"",VLOOKUP($H61,TChannels,6,FALSE))</f>
        <v>Да</v>
      </c>
      <c r="R61" s="67"/>
      <c r="S61" s="67" t="str">
        <f t="shared" ref="S61:S92" si="55">IFERROR(VLOOKUP($H61,TChannels,27,FALSE),"-")</f>
        <v>Да</v>
      </c>
      <c r="T61" s="67" t="str">
        <f t="shared" ref="T61:T92" si="56">IFERROR(VLOOKUP($H61,TChannels,28,FALSE),"-")</f>
        <v>Да</v>
      </c>
      <c r="U61" s="67" t="str">
        <f t="shared" ref="U61:U92" si="57">IF(VLOOKUP($H61,TChannels,29,FALSE)=0,"",VLOOKUP($H61,TChannels,29,FALSE))</f>
        <v/>
      </c>
      <c r="V61" s="51" t="str">
        <f t="shared" ref="V61:V92" si="58">IF(VLOOKUP($H61,TChannels,31,FALSE)=0,"",VLOOKUP($H61,TChannels,31,FALSE))</f>
        <v/>
      </c>
    </row>
    <row r="62" spans="1:22" x14ac:dyDescent="0.2">
      <c r="A62" s="44">
        <f t="shared" si="21"/>
        <v>60</v>
      </c>
      <c r="B62" s="27" t="str">
        <f t="shared" si="40"/>
        <v>Телекафе</v>
      </c>
      <c r="C62" s="27" t="str">
        <f t="shared" si="41"/>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42"/>
        <v>Семья и здоровье</v>
      </c>
      <c r="E62" s="45" t="str">
        <f t="shared" si="43"/>
        <v>SD</v>
      </c>
      <c r="F62" s="45" t="str">
        <f t="shared" si="44"/>
        <v>DVB-4</v>
      </c>
      <c r="G62" s="45" t="str">
        <f t="shared" si="45"/>
        <v xml:space="preserve"> 3001</v>
      </c>
      <c r="H62" s="46">
        <v>57</v>
      </c>
      <c r="I62" s="45">
        <f t="shared" si="46"/>
        <v>133</v>
      </c>
      <c r="J62" s="47" t="str">
        <f t="shared" si="47"/>
        <v>epg56</v>
      </c>
      <c r="K62" s="48" t="str">
        <f t="shared" si="48"/>
        <v>0009000207E5</v>
      </c>
      <c r="L62" s="48" t="str">
        <f t="shared" si="49"/>
        <v>http://www.telecafe.ru/</v>
      </c>
      <c r="M62" s="48" t="str">
        <f t="shared" si="50"/>
        <v>Русский</v>
      </c>
      <c r="N62" s="48" t="str">
        <f t="shared" si="51"/>
        <v>Круглосуточно</v>
      </c>
      <c r="O62" s="49" t="str">
        <f t="shared" si="52"/>
        <v/>
      </c>
      <c r="P62" s="48" t="str">
        <f t="shared" si="53"/>
        <v>Базовый</v>
      </c>
      <c r="Q62" s="44" t="str">
        <f t="shared" si="54"/>
        <v>Да</v>
      </c>
      <c r="R62" s="44"/>
      <c r="S62" s="44" t="str">
        <f t="shared" si="55"/>
        <v>Да</v>
      </c>
      <c r="T62" s="44" t="str">
        <f t="shared" si="56"/>
        <v>Да</v>
      </c>
      <c r="U62" s="44" t="str">
        <f t="shared" si="57"/>
        <v/>
      </c>
      <c r="V62" s="27" t="str">
        <f t="shared" si="58"/>
        <v/>
      </c>
    </row>
    <row r="63" spans="1:22" x14ac:dyDescent="0.2">
      <c r="A63" s="44">
        <f t="shared" si="21"/>
        <v>61</v>
      </c>
      <c r="B63" s="27" t="str">
        <f t="shared" si="40"/>
        <v>АМС</v>
      </c>
      <c r="C63" s="27" t="str">
        <f t="shared" si="4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42"/>
        <v>Иностранное кино</v>
      </c>
      <c r="E63" s="45" t="str">
        <f t="shared" si="43"/>
        <v>SD</v>
      </c>
      <c r="F63" s="45" t="str">
        <f t="shared" si="44"/>
        <v>DVB-4</v>
      </c>
      <c r="G63" s="45" t="str">
        <f t="shared" si="45"/>
        <v xml:space="preserve"> 3001</v>
      </c>
      <c r="H63" s="46">
        <v>78</v>
      </c>
      <c r="I63" s="45">
        <f t="shared" si="46"/>
        <v>67</v>
      </c>
      <c r="J63" s="47" t="str">
        <f t="shared" si="47"/>
        <v>epg74</v>
      </c>
      <c r="K63" s="48" t="str">
        <f t="shared" si="48"/>
        <v>0009000207D1</v>
      </c>
      <c r="L63" s="48" t="str">
        <f t="shared" si="49"/>
        <v>http://www.mgm.com/</v>
      </c>
      <c r="M63" s="48" t="str">
        <f t="shared" si="50"/>
        <v>Русский</v>
      </c>
      <c r="N63" s="48" t="str">
        <f t="shared" si="51"/>
        <v>Круглосуточно</v>
      </c>
      <c r="O63" s="49" t="str">
        <f t="shared" si="52"/>
        <v/>
      </c>
      <c r="P63" s="48" t="str">
        <f t="shared" si="53"/>
        <v>Базовый</v>
      </c>
      <c r="Q63" s="44" t="str">
        <f t="shared" si="54"/>
        <v>Да</v>
      </c>
      <c r="R63" s="44"/>
      <c r="S63" s="44" t="str">
        <f t="shared" si="55"/>
        <v>Да</v>
      </c>
      <c r="T63" s="44" t="str">
        <f t="shared" si="56"/>
        <v>Да</v>
      </c>
      <c r="U63" s="44" t="str">
        <f t="shared" si="57"/>
        <v/>
      </c>
      <c r="V63" s="27" t="str">
        <f t="shared" si="58"/>
        <v/>
      </c>
    </row>
    <row r="64" spans="1:22" x14ac:dyDescent="0.2">
      <c r="A64" s="44">
        <f t="shared" si="21"/>
        <v>62</v>
      </c>
      <c r="B64" s="51" t="str">
        <f t="shared" si="40"/>
        <v>Discovery ID Xtra HD</v>
      </c>
      <c r="C64" s="27" t="str">
        <f t="shared" si="41"/>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42"/>
        <v>Познавательные</v>
      </c>
      <c r="E64" s="45" t="str">
        <f t="shared" si="43"/>
        <v>HD</v>
      </c>
      <c r="F64" s="45" t="str">
        <f t="shared" si="44"/>
        <v>DVB-4</v>
      </c>
      <c r="G64" s="45" t="str">
        <f t="shared" si="45"/>
        <v xml:space="preserve"> 3001</v>
      </c>
      <c r="H64" s="46">
        <v>227</v>
      </c>
      <c r="I64" s="45">
        <f t="shared" si="46"/>
        <v>614</v>
      </c>
      <c r="J64" s="47" t="str">
        <f t="shared" si="47"/>
        <v>epg539</v>
      </c>
      <c r="K64" s="48" t="str">
        <f t="shared" si="48"/>
        <v>0009000207E3</v>
      </c>
      <c r="L64" s="48" t="str">
        <f t="shared" si="49"/>
        <v>http://www.idxtra.ru/</v>
      </c>
      <c r="M64" s="48" t="str">
        <f t="shared" si="50"/>
        <v>Русский, Английский</v>
      </c>
      <c r="N64" s="48" t="str">
        <f t="shared" si="51"/>
        <v>Круглосуточно</v>
      </c>
      <c r="O64" s="49" t="str">
        <f t="shared" si="52"/>
        <v/>
      </c>
      <c r="P64" s="48" t="str">
        <f t="shared" si="53"/>
        <v>Базовый</v>
      </c>
      <c r="Q64" s="44" t="str">
        <f t="shared" si="54"/>
        <v/>
      </c>
      <c r="R64" s="44"/>
      <c r="S64" s="44" t="str">
        <f t="shared" si="55"/>
        <v>Да</v>
      </c>
      <c r="T64" s="44" t="str">
        <f t="shared" si="56"/>
        <v>Да</v>
      </c>
      <c r="U64" s="44" t="str">
        <f t="shared" si="57"/>
        <v/>
      </c>
      <c r="V64" s="27" t="str">
        <f t="shared" si="58"/>
        <v/>
      </c>
    </row>
    <row r="65" spans="1:22" x14ac:dyDescent="0.2">
      <c r="A65" s="44">
        <f t="shared" si="21"/>
        <v>63</v>
      </c>
      <c r="B65" s="27" t="str">
        <f t="shared" si="40"/>
        <v>Первый HD</v>
      </c>
      <c r="C65" s="27" t="str">
        <f t="shared" si="41"/>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42"/>
        <v>Федеральные каналы</v>
      </c>
      <c r="E65" s="45" t="str">
        <f t="shared" si="43"/>
        <v>HD</v>
      </c>
      <c r="F65" s="45" t="str">
        <f t="shared" si="44"/>
        <v>DVB-10</v>
      </c>
      <c r="G65" s="45" t="str">
        <f t="shared" si="45"/>
        <v xml:space="preserve"> 3001</v>
      </c>
      <c r="H65" s="46">
        <v>139</v>
      </c>
      <c r="I65" s="45">
        <f t="shared" si="46"/>
        <v>600</v>
      </c>
      <c r="J65" s="47" t="str">
        <f t="shared" si="47"/>
        <v>epg268</v>
      </c>
      <c r="K65" s="48" t="str">
        <f t="shared" si="48"/>
        <v>0009000207F4</v>
      </c>
      <c r="L65" s="48" t="str">
        <f t="shared" si="49"/>
        <v>http://1tv.ru</v>
      </c>
      <c r="M65" s="48" t="str">
        <f t="shared" si="50"/>
        <v>Русский</v>
      </c>
      <c r="N65" s="48" t="str">
        <f t="shared" si="51"/>
        <v>Круглосуточно</v>
      </c>
      <c r="O65" s="49" t="str">
        <f t="shared" si="52"/>
        <v/>
      </c>
      <c r="P65" s="48" t="str">
        <f t="shared" si="53"/>
        <v>Базовый</v>
      </c>
      <c r="Q65" s="44" t="str">
        <f t="shared" si="54"/>
        <v/>
      </c>
      <c r="R65" s="44"/>
      <c r="S65" s="44" t="str">
        <f t="shared" si="55"/>
        <v>Да</v>
      </c>
      <c r="T65" s="44" t="str">
        <f t="shared" si="56"/>
        <v>Да</v>
      </c>
      <c r="U65" s="44" t="str">
        <f t="shared" si="57"/>
        <v/>
      </c>
      <c r="V65" s="27" t="str">
        <f t="shared" si="58"/>
        <v/>
      </c>
    </row>
    <row r="66" spans="1:22" x14ac:dyDescent="0.2">
      <c r="A66" s="44">
        <f t="shared" si="21"/>
        <v>64</v>
      </c>
      <c r="B66" s="27" t="str">
        <f t="shared" si="40"/>
        <v>Кино ТВ</v>
      </c>
      <c r="C66" s="27" t="str">
        <f t="shared" si="41"/>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42"/>
        <v>Иностранное кино</v>
      </c>
      <c r="E66" s="45" t="str">
        <f t="shared" si="43"/>
        <v>SD</v>
      </c>
      <c r="F66" s="45" t="str">
        <f t="shared" si="44"/>
        <v>DVB-10</v>
      </c>
      <c r="G66" s="45" t="str">
        <f t="shared" si="45"/>
        <v xml:space="preserve"> 3001</v>
      </c>
      <c r="H66" s="46">
        <v>308</v>
      </c>
      <c r="I66" s="45">
        <f t="shared" si="46"/>
        <v>66</v>
      </c>
      <c r="J66" s="47" t="str">
        <f t="shared" si="47"/>
        <v>epg504</v>
      </c>
      <c r="K66" s="48" t="str">
        <f t="shared" si="48"/>
        <v>0009000207D1</v>
      </c>
      <c r="L66" s="48" t="str">
        <f t="shared" si="49"/>
        <v>http://kinochannel.ru/</v>
      </c>
      <c r="M66" s="48" t="str">
        <f t="shared" si="50"/>
        <v>Русский</v>
      </c>
      <c r="N66" s="48" t="str">
        <f t="shared" si="51"/>
        <v>Круглосуточно</v>
      </c>
      <c r="O66" s="49" t="str">
        <f t="shared" si="52"/>
        <v/>
      </c>
      <c r="P66" s="48" t="str">
        <f t="shared" si="53"/>
        <v>Базовый</v>
      </c>
      <c r="Q66" s="44" t="str">
        <f t="shared" si="54"/>
        <v/>
      </c>
      <c r="R66" s="44"/>
      <c r="S66" s="44" t="str">
        <f t="shared" si="55"/>
        <v>Да</v>
      </c>
      <c r="T66" s="44" t="str">
        <f t="shared" si="56"/>
        <v>Да</v>
      </c>
      <c r="U66" s="44" t="str">
        <f t="shared" si="57"/>
        <v/>
      </c>
      <c r="V66" s="27" t="str">
        <f t="shared" si="58"/>
        <v/>
      </c>
    </row>
    <row r="67" spans="1:22" x14ac:dyDescent="0.2">
      <c r="A67" s="44">
        <f t="shared" ref="A67:A98" si="59">ROW()-2</f>
        <v>65</v>
      </c>
      <c r="B67" s="27" t="str">
        <f t="shared" si="40"/>
        <v>TV 1000 Action</v>
      </c>
      <c r="C67" s="27" t="str">
        <f t="shared" si="41"/>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42"/>
        <v>Иностранное кино</v>
      </c>
      <c r="E67" s="45" t="str">
        <f t="shared" si="43"/>
        <v>SD</v>
      </c>
      <c r="F67" s="45" t="str">
        <f t="shared" si="44"/>
        <v>DVB-10</v>
      </c>
      <c r="G67" s="45" t="str">
        <f t="shared" si="45"/>
        <v xml:space="preserve"> 3001</v>
      </c>
      <c r="H67" s="46">
        <v>98</v>
      </c>
      <c r="I67" s="45">
        <f t="shared" si="46"/>
        <v>65</v>
      </c>
      <c r="J67" s="47" t="str">
        <f t="shared" si="47"/>
        <v>epg94</v>
      </c>
      <c r="K67" s="48" t="str">
        <f t="shared" si="48"/>
        <v>0009000207D1</v>
      </c>
      <c r="L67" s="48" t="str">
        <f t="shared" si="49"/>
        <v>http://www.viasat-channels.tv/</v>
      </c>
      <c r="M67" s="48" t="str">
        <f t="shared" si="50"/>
        <v>Русский, Английский</v>
      </c>
      <c r="N67" s="48" t="str">
        <f t="shared" si="51"/>
        <v>Круглосуточно</v>
      </c>
      <c r="O67" s="49" t="str">
        <f t="shared" si="52"/>
        <v/>
      </c>
      <c r="P67" s="48" t="str">
        <f t="shared" si="53"/>
        <v>Базовый</v>
      </c>
      <c r="Q67" s="44" t="str">
        <f t="shared" si="54"/>
        <v>Да</v>
      </c>
      <c r="R67" s="44"/>
      <c r="S67" s="44" t="str">
        <f t="shared" si="55"/>
        <v>Да</v>
      </c>
      <c r="T67" s="44" t="str">
        <f t="shared" si="56"/>
        <v>Да</v>
      </c>
      <c r="U67" s="44" t="str">
        <f t="shared" si="57"/>
        <v/>
      </c>
      <c r="V67" s="27" t="str">
        <f t="shared" si="58"/>
        <v/>
      </c>
    </row>
    <row r="68" spans="1:22" s="63" customFormat="1" x14ac:dyDescent="0.2">
      <c r="A68" s="44">
        <f t="shared" si="59"/>
        <v>66</v>
      </c>
      <c r="B68" s="27" t="str">
        <f t="shared" si="40"/>
        <v>TLC</v>
      </c>
      <c r="C68" s="27" t="str">
        <f t="shared" si="4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2"/>
        <v>Вокруг света</v>
      </c>
      <c r="E68" s="45" t="str">
        <f t="shared" si="43"/>
        <v>SD</v>
      </c>
      <c r="F68" s="45" t="str">
        <f t="shared" si="44"/>
        <v>DVB-10</v>
      </c>
      <c r="G68" s="45" t="str">
        <f t="shared" si="45"/>
        <v xml:space="preserve"> 3001</v>
      </c>
      <c r="H68" s="46">
        <v>62</v>
      </c>
      <c r="I68" s="45">
        <f t="shared" si="46"/>
        <v>106</v>
      </c>
      <c r="J68" s="47" t="str">
        <f t="shared" si="47"/>
        <v>epg61</v>
      </c>
      <c r="K68" s="48" t="str">
        <f t="shared" si="48"/>
        <v>0009000207E3</v>
      </c>
      <c r="L68" s="48" t="str">
        <f t="shared" si="49"/>
        <v>http://www.tlc-tv.ru/</v>
      </c>
      <c r="M68" s="48" t="str">
        <f t="shared" si="50"/>
        <v>Русский, Английский</v>
      </c>
      <c r="N68" s="48" t="str">
        <f t="shared" si="51"/>
        <v>Круглосуточно</v>
      </c>
      <c r="O68" s="49" t="str">
        <f t="shared" si="52"/>
        <v/>
      </c>
      <c r="P68" s="48" t="str">
        <f t="shared" si="53"/>
        <v>Базовый</v>
      </c>
      <c r="Q68" s="44" t="str">
        <f t="shared" si="54"/>
        <v/>
      </c>
      <c r="R68" s="44"/>
      <c r="S68" s="44" t="str">
        <f t="shared" si="55"/>
        <v>Да</v>
      </c>
      <c r="T68" s="44" t="str">
        <f t="shared" si="56"/>
        <v>Да</v>
      </c>
      <c r="U68" s="44" t="str">
        <f t="shared" si="57"/>
        <v/>
      </c>
      <c r="V68" s="27" t="str">
        <f t="shared" si="58"/>
        <v/>
      </c>
    </row>
    <row r="69" spans="1:22" x14ac:dyDescent="0.2">
      <c r="A69" s="48">
        <f t="shared" si="59"/>
        <v>67</v>
      </c>
      <c r="B69" s="53" t="str">
        <f t="shared" si="40"/>
        <v>Спас</v>
      </c>
      <c r="C69" s="27" t="str">
        <f t="shared" si="41"/>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2"/>
        <v>Федеральные каналы</v>
      </c>
      <c r="E69" s="54" t="str">
        <f t="shared" si="43"/>
        <v>SD</v>
      </c>
      <c r="F69" s="54" t="str">
        <f t="shared" si="44"/>
        <v>DVB-2</v>
      </c>
      <c r="G69" s="45" t="str">
        <f t="shared" si="45"/>
        <v xml:space="preserve"> 3001</v>
      </c>
      <c r="H69" s="54">
        <v>313</v>
      </c>
      <c r="I69" s="54">
        <f t="shared" si="46"/>
        <v>12</v>
      </c>
      <c r="J69" s="47" t="str">
        <f t="shared" si="47"/>
        <v>epg391</v>
      </c>
      <c r="K69" s="48" t="str">
        <f t="shared" si="48"/>
        <v>0009000207F3</v>
      </c>
      <c r="L69" s="48" t="str">
        <f t="shared" si="49"/>
        <v>http://spastv.ru</v>
      </c>
      <c r="M69" s="48" t="str">
        <f t="shared" si="50"/>
        <v>Русский</v>
      </c>
      <c r="N69" s="48" t="str">
        <f t="shared" si="51"/>
        <v>Круглосуточно</v>
      </c>
      <c r="O69" s="49" t="str">
        <f t="shared" si="52"/>
        <v/>
      </c>
      <c r="P69" s="48" t="str">
        <f t="shared" si="53"/>
        <v>Федеральный</v>
      </c>
      <c r="Q69" s="48" t="str">
        <f t="shared" si="54"/>
        <v/>
      </c>
      <c r="R69" s="48"/>
      <c r="S69" s="44" t="str">
        <f t="shared" si="55"/>
        <v>Да</v>
      </c>
      <c r="T69" s="44" t="str">
        <f t="shared" si="56"/>
        <v>Да</v>
      </c>
      <c r="U69" s="44" t="str">
        <f t="shared" si="57"/>
        <v/>
      </c>
      <c r="V69" s="27" t="str">
        <f t="shared" si="58"/>
        <v/>
      </c>
    </row>
    <row r="70" spans="1:22" x14ac:dyDescent="0.2">
      <c r="A70" s="44">
        <f t="shared" si="59"/>
        <v>68</v>
      </c>
      <c r="B70" s="27" t="str">
        <f t="shared" si="40"/>
        <v>Shopping live</v>
      </c>
      <c r="C70" s="27" t="str">
        <f t="shared" si="41"/>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2"/>
        <v>Телемагазины</v>
      </c>
      <c r="E70" s="45" t="str">
        <f t="shared" si="43"/>
        <v>SD</v>
      </c>
      <c r="F70" s="45" t="str">
        <f t="shared" si="44"/>
        <v>DVB-11</v>
      </c>
      <c r="G70" s="45" t="str">
        <f t="shared" si="45"/>
        <v xml:space="preserve"> 3001</v>
      </c>
      <c r="H70" s="46">
        <v>24</v>
      </c>
      <c r="I70" s="45">
        <f t="shared" si="46"/>
        <v>22</v>
      </c>
      <c r="J70" s="47" t="str">
        <f t="shared" si="47"/>
        <v>epg23</v>
      </c>
      <c r="K70" s="48" t="str">
        <f t="shared" si="48"/>
        <v>0009000207E3</v>
      </c>
      <c r="L70" s="48" t="str">
        <f t="shared" si="49"/>
        <v>http://www.shoppinglive.ru/</v>
      </c>
      <c r="M70" s="48" t="str">
        <f t="shared" si="50"/>
        <v>Русский</v>
      </c>
      <c r="N70" s="48" t="str">
        <f t="shared" si="51"/>
        <v>Круглосуточно</v>
      </c>
      <c r="O70" s="49" t="str">
        <f t="shared" si="52"/>
        <v/>
      </c>
      <c r="P70" s="48" t="str">
        <f t="shared" si="53"/>
        <v>Базовый</v>
      </c>
      <c r="Q70" s="44" t="str">
        <f t="shared" si="54"/>
        <v/>
      </c>
      <c r="R70" s="44"/>
      <c r="S70" s="44" t="str">
        <f t="shared" si="55"/>
        <v>Да</v>
      </c>
      <c r="T70" s="44" t="str">
        <f t="shared" si="56"/>
        <v>Да</v>
      </c>
      <c r="U70" s="44" t="str">
        <f t="shared" si="57"/>
        <v/>
      </c>
      <c r="V70" s="27" t="str">
        <f t="shared" si="58"/>
        <v/>
      </c>
    </row>
    <row r="71" spans="1:22" s="69" customFormat="1" x14ac:dyDescent="0.2">
      <c r="A71" s="44">
        <f t="shared" si="59"/>
        <v>69</v>
      </c>
      <c r="B71" s="27" t="str">
        <f t="shared" si="40"/>
        <v>Россия 1 HD</v>
      </c>
      <c r="C71" s="27" t="str">
        <f t="shared" si="41"/>
        <v>Это динамично развивающаяся телекомпания, занимающая ведущие позиции в российском вещании.</v>
      </c>
      <c r="D71" s="27" t="str">
        <f t="shared" si="42"/>
        <v>Федеральные каналы</v>
      </c>
      <c r="E71" s="45" t="str">
        <f t="shared" si="43"/>
        <v>HD</v>
      </c>
      <c r="F71" s="45" t="str">
        <f t="shared" si="44"/>
        <v>DVB-11</v>
      </c>
      <c r="G71" s="45" t="str">
        <f t="shared" si="45"/>
        <v xml:space="preserve"> 3001</v>
      </c>
      <c r="H71" s="46">
        <v>138</v>
      </c>
      <c r="I71" s="45">
        <f t="shared" si="46"/>
        <v>601</v>
      </c>
      <c r="J71" s="47" t="str">
        <f t="shared" si="47"/>
        <v>epg388</v>
      </c>
      <c r="K71" s="48" t="str">
        <f t="shared" si="48"/>
        <v>0009000207F4</v>
      </c>
      <c r="L71" s="48" t="str">
        <f t="shared" si="49"/>
        <v>http://russia.tv</v>
      </c>
      <c r="M71" s="48" t="str">
        <f t="shared" si="50"/>
        <v>Русский</v>
      </c>
      <c r="N71" s="48" t="str">
        <f t="shared" si="51"/>
        <v>Круглосуточно</v>
      </c>
      <c r="O71" s="49" t="str">
        <f t="shared" si="52"/>
        <v/>
      </c>
      <c r="P71" s="48" t="str">
        <f t="shared" si="53"/>
        <v>Базовый</v>
      </c>
      <c r="Q71" s="44" t="str">
        <f t="shared" si="54"/>
        <v/>
      </c>
      <c r="R71" s="44"/>
      <c r="S71" s="44" t="str">
        <f t="shared" si="55"/>
        <v>Да</v>
      </c>
      <c r="T71" s="44" t="str">
        <f t="shared" si="56"/>
        <v>Да</v>
      </c>
      <c r="U71" s="44" t="str">
        <f t="shared" si="57"/>
        <v/>
      </c>
      <c r="V71" s="27" t="str">
        <f t="shared" si="58"/>
        <v/>
      </c>
    </row>
    <row r="72" spans="1:22" x14ac:dyDescent="0.2">
      <c r="A72" s="67">
        <f t="shared" si="59"/>
        <v>70</v>
      </c>
      <c r="B72" s="51" t="str">
        <f t="shared" si="40"/>
        <v>ТНТ4</v>
      </c>
      <c r="C72" s="27" t="str">
        <f t="shared" si="41"/>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1" t="str">
        <f t="shared" si="42"/>
        <v>Развлекательные</v>
      </c>
      <c r="E72" s="68" t="str">
        <f t="shared" si="43"/>
        <v>SD</v>
      </c>
      <c r="F72" s="68" t="str">
        <f t="shared" si="44"/>
        <v>DVB-11</v>
      </c>
      <c r="G72" s="45" t="str">
        <f t="shared" si="45"/>
        <v xml:space="preserve"> 3001</v>
      </c>
      <c r="H72" s="68">
        <v>315</v>
      </c>
      <c r="I72" s="68">
        <f t="shared" si="46"/>
        <v>206</v>
      </c>
      <c r="J72" s="47" t="str">
        <f t="shared" si="47"/>
        <v>epg622</v>
      </c>
      <c r="K72" s="48" t="str">
        <f t="shared" si="48"/>
        <v>0009000207E3</v>
      </c>
      <c r="L72" s="48" t="str">
        <f t="shared" si="49"/>
        <v>http://tnt-online.ru/</v>
      </c>
      <c r="M72" s="48" t="str">
        <f t="shared" si="50"/>
        <v>Русский</v>
      </c>
      <c r="N72" s="48" t="str">
        <f t="shared" si="51"/>
        <v>Круглосуточно</v>
      </c>
      <c r="O72" s="49" t="str">
        <f t="shared" si="52"/>
        <v/>
      </c>
      <c r="P72" s="48" t="str">
        <f t="shared" si="53"/>
        <v>Базовый</v>
      </c>
      <c r="Q72" s="67" t="str">
        <f t="shared" si="54"/>
        <v>Да</v>
      </c>
      <c r="R72" s="67"/>
      <c r="S72" s="44" t="str">
        <f t="shared" si="55"/>
        <v>Да</v>
      </c>
      <c r="T72" s="44" t="str">
        <f t="shared" si="56"/>
        <v>Да</v>
      </c>
      <c r="U72" s="44" t="str">
        <f t="shared" si="57"/>
        <v/>
      </c>
      <c r="V72" s="27" t="str">
        <f t="shared" si="58"/>
        <v/>
      </c>
    </row>
    <row r="73" spans="1:22" x14ac:dyDescent="0.2">
      <c r="A73" s="44">
        <f t="shared" si="59"/>
        <v>71</v>
      </c>
      <c r="B73" s="27" t="str">
        <f t="shared" si="40"/>
        <v>Eurosport 1 HD</v>
      </c>
      <c r="C73" s="27" t="str">
        <f t="shared" si="41"/>
        <v>Канал предоставляет самую полную информацию о текущих событиях в мире спорта. Вещание в формате высокой четкости.</v>
      </c>
      <c r="D73" s="27" t="str">
        <f t="shared" si="42"/>
        <v>Спортивные</v>
      </c>
      <c r="E73" s="45" t="str">
        <f t="shared" si="43"/>
        <v>HD</v>
      </c>
      <c r="F73" s="45" t="str">
        <f t="shared" si="44"/>
        <v>DVB-11</v>
      </c>
      <c r="G73" s="45" t="str">
        <f t="shared" si="45"/>
        <v xml:space="preserve"> 3001</v>
      </c>
      <c r="H73" s="46">
        <v>122</v>
      </c>
      <c r="I73" s="45">
        <f t="shared" si="46"/>
        <v>619</v>
      </c>
      <c r="J73" s="47" t="str">
        <f t="shared" si="47"/>
        <v>epg308</v>
      </c>
      <c r="K73" s="48" t="str">
        <f t="shared" si="48"/>
        <v>0009000207D1</v>
      </c>
      <c r="L73" s="48" t="str">
        <f t="shared" si="49"/>
        <v>http://www.eurosport.ru/</v>
      </c>
      <c r="M73" s="48" t="str">
        <f t="shared" si="50"/>
        <v>Английский</v>
      </c>
      <c r="N73" s="48" t="str">
        <f t="shared" si="51"/>
        <v>Круглосуточно</v>
      </c>
      <c r="O73" s="49" t="str">
        <f t="shared" si="52"/>
        <v/>
      </c>
      <c r="P73" s="48" t="str">
        <f t="shared" si="53"/>
        <v>Базовый</v>
      </c>
      <c r="Q73" s="44" t="str">
        <f t="shared" si="54"/>
        <v/>
      </c>
      <c r="R73" s="44"/>
      <c r="S73" s="44" t="str">
        <f t="shared" si="55"/>
        <v>Да</v>
      </c>
      <c r="T73" s="44" t="str">
        <f t="shared" si="56"/>
        <v>Да</v>
      </c>
      <c r="U73" s="44" t="str">
        <f t="shared" si="57"/>
        <v/>
      </c>
      <c r="V73" s="27" t="str">
        <f t="shared" si="58"/>
        <v/>
      </c>
    </row>
    <row r="74" spans="1:22" x14ac:dyDescent="0.2">
      <c r="A74" s="44">
        <f t="shared" si="59"/>
        <v>72</v>
      </c>
      <c r="B74" s="27" t="str">
        <f t="shared" si="40"/>
        <v>Fox HD</v>
      </c>
      <c r="C74" s="27" t="str">
        <f t="shared" si="41"/>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2"/>
        <v>Кино и сериалы</v>
      </c>
      <c r="E74" s="45" t="str">
        <f t="shared" si="43"/>
        <v>HD</v>
      </c>
      <c r="F74" s="45" t="str">
        <f t="shared" si="44"/>
        <v>DVB-9</v>
      </c>
      <c r="G74" s="45" t="str">
        <f t="shared" si="45"/>
        <v xml:space="preserve"> 3001</v>
      </c>
      <c r="H74" s="46">
        <v>131</v>
      </c>
      <c r="I74" s="45">
        <f t="shared" si="46"/>
        <v>607</v>
      </c>
      <c r="J74" s="47" t="str">
        <f t="shared" si="47"/>
        <v>epg316</v>
      </c>
      <c r="K74" s="48" t="str">
        <f t="shared" si="48"/>
        <v>0009000207D1</v>
      </c>
      <c r="L74" s="48" t="str">
        <f t="shared" si="49"/>
        <v>http://www.fox.com/</v>
      </c>
      <c r="M74" s="48" t="str">
        <f t="shared" si="50"/>
        <v>Русский</v>
      </c>
      <c r="N74" s="48" t="str">
        <f t="shared" si="51"/>
        <v>Круглосуточно</v>
      </c>
      <c r="O74" s="49" t="str">
        <f t="shared" si="52"/>
        <v/>
      </c>
      <c r="P74" s="48" t="str">
        <f t="shared" si="53"/>
        <v>Базовый</v>
      </c>
      <c r="Q74" s="44" t="str">
        <f t="shared" si="54"/>
        <v/>
      </c>
      <c r="R74" s="44"/>
      <c r="S74" s="44" t="str">
        <f t="shared" si="55"/>
        <v>Да</v>
      </c>
      <c r="T74" s="44" t="str">
        <f t="shared" si="56"/>
        <v>Да</v>
      </c>
      <c r="U74" s="44" t="str">
        <f t="shared" si="57"/>
        <v/>
      </c>
      <c r="V74" s="27" t="str">
        <f t="shared" si="58"/>
        <v/>
      </c>
    </row>
    <row r="75" spans="1:22" x14ac:dyDescent="0.2">
      <c r="A75" s="48">
        <f t="shared" si="59"/>
        <v>73</v>
      </c>
      <c r="B75" s="53" t="str">
        <f t="shared" si="40"/>
        <v>Матч! Арена HD</v>
      </c>
      <c r="C75" s="27" t="str">
        <f t="shared" si="41"/>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2"/>
        <v>Спортивные</v>
      </c>
      <c r="E75" s="54" t="str">
        <f t="shared" si="43"/>
        <v>HD</v>
      </c>
      <c r="F75" s="54" t="str">
        <f t="shared" si="44"/>
        <v>DVB-14</v>
      </c>
      <c r="G75" s="45" t="str">
        <f t="shared" si="45"/>
        <v xml:space="preserve"> 3001</v>
      </c>
      <c r="H75" s="55">
        <v>123</v>
      </c>
      <c r="I75" s="54">
        <f t="shared" si="46"/>
        <v>621</v>
      </c>
      <c r="J75" s="47" t="str">
        <f t="shared" si="47"/>
        <v>epg628</v>
      </c>
      <c r="K75" s="48" t="str">
        <f t="shared" si="48"/>
        <v>0009000207F4</v>
      </c>
      <c r="L75" s="48" t="str">
        <f t="shared" si="49"/>
        <v>http://matchtv.ru/</v>
      </c>
      <c r="M75" s="48" t="str">
        <f t="shared" si="50"/>
        <v>Русский</v>
      </c>
      <c r="N75" s="48" t="str">
        <f t="shared" si="51"/>
        <v>Круглосуточно</v>
      </c>
      <c r="O75" s="49" t="str">
        <f t="shared" si="52"/>
        <v/>
      </c>
      <c r="P75" s="48" t="str">
        <f t="shared" si="53"/>
        <v>Базовый</v>
      </c>
      <c r="Q75" s="44" t="str">
        <f t="shared" si="54"/>
        <v/>
      </c>
      <c r="R75" s="44"/>
      <c r="S75" s="44" t="str">
        <f t="shared" si="55"/>
        <v>Да</v>
      </c>
      <c r="T75" s="44" t="str">
        <f t="shared" si="56"/>
        <v>Да</v>
      </c>
      <c r="U75" s="44" t="str">
        <f t="shared" si="57"/>
        <v/>
      </c>
      <c r="V75" s="27" t="str">
        <f t="shared" si="58"/>
        <v/>
      </c>
    </row>
    <row r="76" spans="1:22" x14ac:dyDescent="0.2">
      <c r="A76" s="48">
        <f t="shared" si="59"/>
        <v>74</v>
      </c>
      <c r="B76" s="53" t="str">
        <f t="shared" si="40"/>
        <v>Tiji</v>
      </c>
      <c r="C76" s="27" t="str">
        <f t="shared" si="41"/>
        <v>Детский телеканал для дошкольников. Анимационные сериалы, развивающие передачи, кукольные шоу, музыкальные клипы.</v>
      </c>
      <c r="D76" s="53" t="str">
        <f t="shared" si="42"/>
        <v>Детские</v>
      </c>
      <c r="E76" s="54" t="str">
        <f t="shared" si="43"/>
        <v>SD</v>
      </c>
      <c r="F76" s="54" t="str">
        <f t="shared" si="44"/>
        <v>DVB-13</v>
      </c>
      <c r="G76" s="45" t="str">
        <f t="shared" si="45"/>
        <v xml:space="preserve"> 3001</v>
      </c>
      <c r="H76" s="55">
        <v>113</v>
      </c>
      <c r="I76" s="54">
        <f t="shared" si="46"/>
        <v>85</v>
      </c>
      <c r="J76" s="47" t="str">
        <f t="shared" si="47"/>
        <v>epg109</v>
      </c>
      <c r="K76" s="48" t="str">
        <f t="shared" si="48"/>
        <v>0009000207D1</v>
      </c>
      <c r="L76" s="48" t="str">
        <f t="shared" si="49"/>
        <v>http://www.tiji.fr/</v>
      </c>
      <c r="M76" s="48" t="str">
        <f t="shared" si="50"/>
        <v>Русский</v>
      </c>
      <c r="N76" s="48" t="str">
        <f t="shared" si="51"/>
        <v>Круглосуточно</v>
      </c>
      <c r="O76" s="49" t="str">
        <f t="shared" si="52"/>
        <v/>
      </c>
      <c r="P76" s="48" t="str">
        <f t="shared" si="53"/>
        <v>Базовый</v>
      </c>
      <c r="Q76" s="44" t="str">
        <f t="shared" si="54"/>
        <v/>
      </c>
      <c r="R76" s="44"/>
      <c r="S76" s="44" t="str">
        <f t="shared" si="55"/>
        <v>Да</v>
      </c>
      <c r="T76" s="44" t="str">
        <f t="shared" si="56"/>
        <v>Да</v>
      </c>
      <c r="U76" s="44" t="str">
        <f t="shared" si="57"/>
        <v/>
      </c>
      <c r="V76" s="27" t="str">
        <f t="shared" si="58"/>
        <v/>
      </c>
    </row>
    <row r="77" spans="1:22" x14ac:dyDescent="0.2">
      <c r="A77" s="48">
        <f t="shared" si="59"/>
        <v>75</v>
      </c>
      <c r="B77" s="53" t="str">
        <f t="shared" si="40"/>
        <v>Шалун SD</v>
      </c>
      <c r="C77" s="53" t="str">
        <f t="shared" si="41"/>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3" t="str">
        <f t="shared" si="42"/>
        <v>Эротика</v>
      </c>
      <c r="E77" s="54" t="str">
        <f t="shared" si="43"/>
        <v>SD</v>
      </c>
      <c r="F77" s="54" t="str">
        <f t="shared" si="44"/>
        <v>DVB-13</v>
      </c>
      <c r="G77" s="54" t="str">
        <f t="shared" si="45"/>
        <v xml:space="preserve"> 3001</v>
      </c>
      <c r="H77" s="54">
        <v>196</v>
      </c>
      <c r="I77" s="54">
        <f t="shared" si="46"/>
        <v>925</v>
      </c>
      <c r="J77" s="56" t="str">
        <f t="shared" si="47"/>
        <v>epg654</v>
      </c>
      <c r="K77" s="48" t="str">
        <f t="shared" si="48"/>
        <v>0009000207E3</v>
      </c>
      <c r="L77" s="48" t="str">
        <f t="shared" si="49"/>
        <v>http://www.goodtime.media/</v>
      </c>
      <c r="M77" s="48" t="str">
        <f t="shared" si="50"/>
        <v>Русский</v>
      </c>
      <c r="N77" s="48" t="str">
        <f t="shared" si="51"/>
        <v>Круглосуточно</v>
      </c>
      <c r="O77" s="49" t="str">
        <f t="shared" si="52"/>
        <v/>
      </c>
      <c r="P77" s="48" t="str">
        <f t="shared" si="53"/>
        <v>Базовый</v>
      </c>
      <c r="Q77" s="44" t="str">
        <f t="shared" si="54"/>
        <v/>
      </c>
      <c r="R77" s="44"/>
      <c r="S77" s="44" t="str">
        <f t="shared" si="55"/>
        <v>Да</v>
      </c>
      <c r="T77" s="44" t="str">
        <f t="shared" si="56"/>
        <v>Да</v>
      </c>
      <c r="U77" s="44" t="str">
        <f t="shared" si="57"/>
        <v>Да</v>
      </c>
      <c r="V77" s="27" t="str">
        <f t="shared" si="58"/>
        <v/>
      </c>
    </row>
    <row r="78" spans="1:22" x14ac:dyDescent="0.2">
      <c r="A78" s="48">
        <f t="shared" si="59"/>
        <v>76</v>
      </c>
      <c r="B78" s="53" t="str">
        <f t="shared" si="40"/>
        <v>Ретро</v>
      </c>
      <c r="C78" s="53" t="str">
        <f t="shared" si="41"/>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42"/>
        <v>Развлекательные</v>
      </c>
      <c r="E78" s="54" t="str">
        <f t="shared" si="43"/>
        <v>SD</v>
      </c>
      <c r="F78" s="54" t="str">
        <f t="shared" si="44"/>
        <v>DVB-13</v>
      </c>
      <c r="G78" s="54" t="str">
        <f t="shared" si="45"/>
        <v xml:space="preserve"> 3001</v>
      </c>
      <c r="H78" s="55">
        <v>40</v>
      </c>
      <c r="I78" s="54">
        <f t="shared" si="46"/>
        <v>204</v>
      </c>
      <c r="J78" s="56" t="str">
        <f t="shared" si="47"/>
        <v>epg39</v>
      </c>
      <c r="K78" s="48" t="str">
        <f t="shared" si="48"/>
        <v>0009000207D1</v>
      </c>
      <c r="L78" s="48" t="str">
        <f t="shared" si="49"/>
        <v>http://www.tv-stream.ru/</v>
      </c>
      <c r="M78" s="48" t="str">
        <f t="shared" si="50"/>
        <v>Русский</v>
      </c>
      <c r="N78" s="48" t="str">
        <f t="shared" si="51"/>
        <v>Круглосуточно</v>
      </c>
      <c r="O78" s="49" t="str">
        <f t="shared" si="52"/>
        <v/>
      </c>
      <c r="P78" s="48" t="str">
        <f t="shared" si="53"/>
        <v>Базовый</v>
      </c>
      <c r="Q78" s="44" t="str">
        <f t="shared" si="54"/>
        <v>Да</v>
      </c>
      <c r="R78" s="44"/>
      <c r="S78" s="44" t="str">
        <f t="shared" si="55"/>
        <v>Да</v>
      </c>
      <c r="T78" s="44" t="str">
        <f t="shared" si="56"/>
        <v>Да</v>
      </c>
      <c r="U78" s="44" t="str">
        <f t="shared" si="57"/>
        <v/>
      </c>
      <c r="V78" s="27" t="str">
        <f t="shared" si="58"/>
        <v/>
      </c>
    </row>
    <row r="79" spans="1:22" x14ac:dyDescent="0.2">
      <c r="A79" s="48">
        <f t="shared" si="59"/>
        <v>77</v>
      </c>
      <c r="B79" s="53" t="str">
        <f t="shared" si="40"/>
        <v>National Geographic HD</v>
      </c>
      <c r="C79" s="53"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42"/>
        <v>Вокруг света</v>
      </c>
      <c r="E79" s="54" t="str">
        <f t="shared" si="43"/>
        <v>HD</v>
      </c>
      <c r="F79" s="54" t="str">
        <f t="shared" si="44"/>
        <v>DVB-13</v>
      </c>
      <c r="G79" s="54" t="str">
        <f t="shared" si="45"/>
        <v xml:space="preserve"> 3001</v>
      </c>
      <c r="H79" s="55">
        <v>134</v>
      </c>
      <c r="I79" s="54">
        <f t="shared" si="46"/>
        <v>610</v>
      </c>
      <c r="J79" s="56" t="str">
        <f t="shared" si="47"/>
        <v>epg319</v>
      </c>
      <c r="K79" s="48" t="str">
        <f t="shared" si="48"/>
        <v>0009000207D1</v>
      </c>
      <c r="L79" s="48" t="str">
        <f t="shared" si="49"/>
        <v>http://natgeotv.com/ru</v>
      </c>
      <c r="M79" s="48" t="str">
        <f t="shared" si="50"/>
        <v>Русский, Английский</v>
      </c>
      <c r="N79" s="48" t="str">
        <f t="shared" si="51"/>
        <v>Круглосуточно</v>
      </c>
      <c r="O79" s="49" t="str">
        <f t="shared" si="52"/>
        <v/>
      </c>
      <c r="P79" s="48" t="str">
        <f t="shared" si="53"/>
        <v>Базовый</v>
      </c>
      <c r="Q79" s="44" t="str">
        <f t="shared" si="54"/>
        <v/>
      </c>
      <c r="R79" s="44"/>
      <c r="S79" s="44" t="str">
        <f t="shared" si="55"/>
        <v>Да</v>
      </c>
      <c r="T79" s="44" t="str">
        <f t="shared" si="56"/>
        <v>Да</v>
      </c>
      <c r="U79" s="44" t="str">
        <f t="shared" si="57"/>
        <v/>
      </c>
      <c r="V79" s="27" t="str">
        <f t="shared" si="58"/>
        <v/>
      </c>
    </row>
    <row r="80" spans="1:22" x14ac:dyDescent="0.2">
      <c r="A80" s="48">
        <f t="shared" si="59"/>
        <v>78</v>
      </c>
      <c r="B80" s="53" t="str">
        <f t="shared" si="40"/>
        <v>Food Network</v>
      </c>
      <c r="C80" s="53" t="str">
        <f t="shared" si="4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42"/>
        <v>Семья и здоровье</v>
      </c>
      <c r="E80" s="54" t="str">
        <f t="shared" si="43"/>
        <v>SD</v>
      </c>
      <c r="F80" s="54" t="str">
        <f t="shared" si="44"/>
        <v>DVB-13</v>
      </c>
      <c r="G80" s="54" t="str">
        <f t="shared" si="45"/>
        <v xml:space="preserve"> 3001</v>
      </c>
      <c r="H80" s="55">
        <v>304</v>
      </c>
      <c r="I80" s="54">
        <f t="shared" si="46"/>
        <v>134</v>
      </c>
      <c r="J80" s="56" t="str">
        <f t="shared" si="47"/>
        <v>epg589</v>
      </c>
      <c r="K80" s="48" t="str">
        <f t="shared" si="48"/>
        <v>0009000207D1</v>
      </c>
      <c r="L80" s="48" t="str">
        <f t="shared" si="49"/>
        <v>http://foodnetwork.com</v>
      </c>
      <c r="M80" s="48" t="str">
        <f t="shared" si="50"/>
        <v>Русский, Английский</v>
      </c>
      <c r="N80" s="48" t="str">
        <f t="shared" si="51"/>
        <v>Круглосуточно</v>
      </c>
      <c r="O80" s="49" t="str">
        <f t="shared" si="52"/>
        <v/>
      </c>
      <c r="P80" s="48" t="str">
        <f t="shared" si="53"/>
        <v>Базовый</v>
      </c>
      <c r="Q80" s="44" t="str">
        <f t="shared" si="54"/>
        <v>Да</v>
      </c>
      <c r="R80" s="44"/>
      <c r="S80" s="44" t="str">
        <f t="shared" si="55"/>
        <v>Да</v>
      </c>
      <c r="T80" s="44" t="str">
        <f t="shared" si="56"/>
        <v>Да</v>
      </c>
      <c r="U80" s="44" t="str">
        <f t="shared" si="57"/>
        <v/>
      </c>
      <c r="V80" s="27" t="str">
        <f t="shared" si="58"/>
        <v/>
      </c>
    </row>
    <row r="81" spans="1:22" x14ac:dyDescent="0.2">
      <c r="A81" s="48">
        <f t="shared" si="59"/>
        <v>79</v>
      </c>
      <c r="B81" s="53" t="str">
        <f t="shared" si="40"/>
        <v>Ностальгия</v>
      </c>
      <c r="C81" s="53" t="str">
        <f t="shared" si="41"/>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42"/>
        <v>Развлекательные</v>
      </c>
      <c r="E81" s="54" t="str">
        <f t="shared" si="43"/>
        <v>SD</v>
      </c>
      <c r="F81" s="54" t="str">
        <f t="shared" si="44"/>
        <v>DVB-13</v>
      </c>
      <c r="G81" s="54" t="str">
        <f t="shared" si="45"/>
        <v xml:space="preserve"> 3001</v>
      </c>
      <c r="H81" s="55">
        <v>140</v>
      </c>
      <c r="I81" s="54">
        <f t="shared" si="46"/>
        <v>203</v>
      </c>
      <c r="J81" s="56" t="str">
        <f t="shared" si="47"/>
        <v>epg325</v>
      </c>
      <c r="K81" s="48" t="str">
        <f t="shared" si="48"/>
        <v>0009000207D1</v>
      </c>
      <c r="L81" s="48" t="str">
        <f t="shared" si="49"/>
        <v>http://www.nostalgiatv.ru/</v>
      </c>
      <c r="M81" s="48" t="str">
        <f t="shared" si="50"/>
        <v>Русский</v>
      </c>
      <c r="N81" s="48" t="str">
        <f t="shared" si="51"/>
        <v>Круглосуточно</v>
      </c>
      <c r="O81" s="49" t="str">
        <f t="shared" si="52"/>
        <v/>
      </c>
      <c r="P81" s="48" t="str">
        <f t="shared" si="53"/>
        <v>Базовый</v>
      </c>
      <c r="Q81" s="44" t="str">
        <f t="shared" si="54"/>
        <v>Да</v>
      </c>
      <c r="R81" s="44"/>
      <c r="S81" s="44" t="str">
        <f t="shared" si="55"/>
        <v>Да</v>
      </c>
      <c r="T81" s="44" t="str">
        <f t="shared" si="56"/>
        <v>Да</v>
      </c>
      <c r="U81" s="44" t="str">
        <f t="shared" si="57"/>
        <v/>
      </c>
      <c r="V81" s="27" t="str">
        <f t="shared" si="58"/>
        <v/>
      </c>
    </row>
    <row r="82" spans="1:22" x14ac:dyDescent="0.2">
      <c r="A82" s="48">
        <f t="shared" si="59"/>
        <v>80</v>
      </c>
      <c r="B82" s="53" t="str">
        <f t="shared" si="40"/>
        <v>Eurosport 2</v>
      </c>
      <c r="C82" s="53" t="str">
        <f t="shared" si="41"/>
        <v>Канал предоставляет самую полную информацию о текущих событиях в мире спорта. Вещание в формате высокой четкости.</v>
      </c>
      <c r="D82" s="53" t="str">
        <f t="shared" si="42"/>
        <v>Спортивные</v>
      </c>
      <c r="E82" s="54" t="str">
        <f t="shared" si="43"/>
        <v>SD</v>
      </c>
      <c r="F82" s="54" t="str">
        <f t="shared" si="44"/>
        <v>DVB-13</v>
      </c>
      <c r="G82" s="54" t="str">
        <f t="shared" si="45"/>
        <v xml:space="preserve"> 3001</v>
      </c>
      <c r="H82" s="55">
        <v>111</v>
      </c>
      <c r="I82" s="54">
        <f t="shared" si="46"/>
        <v>301</v>
      </c>
      <c r="J82" s="56" t="str">
        <f t="shared" si="47"/>
        <v>epg107</v>
      </c>
      <c r="K82" s="48" t="str">
        <f t="shared" si="48"/>
        <v>0009000207D1</v>
      </c>
      <c r="L82" s="48" t="str">
        <f t="shared" si="49"/>
        <v>http://www.eurosport.ru/</v>
      </c>
      <c r="M82" s="48" t="str">
        <f t="shared" si="50"/>
        <v>Русский, Английский</v>
      </c>
      <c r="N82" s="48" t="str">
        <f t="shared" si="51"/>
        <v>Круглосуточно</v>
      </c>
      <c r="O82" s="49" t="str">
        <f t="shared" si="52"/>
        <v/>
      </c>
      <c r="P82" s="48" t="str">
        <f t="shared" si="53"/>
        <v>Базовый</v>
      </c>
      <c r="Q82" s="44" t="str">
        <f t="shared" si="54"/>
        <v/>
      </c>
      <c r="R82" s="44"/>
      <c r="S82" s="44" t="str">
        <f t="shared" si="55"/>
        <v>Да</v>
      </c>
      <c r="T82" s="44" t="str">
        <f t="shared" si="56"/>
        <v>Да</v>
      </c>
      <c r="U82" s="44" t="str">
        <f t="shared" si="57"/>
        <v/>
      </c>
      <c r="V82" s="27" t="str">
        <f t="shared" si="58"/>
        <v/>
      </c>
    </row>
    <row r="83" spans="1:22" x14ac:dyDescent="0.2">
      <c r="A83" s="48">
        <f t="shared" si="59"/>
        <v>81</v>
      </c>
      <c r="B83" s="53" t="str">
        <f t="shared" si="40"/>
        <v>National Geographic Wild HD</v>
      </c>
      <c r="C83" s="53" t="str">
        <f t="shared" si="41"/>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42"/>
        <v>Вокруг света</v>
      </c>
      <c r="E83" s="54" t="str">
        <f t="shared" si="43"/>
        <v>HD</v>
      </c>
      <c r="F83" s="54" t="str">
        <f t="shared" si="44"/>
        <v>DVB-14</v>
      </c>
      <c r="G83" s="54" t="str">
        <f t="shared" si="45"/>
        <v xml:space="preserve"> 3001</v>
      </c>
      <c r="H83" s="55">
        <v>135</v>
      </c>
      <c r="I83" s="54">
        <f t="shared" si="46"/>
        <v>611</v>
      </c>
      <c r="J83" s="56" t="str">
        <f t="shared" si="47"/>
        <v>epg320</v>
      </c>
      <c r="K83" s="48" t="str">
        <f t="shared" si="48"/>
        <v>0009000207D1</v>
      </c>
      <c r="L83" s="48" t="str">
        <f t="shared" si="49"/>
        <v>http://natgeotv.com</v>
      </c>
      <c r="M83" s="48" t="str">
        <f t="shared" si="50"/>
        <v>Русский</v>
      </c>
      <c r="N83" s="48" t="str">
        <f t="shared" si="51"/>
        <v>Круглосуточно</v>
      </c>
      <c r="O83" s="49" t="str">
        <f t="shared" si="52"/>
        <v/>
      </c>
      <c r="P83" s="48" t="str">
        <f t="shared" si="53"/>
        <v>Базовый</v>
      </c>
      <c r="Q83" s="44" t="str">
        <f t="shared" si="54"/>
        <v/>
      </c>
      <c r="R83" s="44"/>
      <c r="S83" s="44" t="str">
        <f t="shared" si="55"/>
        <v>Да</v>
      </c>
      <c r="T83" s="44" t="str">
        <f t="shared" si="56"/>
        <v>Да</v>
      </c>
      <c r="U83" s="44" t="str">
        <f t="shared" si="57"/>
        <v/>
      </c>
      <c r="V83" s="27" t="str">
        <f t="shared" si="58"/>
        <v/>
      </c>
    </row>
    <row r="84" spans="1:22" x14ac:dyDescent="0.2">
      <c r="A84" s="48">
        <f t="shared" si="59"/>
        <v>82</v>
      </c>
      <c r="B84" s="53" t="str">
        <f t="shared" si="40"/>
        <v>СТС Love</v>
      </c>
      <c r="C84" s="53" t="str">
        <f t="shared" si="41"/>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42"/>
        <v>Кино и сериалы</v>
      </c>
      <c r="E84" s="54" t="str">
        <f t="shared" si="43"/>
        <v>SD</v>
      </c>
      <c r="F84" s="54" t="str">
        <f t="shared" si="44"/>
        <v>DVB-15</v>
      </c>
      <c r="G84" s="54" t="str">
        <f t="shared" si="45"/>
        <v xml:space="preserve"> 3001</v>
      </c>
      <c r="H84" s="55">
        <v>145</v>
      </c>
      <c r="I84" s="54">
        <f t="shared" si="46"/>
        <v>75</v>
      </c>
      <c r="J84" s="56" t="str">
        <f t="shared" si="47"/>
        <v>epg512</v>
      </c>
      <c r="K84" s="48" t="str">
        <f t="shared" si="48"/>
        <v>0009000207E3</v>
      </c>
      <c r="L84" s="48" t="str">
        <f t="shared" si="49"/>
        <v>http://love.ctc.ru/</v>
      </c>
      <c r="M84" s="48" t="str">
        <f t="shared" si="50"/>
        <v>Русский</v>
      </c>
      <c r="N84" s="48" t="str">
        <f t="shared" si="51"/>
        <v>Круглосуточно</v>
      </c>
      <c r="O84" s="49" t="str">
        <f t="shared" si="52"/>
        <v/>
      </c>
      <c r="P84" s="48" t="str">
        <f t="shared" si="53"/>
        <v>Базовый</v>
      </c>
      <c r="Q84" s="44" t="str">
        <f t="shared" si="54"/>
        <v>Да</v>
      </c>
      <c r="R84" s="44"/>
      <c r="S84" s="44" t="str">
        <f t="shared" si="55"/>
        <v>Да</v>
      </c>
      <c r="T84" s="44" t="str">
        <f t="shared" si="56"/>
        <v>Да</v>
      </c>
      <c r="U84" s="44" t="str">
        <f t="shared" si="57"/>
        <v/>
      </c>
      <c r="V84" s="27" t="str">
        <f t="shared" si="58"/>
        <v/>
      </c>
    </row>
    <row r="85" spans="1:22" x14ac:dyDescent="0.2">
      <c r="A85" s="48">
        <f t="shared" si="59"/>
        <v>83</v>
      </c>
      <c r="B85" s="53" t="str">
        <f t="shared" si="40"/>
        <v>МТС-ИНФО</v>
      </c>
      <c r="C85" s="53" t="str">
        <f t="shared" si="41"/>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42"/>
        <v>Новости и публицистика</v>
      </c>
      <c r="E85" s="54" t="str">
        <f t="shared" si="43"/>
        <v>SD</v>
      </c>
      <c r="F85" s="54" t="str">
        <f t="shared" si="44"/>
        <v>DVB-14</v>
      </c>
      <c r="G85" s="54" t="str">
        <f t="shared" si="45"/>
        <v xml:space="preserve"> 3001</v>
      </c>
      <c r="H85" s="55">
        <v>999</v>
      </c>
      <c r="I85" s="54">
        <f t="shared" si="46"/>
        <v>30</v>
      </c>
      <c r="J85" s="56" t="str">
        <f t="shared" si="47"/>
        <v>epg114</v>
      </c>
      <c r="K85" s="48" t="str">
        <f t="shared" si="48"/>
        <v>-</v>
      </c>
      <c r="L85" s="48" t="str">
        <f t="shared" si="49"/>
        <v>http://dom.mts.ru</v>
      </c>
      <c r="M85" s="48" t="str">
        <f t="shared" si="50"/>
        <v>Русский</v>
      </c>
      <c r="N85" s="48" t="str">
        <f t="shared" si="51"/>
        <v>Круглосуточно</v>
      </c>
      <c r="O85" s="49" t="str">
        <f t="shared" si="52"/>
        <v/>
      </c>
      <c r="P85" s="48" t="str">
        <f t="shared" si="53"/>
        <v>Базовый</v>
      </c>
      <c r="Q85" s="44" t="str">
        <f t="shared" si="54"/>
        <v/>
      </c>
      <c r="R85" s="44"/>
      <c r="S85" s="44" t="str">
        <f t="shared" si="55"/>
        <v>Да</v>
      </c>
      <c r="T85" s="44" t="str">
        <f t="shared" si="56"/>
        <v>Да</v>
      </c>
      <c r="U85" s="44" t="str">
        <f t="shared" si="57"/>
        <v/>
      </c>
      <c r="V85" s="27" t="str">
        <f t="shared" si="58"/>
        <v/>
      </c>
    </row>
    <row r="86" spans="1:22" x14ac:dyDescent="0.2">
      <c r="A86" s="48">
        <f t="shared" si="59"/>
        <v>84</v>
      </c>
      <c r="B86" s="53" t="str">
        <f t="shared" si="40"/>
        <v>Gulli Girl</v>
      </c>
      <c r="C86" s="53" t="str">
        <f t="shared" si="41"/>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42"/>
        <v>Детские</v>
      </c>
      <c r="E86" s="54" t="str">
        <f t="shared" si="43"/>
        <v>SD</v>
      </c>
      <c r="F86" s="54" t="str">
        <f t="shared" si="44"/>
        <v>DVB-14</v>
      </c>
      <c r="G86" s="54" t="str">
        <f t="shared" si="45"/>
        <v xml:space="preserve"> 3001</v>
      </c>
      <c r="H86" s="55">
        <v>80</v>
      </c>
      <c r="I86" s="54">
        <f t="shared" si="46"/>
        <v>87</v>
      </c>
      <c r="J86" s="56" t="str">
        <f t="shared" si="47"/>
        <v>epg76</v>
      </c>
      <c r="K86" s="48" t="str">
        <f t="shared" si="48"/>
        <v>0009000207D1</v>
      </c>
      <c r="L86" s="48" t="str">
        <f t="shared" si="49"/>
        <v>http://www.gulli.ru/</v>
      </c>
      <c r="M86" s="48" t="str">
        <f t="shared" si="50"/>
        <v>Русский</v>
      </c>
      <c r="N86" s="48" t="str">
        <f t="shared" si="51"/>
        <v>Круглосуточно</v>
      </c>
      <c r="O86" s="49" t="str">
        <f t="shared" si="52"/>
        <v/>
      </c>
      <c r="P86" s="48" t="str">
        <f t="shared" si="53"/>
        <v>Базовый</v>
      </c>
      <c r="Q86" s="44" t="str">
        <f t="shared" si="54"/>
        <v/>
      </c>
      <c r="R86" s="44"/>
      <c r="S86" s="44" t="str">
        <f t="shared" si="55"/>
        <v>Да</v>
      </c>
      <c r="T86" s="44" t="str">
        <f t="shared" si="56"/>
        <v>Да</v>
      </c>
      <c r="U86" s="44" t="str">
        <f t="shared" si="57"/>
        <v/>
      </c>
      <c r="V86" s="27" t="str">
        <f t="shared" si="58"/>
        <v/>
      </c>
    </row>
    <row r="87" spans="1:22" x14ac:dyDescent="0.2">
      <c r="A87" s="48">
        <f t="shared" si="59"/>
        <v>85</v>
      </c>
      <c r="B87" s="53" t="str">
        <f t="shared" si="40"/>
        <v>Детский</v>
      </c>
      <c r="C87" s="27" t="str">
        <f t="shared" si="41"/>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42"/>
        <v>Детские</v>
      </c>
      <c r="E87" s="54" t="str">
        <f t="shared" si="43"/>
        <v>SD</v>
      </c>
      <c r="F87" s="54" t="str">
        <f t="shared" si="44"/>
        <v>DVB-14</v>
      </c>
      <c r="G87" s="45" t="str">
        <f t="shared" si="45"/>
        <v xml:space="preserve"> 3001</v>
      </c>
      <c r="H87" s="55">
        <v>83</v>
      </c>
      <c r="I87" s="54">
        <f t="shared" si="46"/>
        <v>88</v>
      </c>
      <c r="J87" s="47" t="str">
        <f t="shared" si="47"/>
        <v>epg79</v>
      </c>
      <c r="K87" s="48" t="str">
        <f t="shared" si="48"/>
        <v>0009000207D1</v>
      </c>
      <c r="L87" s="48" t="str">
        <f t="shared" si="49"/>
        <v>http://telekanaldetskiy.ru/</v>
      </c>
      <c r="M87" s="48" t="str">
        <f t="shared" si="50"/>
        <v>Русский</v>
      </c>
      <c r="N87" s="48" t="str">
        <f t="shared" si="51"/>
        <v>Круглосуточно</v>
      </c>
      <c r="O87" s="49" t="str">
        <f t="shared" si="52"/>
        <v/>
      </c>
      <c r="P87" s="48" t="str">
        <f t="shared" si="53"/>
        <v>Базовый</v>
      </c>
      <c r="Q87" s="44" t="str">
        <f t="shared" si="54"/>
        <v>Да</v>
      </c>
      <c r="R87" s="44"/>
      <c r="S87" s="44" t="str">
        <f t="shared" si="55"/>
        <v>Да</v>
      </c>
      <c r="T87" s="44" t="str">
        <f t="shared" si="56"/>
        <v>Да</v>
      </c>
      <c r="U87" s="44" t="str">
        <f t="shared" si="57"/>
        <v/>
      </c>
      <c r="V87" s="27" t="str">
        <f t="shared" si="58"/>
        <v/>
      </c>
    </row>
    <row r="88" spans="1:22" x14ac:dyDescent="0.2">
      <c r="A88" s="48">
        <f t="shared" si="59"/>
        <v>86</v>
      </c>
      <c r="B88" s="53" t="str">
        <f t="shared" si="40"/>
        <v>Discovery Channel HD</v>
      </c>
      <c r="C88" s="27" t="str">
        <f t="shared" si="41"/>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42"/>
        <v>Вокруг света</v>
      </c>
      <c r="E88" s="54" t="str">
        <f t="shared" si="43"/>
        <v>HD</v>
      </c>
      <c r="F88" s="54" t="str">
        <f t="shared" si="44"/>
        <v>DVB-15</v>
      </c>
      <c r="G88" s="45" t="str">
        <f t="shared" si="45"/>
        <v xml:space="preserve"> 3001</v>
      </c>
      <c r="H88" s="55">
        <v>118</v>
      </c>
      <c r="I88" s="54">
        <f t="shared" si="46"/>
        <v>609</v>
      </c>
      <c r="J88" s="47" t="str">
        <f t="shared" si="47"/>
        <v>epg509</v>
      </c>
      <c r="K88" s="48" t="str">
        <f t="shared" si="48"/>
        <v>0009000207D1</v>
      </c>
      <c r="L88" s="48" t="str">
        <f t="shared" si="49"/>
        <v>http://www.discoverychannel.ru/</v>
      </c>
      <c r="M88" s="48" t="str">
        <f t="shared" si="50"/>
        <v>Русский, Английский</v>
      </c>
      <c r="N88" s="48" t="str">
        <f t="shared" si="51"/>
        <v>Круглосуточно</v>
      </c>
      <c r="O88" s="49" t="str">
        <f t="shared" si="52"/>
        <v/>
      </c>
      <c r="P88" s="48" t="str">
        <f t="shared" si="53"/>
        <v>Базовый</v>
      </c>
      <c r="Q88" s="44" t="str">
        <f t="shared" si="54"/>
        <v/>
      </c>
      <c r="R88" s="44"/>
      <c r="S88" s="44" t="str">
        <f t="shared" si="55"/>
        <v>Да</v>
      </c>
      <c r="T88" s="44" t="str">
        <f t="shared" si="56"/>
        <v>Да</v>
      </c>
      <c r="U88" s="44" t="str">
        <f t="shared" si="57"/>
        <v/>
      </c>
      <c r="V88" s="27" t="str">
        <f t="shared" si="58"/>
        <v/>
      </c>
    </row>
    <row r="89" spans="1:22" x14ac:dyDescent="0.2">
      <c r="A89" s="48">
        <f t="shared" si="59"/>
        <v>87</v>
      </c>
      <c r="B89" s="53" t="str">
        <f t="shared" si="40"/>
        <v>TV1000 Comedy HD</v>
      </c>
      <c r="C89" s="27" t="str">
        <f t="shared" si="41"/>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42"/>
        <v>Кино и сериалы</v>
      </c>
      <c r="E89" s="54" t="str">
        <f t="shared" si="43"/>
        <v>HD</v>
      </c>
      <c r="F89" s="54" t="str">
        <f t="shared" si="44"/>
        <v>DVB-15</v>
      </c>
      <c r="G89" s="45" t="str">
        <f t="shared" si="45"/>
        <v xml:space="preserve"> 3001</v>
      </c>
      <c r="H89" s="55">
        <v>162</v>
      </c>
      <c r="I89" s="54">
        <f t="shared" si="46"/>
        <v>805</v>
      </c>
      <c r="J89" s="47" t="str">
        <f t="shared" si="47"/>
        <v>epg377</v>
      </c>
      <c r="K89" s="48" t="str">
        <f t="shared" si="48"/>
        <v>0009000207E0</v>
      </c>
      <c r="L89" s="48" t="str">
        <f t="shared" si="49"/>
        <v>http://www.viasatpremium.ru/</v>
      </c>
      <c r="M89" s="48" t="str">
        <f t="shared" si="50"/>
        <v>Русский</v>
      </c>
      <c r="N89" s="48" t="str">
        <f t="shared" si="51"/>
        <v>Круглосуточно</v>
      </c>
      <c r="O89" s="49" t="str">
        <f t="shared" si="52"/>
        <v/>
      </c>
      <c r="P89" s="48" t="str">
        <f t="shared" si="53"/>
        <v>VIASAT премиум HD</v>
      </c>
      <c r="Q89" s="44" t="str">
        <f t="shared" si="54"/>
        <v/>
      </c>
      <c r="R89" s="44"/>
      <c r="S89" s="44" t="str">
        <f t="shared" si="55"/>
        <v>Да</v>
      </c>
      <c r="T89" s="44" t="str">
        <f t="shared" si="56"/>
        <v>Да</v>
      </c>
      <c r="U89" s="44" t="str">
        <f t="shared" si="57"/>
        <v/>
      </c>
      <c r="V89" s="27" t="str">
        <f t="shared" si="58"/>
        <v/>
      </c>
    </row>
    <row r="90" spans="1:22" x14ac:dyDescent="0.2">
      <c r="A90" s="48">
        <f t="shared" si="59"/>
        <v>88</v>
      </c>
      <c r="B90" s="53" t="str">
        <f t="shared" si="40"/>
        <v>Канал Disney</v>
      </c>
      <c r="C90" s="27" t="str">
        <f t="shared" si="41"/>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42"/>
        <v>Детские</v>
      </c>
      <c r="E90" s="54" t="str">
        <f t="shared" si="43"/>
        <v>SD</v>
      </c>
      <c r="F90" s="54" t="str">
        <f t="shared" si="44"/>
        <v>DVB-16</v>
      </c>
      <c r="G90" s="45" t="str">
        <f t="shared" si="45"/>
        <v xml:space="preserve"> 3001</v>
      </c>
      <c r="H90" s="55">
        <v>13</v>
      </c>
      <c r="I90" s="68">
        <f t="shared" si="46"/>
        <v>23</v>
      </c>
      <c r="J90" s="47" t="str">
        <f t="shared" si="47"/>
        <v>epg12</v>
      </c>
      <c r="K90" s="48" t="str">
        <f t="shared" si="48"/>
        <v>0009000207E3</v>
      </c>
      <c r="L90" s="48" t="str">
        <f t="shared" si="49"/>
        <v>http://www.disney.ru/</v>
      </c>
      <c r="M90" s="48" t="str">
        <f t="shared" si="50"/>
        <v>Русский</v>
      </c>
      <c r="N90" s="48" t="str">
        <f t="shared" si="51"/>
        <v>Круглосуточно</v>
      </c>
      <c r="O90" s="49" t="str">
        <f t="shared" si="52"/>
        <v/>
      </c>
      <c r="P90" s="48" t="str">
        <f t="shared" si="53"/>
        <v>Базовый</v>
      </c>
      <c r="Q90" s="44" t="str">
        <f t="shared" si="54"/>
        <v>Да</v>
      </c>
      <c r="R90" s="44"/>
      <c r="S90" s="44" t="str">
        <f t="shared" si="55"/>
        <v>Да</v>
      </c>
      <c r="T90" s="44" t="str">
        <f t="shared" si="56"/>
        <v>Да</v>
      </c>
      <c r="U90" s="44" t="str">
        <f t="shared" si="57"/>
        <v/>
      </c>
      <c r="V90" s="27" t="str">
        <f t="shared" si="58"/>
        <v/>
      </c>
    </row>
    <row r="91" spans="1:22" x14ac:dyDescent="0.2">
      <c r="A91" s="48">
        <f t="shared" si="59"/>
        <v>89</v>
      </c>
      <c r="B91" s="53" t="str">
        <f t="shared" si="40"/>
        <v>Boomerang</v>
      </c>
      <c r="C91" s="27" t="str">
        <f t="shared" si="41"/>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42"/>
        <v>Детские</v>
      </c>
      <c r="E91" s="54" t="str">
        <f t="shared" si="43"/>
        <v>SD</v>
      </c>
      <c r="F91" s="54" t="str">
        <f t="shared" si="44"/>
        <v>DVB-16</v>
      </c>
      <c r="G91" s="45" t="str">
        <f t="shared" si="45"/>
        <v xml:space="preserve"> 3001</v>
      </c>
      <c r="H91" s="55">
        <v>180</v>
      </c>
      <c r="I91" s="54">
        <f t="shared" si="46"/>
        <v>86</v>
      </c>
      <c r="J91" s="47" t="str">
        <f t="shared" si="47"/>
        <v>epg374</v>
      </c>
      <c r="K91" s="48" t="str">
        <f t="shared" si="48"/>
        <v>0009000207D1</v>
      </c>
      <c r="L91" s="48" t="str">
        <f t="shared" si="49"/>
        <v>http://www.boomerangtv.co.uk</v>
      </c>
      <c r="M91" s="48" t="str">
        <f t="shared" si="50"/>
        <v>Русский</v>
      </c>
      <c r="N91" s="48" t="str">
        <f t="shared" si="51"/>
        <v>Круглосуточно</v>
      </c>
      <c r="O91" s="49" t="str">
        <f t="shared" si="52"/>
        <v/>
      </c>
      <c r="P91" s="48" t="str">
        <f t="shared" si="53"/>
        <v>Базовый</v>
      </c>
      <c r="Q91" s="44" t="str">
        <f t="shared" si="54"/>
        <v/>
      </c>
      <c r="R91" s="44"/>
      <c r="S91" s="44" t="str">
        <f t="shared" si="55"/>
        <v>Да</v>
      </c>
      <c r="T91" s="44" t="str">
        <f t="shared" si="56"/>
        <v>Да</v>
      </c>
      <c r="U91" s="44" t="str">
        <f t="shared" si="57"/>
        <v/>
      </c>
      <c r="V91" s="27" t="str">
        <f t="shared" si="58"/>
        <v/>
      </c>
    </row>
    <row r="92" spans="1:22" x14ac:dyDescent="0.2">
      <c r="A92" s="48">
        <f t="shared" si="59"/>
        <v>90</v>
      </c>
      <c r="B92" s="53" t="str">
        <f t="shared" si="40"/>
        <v>Eurosport 2 HD</v>
      </c>
      <c r="C92" s="27" t="str">
        <f t="shared" si="41"/>
        <v>Канал предоставляет самую полную информацию о текущих событиях в мире спорта. Вещание в формате высокой четкости.</v>
      </c>
      <c r="D92" s="53" t="str">
        <f t="shared" si="42"/>
        <v>Спортивные</v>
      </c>
      <c r="E92" s="54" t="str">
        <f t="shared" si="43"/>
        <v>HD</v>
      </c>
      <c r="F92" s="54" t="str">
        <f t="shared" si="44"/>
        <v>DVB-16</v>
      </c>
      <c r="G92" s="45" t="str">
        <f t="shared" si="45"/>
        <v xml:space="preserve"> 3001</v>
      </c>
      <c r="H92" s="55">
        <v>171</v>
      </c>
      <c r="I92" s="54">
        <f t="shared" si="46"/>
        <v>620</v>
      </c>
      <c r="J92" s="47" t="str">
        <f t="shared" si="47"/>
        <v>epg383</v>
      </c>
      <c r="K92" s="48" t="str">
        <f t="shared" si="48"/>
        <v>0009000207D1</v>
      </c>
      <c r="L92" s="48" t="str">
        <f t="shared" si="49"/>
        <v>http://www.eurosport.ru/</v>
      </c>
      <c r="M92" s="48" t="str">
        <f t="shared" si="50"/>
        <v>Английский</v>
      </c>
      <c r="N92" s="48" t="str">
        <f t="shared" si="51"/>
        <v>Круглосуточно</v>
      </c>
      <c r="O92" s="49" t="str">
        <f t="shared" si="52"/>
        <v/>
      </c>
      <c r="P92" s="48" t="str">
        <f t="shared" si="53"/>
        <v>Базовый</v>
      </c>
      <c r="Q92" s="44" t="str">
        <f t="shared" si="54"/>
        <v/>
      </c>
      <c r="R92" s="44"/>
      <c r="S92" s="44" t="str">
        <f t="shared" si="55"/>
        <v>Да</v>
      </c>
      <c r="T92" s="44" t="str">
        <f t="shared" si="56"/>
        <v>Да</v>
      </c>
      <c r="U92" s="44" t="str">
        <f t="shared" si="57"/>
        <v/>
      </c>
      <c r="V92" s="27" t="str">
        <f t="shared" si="58"/>
        <v/>
      </c>
    </row>
    <row r="93" spans="1:22" x14ac:dyDescent="0.2">
      <c r="A93" s="48">
        <f t="shared" si="59"/>
        <v>91</v>
      </c>
      <c r="B93" s="53" t="str">
        <f t="shared" ref="B93:B123" si="60">IFERROR(VLOOKUP($H93,TChannels,3,FALSE),"-")</f>
        <v>Discovery Science</v>
      </c>
      <c r="C93" s="27" t="str">
        <f t="shared" ref="C93:C123" si="61">IFERROR(VLOOKUP($H93,TChannels,30,FALSE),"-")</f>
        <v>Discovery Science – научный круглосуточный канал. Discovery Science транслирует научные и технические исследования, открытия и изобретения.</v>
      </c>
      <c r="D93" s="53" t="str">
        <f t="shared" ref="D93:D124" si="62">IFERROR(VLOOKUP($H93,TChannels,21,FALSE),"-")</f>
        <v>Познавательные</v>
      </c>
      <c r="E93" s="54" t="str">
        <f t="shared" ref="E93:E124" si="63">IFERROR(VLOOKUP($H93,TChannels,4,FALSE),"-")</f>
        <v>SD</v>
      </c>
      <c r="F93" s="54" t="str">
        <f t="shared" ref="F93:F124" si="64">IFERROR(VLOOKUP($H93,TChannels,2,FALSE),"-")</f>
        <v>DVB-17</v>
      </c>
      <c r="G93" s="45" t="str">
        <f t="shared" ref="G93:G124" si="65">IFERROR(MID($A$1,SEARCH("=",$A$1,9)+1,SEARCH(")",$A$1)-SEARCH("=",$A$1,9)-1),"Н/Д")</f>
        <v xml:space="preserve"> 3001</v>
      </c>
      <c r="H93" s="55">
        <v>85</v>
      </c>
      <c r="I93" s="54">
        <f t="shared" ref="I93:I124" si="66">IFERROR(VLOOKUP($H93,TChannels,5,FALSE),"-")</f>
        <v>111</v>
      </c>
      <c r="J93" s="47" t="str">
        <f t="shared" ref="J93:J123" si="67">IFERROR(VLOOKUP($H93,TChannels,22,FALSE),"-")</f>
        <v>epg81</v>
      </c>
      <c r="K93" s="48" t="str">
        <f t="shared" ref="K93:K124" si="68">IFERROR(IF($U$1=1,VLOOKUP($H93,TChannels,13,FALSE),IF($U$1=2,VLOOKUP($H93,TChannels,20,FALSE),IF($U$1=3,VLOOKUP($H93,TChannels,10,FALSE),IF($U$1=4,VLOOKUP($H93,TChannels,17,FALSE),"Не определен")))),"-")</f>
        <v>0009000207E3</v>
      </c>
      <c r="L93" s="48" t="str">
        <f t="shared" ref="L93:L123" si="69">IFERROR(VLOOKUP($H93,TChannels,23,FALSE),"-")</f>
        <v>http://science.discovery.com/</v>
      </c>
      <c r="M93" s="48" t="str">
        <f t="shared" ref="M93:M123" si="70">IFERROR(VLOOKUP($H93,TChannels,24,FALSE),"-")</f>
        <v>Русский, Английский</v>
      </c>
      <c r="N93" s="48" t="str">
        <f t="shared" ref="N93:N123" si="71">IFERROR(VLOOKUP($H93,TChannels,25,FALSE),"-")</f>
        <v>Круглосуточно</v>
      </c>
      <c r="O93" s="49" t="str">
        <f t="shared" ref="O93:O123" si="72">IF(VLOOKUP($H93,TChannels,26,FALSE)=0,"",VLOOKUP($H93,TChannels,26,FALSE))</f>
        <v/>
      </c>
      <c r="P93" s="48" t="str">
        <f t="shared" ref="P93:P124" si="73">IFERROR(IF(OR($U$1=1,$U$1=3),VLOOKUP($H93,TChannels,7,FALSE),IF(OR($U$1=2,$U$1=4),VLOOKUP($H93,TChannels,14,FALSE),"Не определен")),"-")</f>
        <v>Базовый</v>
      </c>
      <c r="Q93" s="44" t="str">
        <f t="shared" ref="Q93:Q124" si="74">IF(VLOOKUP($H93,TChannels,6,FALSE)=0,"",VLOOKUP($H93,TChannels,6,FALSE))</f>
        <v/>
      </c>
      <c r="R93" s="44"/>
      <c r="S93" s="44" t="str">
        <f t="shared" ref="S93:S124" si="75">IFERROR(VLOOKUP($H93,TChannels,27,FALSE),"-")</f>
        <v>Да</v>
      </c>
      <c r="T93" s="44" t="str">
        <f t="shared" ref="T93:T124" si="76">IFERROR(VLOOKUP($H93,TChannels,28,FALSE),"-")</f>
        <v>Да</v>
      </c>
      <c r="U93" s="44" t="str">
        <f t="shared" ref="U93:U124" si="77">IF(VLOOKUP($H93,TChannels,29,FALSE)=0,"",VLOOKUP($H93,TChannels,29,FALSE))</f>
        <v/>
      </c>
      <c r="V93" s="27" t="str">
        <f t="shared" ref="V93:V124" si="78">IF(VLOOKUP($H93,TChannels,31,FALSE)=0,"",VLOOKUP($H93,TChannels,31,FALSE))</f>
        <v/>
      </c>
    </row>
    <row r="94" spans="1:22" x14ac:dyDescent="0.2">
      <c r="A94" s="48">
        <f t="shared" si="59"/>
        <v>92</v>
      </c>
      <c r="B94" s="53" t="str">
        <f t="shared" si="60"/>
        <v>КХЛ HD</v>
      </c>
      <c r="C94" s="27" t="str">
        <f t="shared" si="61"/>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62"/>
        <v>Спортивные</v>
      </c>
      <c r="E94" s="54" t="str">
        <f t="shared" si="63"/>
        <v>HD</v>
      </c>
      <c r="F94" s="54" t="str">
        <f t="shared" si="64"/>
        <v>DVB-17</v>
      </c>
      <c r="G94" s="45" t="str">
        <f t="shared" si="65"/>
        <v xml:space="preserve"> 3001</v>
      </c>
      <c r="H94" s="55">
        <v>170</v>
      </c>
      <c r="I94" s="54">
        <f t="shared" si="66"/>
        <v>830</v>
      </c>
      <c r="J94" s="47" t="str">
        <f t="shared" si="67"/>
        <v>epg382</v>
      </c>
      <c r="K94" s="48" t="str">
        <f t="shared" si="68"/>
        <v>0009000207F6</v>
      </c>
      <c r="L94" s="48" t="str">
        <f t="shared" si="69"/>
        <v>http://tv.khl.ru/</v>
      </c>
      <c r="M94" s="48" t="str">
        <f t="shared" si="70"/>
        <v>Русский</v>
      </c>
      <c r="N94" s="48" t="str">
        <f t="shared" si="71"/>
        <v>Круглосуточно</v>
      </c>
      <c r="O94" s="49" t="str">
        <f t="shared" si="72"/>
        <v/>
      </c>
      <c r="P94" s="48" t="str">
        <f t="shared" si="73"/>
        <v>КХЛ HD</v>
      </c>
      <c r="Q94" s="44" t="str">
        <f t="shared" si="74"/>
        <v/>
      </c>
      <c r="R94" s="44"/>
      <c r="S94" s="44" t="str">
        <f t="shared" si="75"/>
        <v>Да</v>
      </c>
      <c r="T94" s="44" t="str">
        <f t="shared" si="76"/>
        <v>Да</v>
      </c>
      <c r="U94" s="44" t="str">
        <f t="shared" si="77"/>
        <v/>
      </c>
      <c r="V94" s="27" t="str">
        <f t="shared" si="78"/>
        <v/>
      </c>
    </row>
    <row r="95" spans="1:22" x14ac:dyDescent="0.2">
      <c r="A95" s="48">
        <f t="shared" si="59"/>
        <v>93</v>
      </c>
      <c r="B95" s="53" t="str">
        <f t="shared" si="60"/>
        <v>History</v>
      </c>
      <c r="C95" s="27" t="str">
        <f t="shared" si="61"/>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62"/>
        <v>Развлекательные</v>
      </c>
      <c r="E95" s="54" t="str">
        <f t="shared" si="63"/>
        <v>SD</v>
      </c>
      <c r="F95" s="54" t="str">
        <f t="shared" si="64"/>
        <v>DVB-17</v>
      </c>
      <c r="G95" s="45" t="str">
        <f t="shared" si="65"/>
        <v xml:space="preserve"> 3001</v>
      </c>
      <c r="H95" s="55">
        <v>233</v>
      </c>
      <c r="I95" s="54">
        <f t="shared" si="66"/>
        <v>201</v>
      </c>
      <c r="J95" s="47" t="str">
        <f t="shared" si="67"/>
        <v>epg503</v>
      </c>
      <c r="K95" s="48" t="str">
        <f t="shared" si="68"/>
        <v>0009000207D1</v>
      </c>
      <c r="L95" s="48" t="str">
        <f t="shared" si="69"/>
        <v>http://www.history.com/</v>
      </c>
      <c r="M95" s="48" t="str">
        <f t="shared" si="70"/>
        <v>Русский, Английский</v>
      </c>
      <c r="N95" s="48" t="str">
        <f t="shared" si="71"/>
        <v>Круглосуточно</v>
      </c>
      <c r="O95" s="49" t="str">
        <f t="shared" si="72"/>
        <v/>
      </c>
      <c r="P95" s="48" t="str">
        <f t="shared" si="73"/>
        <v>Базовый</v>
      </c>
      <c r="Q95" s="44" t="str">
        <f t="shared" si="74"/>
        <v>Да</v>
      </c>
      <c r="R95" s="44"/>
      <c r="S95" s="44" t="str">
        <f t="shared" si="75"/>
        <v>Да</v>
      </c>
      <c r="T95" s="44" t="str">
        <f t="shared" si="76"/>
        <v>Да</v>
      </c>
      <c r="U95" s="44" t="str">
        <f t="shared" si="77"/>
        <v/>
      </c>
      <c r="V95" s="27" t="str">
        <f t="shared" si="78"/>
        <v/>
      </c>
    </row>
    <row r="96" spans="1:22" s="63" customFormat="1" x14ac:dyDescent="0.2">
      <c r="A96" s="48">
        <f t="shared" si="59"/>
        <v>94</v>
      </c>
      <c r="B96" s="53" t="str">
        <f t="shared" si="60"/>
        <v>Life</v>
      </c>
      <c r="C96" s="27" t="str">
        <f t="shared" si="61"/>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62"/>
        <v>Новости и публицистика</v>
      </c>
      <c r="E96" s="54" t="str">
        <f t="shared" si="63"/>
        <v>SD</v>
      </c>
      <c r="F96" s="54" t="str">
        <f t="shared" si="64"/>
        <v>DVB-18</v>
      </c>
      <c r="G96" s="45" t="str">
        <f t="shared" si="65"/>
        <v xml:space="preserve"> 3001</v>
      </c>
      <c r="H96" s="55">
        <v>69</v>
      </c>
      <c r="I96" s="54">
        <f t="shared" si="66"/>
        <v>34</v>
      </c>
      <c r="J96" s="47" t="str">
        <f t="shared" si="67"/>
        <v>epg273</v>
      </c>
      <c r="K96" s="48" t="str">
        <f t="shared" si="68"/>
        <v>0009000207F4</v>
      </c>
      <c r="L96" s="48" t="str">
        <f t="shared" si="69"/>
        <v>http://lifenews.ru/</v>
      </c>
      <c r="M96" s="48" t="str">
        <f t="shared" si="70"/>
        <v>Русский</v>
      </c>
      <c r="N96" s="48" t="str">
        <f t="shared" si="71"/>
        <v>Круглосуточно</v>
      </c>
      <c r="O96" s="49" t="str">
        <f t="shared" si="72"/>
        <v/>
      </c>
      <c r="P96" s="48" t="str">
        <f t="shared" si="73"/>
        <v>Базовый</v>
      </c>
      <c r="Q96" s="44" t="str">
        <f t="shared" si="74"/>
        <v>Да</v>
      </c>
      <c r="R96" s="44"/>
      <c r="S96" s="44" t="str">
        <f t="shared" si="75"/>
        <v>Да</v>
      </c>
      <c r="T96" s="44" t="str">
        <f t="shared" si="76"/>
        <v>Да</v>
      </c>
      <c r="U96" s="44" t="str">
        <f t="shared" si="77"/>
        <v/>
      </c>
      <c r="V96" s="27" t="str">
        <f t="shared" si="78"/>
        <v/>
      </c>
    </row>
    <row r="97" spans="1:22" x14ac:dyDescent="0.2">
      <c r="A97" s="48">
        <f t="shared" si="59"/>
        <v>95</v>
      </c>
      <c r="B97" s="53" t="str">
        <f t="shared" si="60"/>
        <v>Бобёр</v>
      </c>
      <c r="C97" s="27" t="str">
        <f t="shared" si="61"/>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62"/>
        <v>Познавательные</v>
      </c>
      <c r="E97" s="54" t="str">
        <f t="shared" si="63"/>
        <v>SD</v>
      </c>
      <c r="F97" s="54" t="str">
        <f t="shared" si="64"/>
        <v>DVB-18</v>
      </c>
      <c r="G97" s="45" t="str">
        <f t="shared" si="65"/>
        <v xml:space="preserve"> 3001</v>
      </c>
      <c r="H97" s="54">
        <v>312</v>
      </c>
      <c r="I97" s="54">
        <f t="shared" si="66"/>
        <v>112</v>
      </c>
      <c r="J97" s="47" t="str">
        <f t="shared" si="67"/>
        <v>epg603</v>
      </c>
      <c r="K97" s="48" t="str">
        <f t="shared" si="68"/>
        <v>0009000207E5</v>
      </c>
      <c r="L97" s="48" t="str">
        <f t="shared" si="69"/>
        <v>http://www.bober-tv.ru</v>
      </c>
      <c r="M97" s="48" t="str">
        <f t="shared" si="70"/>
        <v>Русский</v>
      </c>
      <c r="N97" s="48" t="str">
        <f t="shared" si="71"/>
        <v>Круглосуточно</v>
      </c>
      <c r="O97" s="49" t="str">
        <f t="shared" si="72"/>
        <v/>
      </c>
      <c r="P97" s="48" t="str">
        <f t="shared" si="73"/>
        <v>Базовый</v>
      </c>
      <c r="Q97" s="48" t="str">
        <f t="shared" si="74"/>
        <v/>
      </c>
      <c r="R97" s="48"/>
      <c r="S97" s="44" t="str">
        <f t="shared" si="75"/>
        <v>Да</v>
      </c>
      <c r="T97" s="44" t="str">
        <f t="shared" si="76"/>
        <v>Да</v>
      </c>
      <c r="U97" s="44" t="str">
        <f t="shared" si="77"/>
        <v/>
      </c>
      <c r="V97" s="27" t="str">
        <f t="shared" si="78"/>
        <v/>
      </c>
    </row>
    <row r="98" spans="1:22" x14ac:dyDescent="0.2">
      <c r="A98" s="48">
        <f t="shared" si="59"/>
        <v>96</v>
      </c>
      <c r="B98" s="53" t="str">
        <f t="shared" si="60"/>
        <v>Fox Life HD</v>
      </c>
      <c r="C98" s="27" t="str">
        <f t="shared" si="61"/>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62"/>
        <v>Кино и сериалы</v>
      </c>
      <c r="E98" s="54" t="str">
        <f t="shared" si="63"/>
        <v>HD</v>
      </c>
      <c r="F98" s="54" t="str">
        <f t="shared" si="64"/>
        <v>DVB-21</v>
      </c>
      <c r="G98" s="45" t="str">
        <f t="shared" si="65"/>
        <v xml:space="preserve"> 3001</v>
      </c>
      <c r="H98" s="55">
        <v>130</v>
      </c>
      <c r="I98" s="54">
        <f t="shared" si="66"/>
        <v>606</v>
      </c>
      <c r="J98" s="47" t="str">
        <f t="shared" si="67"/>
        <v>epg315</v>
      </c>
      <c r="K98" s="48" t="str">
        <f t="shared" si="68"/>
        <v>0009000207D1</v>
      </c>
      <c r="L98" s="48" t="str">
        <f t="shared" si="69"/>
        <v>http://www.foxlifetv.ru/</v>
      </c>
      <c r="M98" s="48" t="str">
        <f t="shared" si="70"/>
        <v>Русский</v>
      </c>
      <c r="N98" s="48" t="str">
        <f t="shared" si="71"/>
        <v>Круглосуточно</v>
      </c>
      <c r="O98" s="49" t="str">
        <f t="shared" si="72"/>
        <v/>
      </c>
      <c r="P98" s="48" t="str">
        <f t="shared" si="73"/>
        <v>Базовый</v>
      </c>
      <c r="Q98" s="44" t="str">
        <f t="shared" si="74"/>
        <v/>
      </c>
      <c r="R98" s="44"/>
      <c r="S98" s="44" t="str">
        <f t="shared" si="75"/>
        <v>Да</v>
      </c>
      <c r="T98" s="44" t="str">
        <f t="shared" si="76"/>
        <v>Да</v>
      </c>
      <c r="U98" s="44" t="str">
        <f t="shared" si="77"/>
        <v/>
      </c>
      <c r="V98" s="27" t="str">
        <f t="shared" si="78"/>
        <v/>
      </c>
    </row>
    <row r="99" spans="1:22" x14ac:dyDescent="0.2">
      <c r="A99" s="48">
        <f t="shared" ref="A99:A130" si="79">ROW()-2</f>
        <v>97</v>
      </c>
      <c r="B99" s="53" t="str">
        <f t="shared" si="60"/>
        <v>Mezzo Live HD</v>
      </c>
      <c r="C99" s="27" t="str">
        <f t="shared" si="61"/>
        <v>Самые прекрасные мгновения классической музыки, оперы, танца, джаза и всей музыки мира. В прямом эфире.</v>
      </c>
      <c r="D99" s="53" t="str">
        <f t="shared" si="62"/>
        <v>Музыкальные</v>
      </c>
      <c r="E99" s="54" t="str">
        <f t="shared" si="63"/>
        <v>HD</v>
      </c>
      <c r="F99" s="54" t="str">
        <f t="shared" si="64"/>
        <v>DVB-23</v>
      </c>
      <c r="G99" s="45" t="str">
        <f t="shared" si="65"/>
        <v xml:space="preserve"> 3001</v>
      </c>
      <c r="H99" s="55">
        <v>146</v>
      </c>
      <c r="I99" s="54">
        <f t="shared" si="66"/>
        <v>623</v>
      </c>
      <c r="J99" s="47" t="str">
        <f t="shared" si="67"/>
        <v>epg329</v>
      </c>
      <c r="K99" s="48" t="str">
        <f t="shared" si="68"/>
        <v>0009000207D1</v>
      </c>
      <c r="L99" s="48" t="str">
        <f t="shared" si="69"/>
        <v>http://www.mezzo.tv/</v>
      </c>
      <c r="M99" s="48" t="str">
        <f t="shared" si="70"/>
        <v>Французский</v>
      </c>
      <c r="N99" s="48" t="str">
        <f t="shared" si="71"/>
        <v>Круглосуточно</v>
      </c>
      <c r="O99" s="49" t="str">
        <f t="shared" si="72"/>
        <v/>
      </c>
      <c r="P99" s="48" t="str">
        <f t="shared" si="73"/>
        <v>Базовый</v>
      </c>
      <c r="Q99" s="44" t="str">
        <f t="shared" si="74"/>
        <v/>
      </c>
      <c r="R99" s="44"/>
      <c r="S99" s="44" t="str">
        <f t="shared" si="75"/>
        <v>Да</v>
      </c>
      <c r="T99" s="44" t="str">
        <f t="shared" si="76"/>
        <v>Да</v>
      </c>
      <c r="U99" s="44" t="str">
        <f t="shared" si="77"/>
        <v/>
      </c>
      <c r="V99" s="27" t="str">
        <f t="shared" si="78"/>
        <v/>
      </c>
    </row>
    <row r="100" spans="1:22" x14ac:dyDescent="0.2">
      <c r="A100" s="48">
        <f t="shared" si="79"/>
        <v>98</v>
      </c>
      <c r="B100" s="53" t="str">
        <f t="shared" si="60"/>
        <v>Viasat History</v>
      </c>
      <c r="C100" s="27" t="str">
        <f t="shared" si="61"/>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62"/>
        <v>Познавательные</v>
      </c>
      <c r="E100" s="54" t="str">
        <f t="shared" si="63"/>
        <v>SD</v>
      </c>
      <c r="F100" s="54" t="str">
        <f t="shared" si="64"/>
        <v>DVB-22</v>
      </c>
      <c r="G100" s="45" t="str">
        <f t="shared" si="65"/>
        <v xml:space="preserve"> 3001</v>
      </c>
      <c r="H100" s="55">
        <v>91</v>
      </c>
      <c r="I100" s="54">
        <f t="shared" si="66"/>
        <v>113</v>
      </c>
      <c r="J100" s="153" t="str">
        <f t="shared" si="67"/>
        <v>epg87</v>
      </c>
      <c r="K100" s="67" t="str">
        <f t="shared" si="68"/>
        <v>0009000207D1</v>
      </c>
      <c r="L100" s="67" t="str">
        <f t="shared" si="69"/>
        <v>http://www.viasat-channels.tv</v>
      </c>
      <c r="M100" s="67" t="str">
        <f t="shared" si="70"/>
        <v>Русский, Английский</v>
      </c>
      <c r="N100" s="67" t="str">
        <f t="shared" si="71"/>
        <v>Круглосуточно</v>
      </c>
      <c r="O100" s="154" t="str">
        <f t="shared" si="72"/>
        <v/>
      </c>
      <c r="P100" s="67" t="str">
        <f t="shared" si="73"/>
        <v>Базовый</v>
      </c>
      <c r="Q100" s="44" t="str">
        <f t="shared" si="74"/>
        <v>Да</v>
      </c>
      <c r="R100" s="44"/>
      <c r="S100" s="44" t="str">
        <f t="shared" si="75"/>
        <v>Да</v>
      </c>
      <c r="T100" s="44" t="str">
        <f t="shared" si="76"/>
        <v>Да</v>
      </c>
      <c r="U100" s="44" t="str">
        <f t="shared" si="77"/>
        <v/>
      </c>
      <c r="V100" s="27" t="str">
        <f t="shared" si="78"/>
        <v/>
      </c>
    </row>
    <row r="101" spans="1:22" x14ac:dyDescent="0.2">
      <c r="A101" s="48">
        <f t="shared" si="79"/>
        <v>99</v>
      </c>
      <c r="B101" s="53" t="str">
        <f t="shared" si="60"/>
        <v>Life HD</v>
      </c>
      <c r="C101" s="27" t="str">
        <f t="shared" si="61"/>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62"/>
        <v>Новости и публицистика</v>
      </c>
      <c r="E101" s="54" t="str">
        <f t="shared" si="63"/>
        <v>HD</v>
      </c>
      <c r="F101" s="54" t="str">
        <f t="shared" si="64"/>
        <v>DVB-19</v>
      </c>
      <c r="G101" s="45" t="str">
        <f t="shared" si="65"/>
        <v xml:space="preserve"> 3001</v>
      </c>
      <c r="H101" s="55">
        <v>182</v>
      </c>
      <c r="I101" s="54">
        <f t="shared" si="66"/>
        <v>624</v>
      </c>
      <c r="J101" s="153" t="str">
        <f t="shared" si="67"/>
        <v>epg480</v>
      </c>
      <c r="K101" s="67" t="str">
        <f t="shared" si="68"/>
        <v>0009000207D1</v>
      </c>
      <c r="L101" s="67" t="str">
        <f t="shared" si="69"/>
        <v>http://lifenews.ru/</v>
      </c>
      <c r="M101" s="67" t="str">
        <f t="shared" si="70"/>
        <v>Русский</v>
      </c>
      <c r="N101" s="67" t="str">
        <f t="shared" si="71"/>
        <v>Круглосуточно</v>
      </c>
      <c r="O101" s="154" t="str">
        <f t="shared" si="72"/>
        <v/>
      </c>
      <c r="P101" s="67" t="str">
        <f t="shared" si="73"/>
        <v>Базовый</v>
      </c>
      <c r="Q101" s="44" t="str">
        <f t="shared" si="74"/>
        <v/>
      </c>
      <c r="R101" s="44"/>
      <c r="S101" s="44" t="str">
        <f t="shared" si="75"/>
        <v>Да</v>
      </c>
      <c r="T101" s="44" t="str">
        <f t="shared" si="76"/>
        <v>Да</v>
      </c>
      <c r="U101" s="44" t="str">
        <f t="shared" si="77"/>
        <v/>
      </c>
      <c r="V101" s="27" t="str">
        <f t="shared" si="78"/>
        <v/>
      </c>
    </row>
    <row r="102" spans="1:22" x14ac:dyDescent="0.2">
      <c r="A102" s="48">
        <f t="shared" si="79"/>
        <v>100</v>
      </c>
      <c r="B102" s="53" t="str">
        <f t="shared" si="60"/>
        <v>Матч! Арена</v>
      </c>
      <c r="C102" s="27" t="str">
        <f t="shared" si="61"/>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62"/>
        <v>Спортивные</v>
      </c>
      <c r="E102" s="54" t="str">
        <f t="shared" si="63"/>
        <v>SD</v>
      </c>
      <c r="F102" s="54" t="str">
        <f t="shared" si="64"/>
        <v>DVB-19</v>
      </c>
      <c r="G102" s="45" t="str">
        <f t="shared" si="65"/>
        <v xml:space="preserve"> 3001</v>
      </c>
      <c r="H102" s="55">
        <v>50</v>
      </c>
      <c r="I102" s="54">
        <f t="shared" si="66"/>
        <v>302</v>
      </c>
      <c r="J102" s="153" t="str">
        <f t="shared" si="67"/>
        <v>epg627</v>
      </c>
      <c r="K102" s="67" t="str">
        <f t="shared" si="68"/>
        <v>0009000207F4</v>
      </c>
      <c r="L102" s="67" t="str">
        <f t="shared" si="69"/>
        <v>http://matchtv.ru/</v>
      </c>
      <c r="M102" s="67" t="str">
        <f t="shared" si="70"/>
        <v>Русский</v>
      </c>
      <c r="N102" s="67" t="str">
        <f t="shared" si="71"/>
        <v>Круглосуточно</v>
      </c>
      <c r="O102" s="154" t="str">
        <f t="shared" si="72"/>
        <v/>
      </c>
      <c r="P102" s="67" t="str">
        <f t="shared" si="73"/>
        <v>Базовый</v>
      </c>
      <c r="Q102" s="44" t="str">
        <f t="shared" si="74"/>
        <v>Да</v>
      </c>
      <c r="R102" s="44"/>
      <c r="S102" s="44" t="str">
        <f t="shared" si="75"/>
        <v>Да</v>
      </c>
      <c r="T102" s="44" t="str">
        <f t="shared" si="76"/>
        <v>Да</v>
      </c>
      <c r="U102" s="44" t="str">
        <f t="shared" si="77"/>
        <v/>
      </c>
      <c r="V102" s="27" t="str">
        <f t="shared" si="78"/>
        <v/>
      </c>
    </row>
    <row r="103" spans="1:22" x14ac:dyDescent="0.2">
      <c r="A103" s="44">
        <f t="shared" si="79"/>
        <v>101</v>
      </c>
      <c r="B103" s="27" t="str">
        <f t="shared" si="60"/>
        <v>Extreme Sports</v>
      </c>
      <c r="C103" s="27" t="str">
        <f t="shared" si="61"/>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2"/>
        <v>Спортивные</v>
      </c>
      <c r="E103" s="45" t="str">
        <f t="shared" si="63"/>
        <v>SD</v>
      </c>
      <c r="F103" s="45" t="str">
        <f t="shared" si="64"/>
        <v>DVB-31</v>
      </c>
      <c r="G103" s="45" t="str">
        <f t="shared" si="65"/>
        <v xml:space="preserve"> 3001</v>
      </c>
      <c r="H103" s="45">
        <v>110</v>
      </c>
      <c r="I103" s="45">
        <f t="shared" si="66"/>
        <v>838</v>
      </c>
      <c r="J103" s="153" t="str">
        <f t="shared" si="67"/>
        <v>epg106</v>
      </c>
      <c r="K103" s="67" t="str">
        <f t="shared" si="68"/>
        <v>000900020803</v>
      </c>
      <c r="L103" s="67" t="str">
        <f t="shared" si="69"/>
        <v>http://extreme.com/</v>
      </c>
      <c r="M103" s="67" t="str">
        <f t="shared" si="70"/>
        <v>Русский</v>
      </c>
      <c r="N103" s="67" t="str">
        <f t="shared" si="71"/>
        <v>Круглосуточно</v>
      </c>
      <c r="O103" s="154" t="str">
        <f t="shared" si="72"/>
        <v/>
      </c>
      <c r="P103" s="67" t="str">
        <f t="shared" si="73"/>
        <v>Активный</v>
      </c>
      <c r="Q103" s="44" t="str">
        <f t="shared" si="74"/>
        <v/>
      </c>
      <c r="R103" s="44"/>
      <c r="S103" s="44" t="str">
        <f t="shared" si="75"/>
        <v>Да</v>
      </c>
      <c r="T103" s="44" t="str">
        <f t="shared" si="76"/>
        <v>Да</v>
      </c>
      <c r="U103" s="44" t="str">
        <f t="shared" si="77"/>
        <v/>
      </c>
      <c r="V103" s="27" t="str">
        <f t="shared" si="78"/>
        <v/>
      </c>
    </row>
    <row r="104" spans="1:22" x14ac:dyDescent="0.2">
      <c r="A104" s="44">
        <f t="shared" si="79"/>
        <v>102</v>
      </c>
      <c r="B104" s="27" t="str">
        <f t="shared" si="60"/>
        <v>Discovery Science HD</v>
      </c>
      <c r="C104" s="27" t="str">
        <f t="shared" si="61"/>
        <v>Discovery Science HD – научный круглосуточный канал. Discovery Science транслирует научные и технические исследования, открытия и изобретения.</v>
      </c>
      <c r="D104" s="27" t="str">
        <f t="shared" si="62"/>
        <v>Познавательные</v>
      </c>
      <c r="E104" s="45" t="str">
        <f t="shared" si="63"/>
        <v>HD</v>
      </c>
      <c r="F104" s="45" t="str">
        <f t="shared" si="64"/>
        <v>DVB-19</v>
      </c>
      <c r="G104" s="45" t="str">
        <f t="shared" si="65"/>
        <v xml:space="preserve"> 3001</v>
      </c>
      <c r="H104" s="46">
        <v>155</v>
      </c>
      <c r="I104" s="45">
        <f t="shared" si="66"/>
        <v>613</v>
      </c>
      <c r="J104" s="153" t="str">
        <f t="shared" si="67"/>
        <v>epg523</v>
      </c>
      <c r="K104" s="67" t="str">
        <f t="shared" si="68"/>
        <v>0009000207D1</v>
      </c>
      <c r="L104" s="67" t="str">
        <f t="shared" si="69"/>
        <v>http://science.discovery.com/</v>
      </c>
      <c r="M104" s="67" t="str">
        <f t="shared" si="70"/>
        <v>Русский, Английский</v>
      </c>
      <c r="N104" s="67" t="str">
        <f t="shared" si="71"/>
        <v>Круглосуточно</v>
      </c>
      <c r="O104" s="154" t="str">
        <f t="shared" si="72"/>
        <v/>
      </c>
      <c r="P104" s="67" t="str">
        <f t="shared" si="73"/>
        <v>Базовый</v>
      </c>
      <c r="Q104" s="44" t="str">
        <f t="shared" si="74"/>
        <v/>
      </c>
      <c r="R104" s="44"/>
      <c r="S104" s="44" t="str">
        <f t="shared" si="75"/>
        <v>Да</v>
      </c>
      <c r="T104" s="44" t="str">
        <f t="shared" si="76"/>
        <v>Да</v>
      </c>
      <c r="U104" s="44" t="str">
        <f t="shared" si="77"/>
        <v/>
      </c>
      <c r="V104" s="27" t="str">
        <f t="shared" si="78"/>
        <v/>
      </c>
    </row>
    <row r="105" spans="1:22" x14ac:dyDescent="0.2">
      <c r="A105" s="44">
        <f t="shared" si="79"/>
        <v>103</v>
      </c>
      <c r="B105" s="27" t="str">
        <f t="shared" si="60"/>
        <v>AMEDIA HIT HD</v>
      </c>
      <c r="C105" s="27" t="str">
        <f t="shared" si="61"/>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2"/>
        <v>Кино и сериалы</v>
      </c>
      <c r="E105" s="45" t="str">
        <f t="shared" si="63"/>
        <v>HD</v>
      </c>
      <c r="F105" s="45" t="str">
        <f t="shared" si="64"/>
        <v>DVB-20</v>
      </c>
      <c r="G105" s="45" t="str">
        <f t="shared" si="65"/>
        <v xml:space="preserve"> 3001</v>
      </c>
      <c r="H105" s="46">
        <v>303</v>
      </c>
      <c r="I105" s="45">
        <f t="shared" si="66"/>
        <v>826</v>
      </c>
      <c r="J105" s="153" t="str">
        <f t="shared" si="67"/>
        <v>epg585</v>
      </c>
      <c r="K105" s="67" t="str">
        <f t="shared" si="68"/>
        <v>0009000207EF</v>
      </c>
      <c r="L105" s="67" t="str">
        <f t="shared" si="69"/>
        <v>http://amediahit.ru/</v>
      </c>
      <c r="M105" s="67" t="str">
        <f t="shared" si="70"/>
        <v>Русский, Английский</v>
      </c>
      <c r="N105" s="67" t="str">
        <f t="shared" si="71"/>
        <v>Круглосуточно</v>
      </c>
      <c r="O105" s="154" t="str">
        <f t="shared" si="72"/>
        <v/>
      </c>
      <c r="P105" s="67" t="str">
        <f t="shared" si="73"/>
        <v>AMEDIA Premium HD</v>
      </c>
      <c r="Q105" s="44" t="str">
        <f t="shared" si="74"/>
        <v/>
      </c>
      <c r="R105" s="44"/>
      <c r="S105" s="44" t="str">
        <f t="shared" si="75"/>
        <v>Да</v>
      </c>
      <c r="T105" s="44" t="str">
        <f t="shared" si="76"/>
        <v>Да</v>
      </c>
      <c r="U105" s="44" t="str">
        <f t="shared" si="77"/>
        <v/>
      </c>
      <c r="V105" s="27" t="str">
        <f t="shared" si="78"/>
        <v/>
      </c>
    </row>
    <row r="106" spans="1:22" x14ac:dyDescent="0.2">
      <c r="A106" s="44">
        <f t="shared" si="79"/>
        <v>104</v>
      </c>
      <c r="B106" s="53" t="str">
        <f t="shared" si="60"/>
        <v>A1</v>
      </c>
      <c r="C106" s="53" t="str">
        <f t="shared" si="61"/>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3" t="str">
        <f t="shared" si="62"/>
        <v>Кино и сериалы</v>
      </c>
      <c r="E106" s="54" t="str">
        <f t="shared" si="63"/>
        <v>SD</v>
      </c>
      <c r="F106" s="54" t="str">
        <f t="shared" si="64"/>
        <v>DVB-20</v>
      </c>
      <c r="G106" s="54" t="str">
        <f t="shared" si="65"/>
        <v xml:space="preserve"> 3001</v>
      </c>
      <c r="H106" s="55">
        <v>79</v>
      </c>
      <c r="I106" s="54">
        <f t="shared" si="66"/>
        <v>829</v>
      </c>
      <c r="J106" s="56" t="str">
        <f t="shared" si="67"/>
        <v>epg265</v>
      </c>
      <c r="K106" s="48" t="str">
        <f t="shared" si="68"/>
        <v>0009000207EF</v>
      </c>
      <c r="L106" s="48" t="str">
        <f t="shared" si="69"/>
        <v>http://amedia1.ru/</v>
      </c>
      <c r="M106" s="48" t="str">
        <f t="shared" si="70"/>
        <v>Русский, Английский</v>
      </c>
      <c r="N106" s="67" t="str">
        <f t="shared" si="71"/>
        <v>Круглосуточно</v>
      </c>
      <c r="O106" s="154" t="str">
        <f t="shared" si="72"/>
        <v/>
      </c>
      <c r="P106" s="67" t="str">
        <f t="shared" si="73"/>
        <v>AMEDIA Premium HD</v>
      </c>
      <c r="Q106" s="44" t="str">
        <f t="shared" si="74"/>
        <v/>
      </c>
      <c r="R106" s="44"/>
      <c r="S106" s="44" t="str">
        <f t="shared" si="75"/>
        <v>Да</v>
      </c>
      <c r="T106" s="44" t="str">
        <f t="shared" si="76"/>
        <v>Да</v>
      </c>
      <c r="U106" s="44" t="str">
        <f t="shared" si="77"/>
        <v/>
      </c>
      <c r="V106" s="27" t="str">
        <f t="shared" si="78"/>
        <v/>
      </c>
    </row>
    <row r="107" spans="1:22" x14ac:dyDescent="0.2">
      <c r="A107" s="44">
        <f t="shared" si="79"/>
        <v>105</v>
      </c>
      <c r="B107" s="53" t="str">
        <f t="shared" si="60"/>
        <v>AMEDIA HIT SD</v>
      </c>
      <c r="C107" s="53" t="str">
        <f t="shared" si="61"/>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3" t="str">
        <f t="shared" si="62"/>
        <v>Кино и сериалы</v>
      </c>
      <c r="E107" s="54" t="str">
        <f t="shared" si="63"/>
        <v>SD</v>
      </c>
      <c r="F107" s="54" t="str">
        <f t="shared" si="64"/>
        <v>DVB-20</v>
      </c>
      <c r="G107" s="54" t="str">
        <f t="shared" si="65"/>
        <v xml:space="preserve"> 3001</v>
      </c>
      <c r="H107" s="55">
        <v>302</v>
      </c>
      <c r="I107" s="54">
        <f t="shared" si="66"/>
        <v>827</v>
      </c>
      <c r="J107" s="56" t="str">
        <f t="shared" si="67"/>
        <v>epg575</v>
      </c>
      <c r="K107" s="48" t="str">
        <f t="shared" si="68"/>
        <v>0009000207EF</v>
      </c>
      <c r="L107" s="48" t="str">
        <f t="shared" si="69"/>
        <v>http://amediahit.ru/</v>
      </c>
      <c r="M107" s="48" t="str">
        <f t="shared" si="70"/>
        <v>Русский, Английский</v>
      </c>
      <c r="N107" s="67" t="str">
        <f t="shared" si="71"/>
        <v>Круглосуточно</v>
      </c>
      <c r="O107" s="154" t="str">
        <f t="shared" si="72"/>
        <v/>
      </c>
      <c r="P107" s="67" t="str">
        <f t="shared" si="73"/>
        <v>AMEDIA Premium HD</v>
      </c>
      <c r="Q107" s="44" t="str">
        <f t="shared" si="74"/>
        <v/>
      </c>
      <c r="R107" s="44"/>
      <c r="S107" s="44" t="str">
        <f t="shared" si="75"/>
        <v>Да</v>
      </c>
      <c r="T107" s="44" t="str">
        <f t="shared" si="76"/>
        <v>Да</v>
      </c>
      <c r="U107" s="44" t="str">
        <f t="shared" si="77"/>
        <v/>
      </c>
      <c r="V107" s="27" t="str">
        <f t="shared" si="78"/>
        <v/>
      </c>
    </row>
    <row r="108" spans="1:22" x14ac:dyDescent="0.2">
      <c r="A108" s="44">
        <f t="shared" si="79"/>
        <v>106</v>
      </c>
      <c r="B108" s="53" t="str">
        <f t="shared" si="60"/>
        <v>AMEDIA Premium HD</v>
      </c>
      <c r="C108" s="53" t="str">
        <f t="shared" si="61"/>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3" t="str">
        <f t="shared" si="62"/>
        <v>Кино и сериалы</v>
      </c>
      <c r="E108" s="54" t="str">
        <f t="shared" si="63"/>
        <v>HD</v>
      </c>
      <c r="F108" s="54" t="str">
        <f t="shared" si="64"/>
        <v>DVB-20</v>
      </c>
      <c r="G108" s="54" t="str">
        <f t="shared" si="65"/>
        <v xml:space="preserve"> 3001</v>
      </c>
      <c r="H108" s="55">
        <v>220</v>
      </c>
      <c r="I108" s="54">
        <f t="shared" si="66"/>
        <v>823</v>
      </c>
      <c r="J108" s="56" t="str">
        <f t="shared" si="67"/>
        <v>epg267</v>
      </c>
      <c r="K108" s="48" t="str">
        <f t="shared" si="68"/>
        <v>0009000207EF</v>
      </c>
      <c r="L108" s="48" t="str">
        <f t="shared" si="69"/>
        <v>http://amediahd.ru/</v>
      </c>
      <c r="M108" s="48" t="str">
        <f t="shared" si="70"/>
        <v>Русский, Английский</v>
      </c>
      <c r="N108" s="67" t="str">
        <f t="shared" si="71"/>
        <v>Круглосуточно</v>
      </c>
      <c r="O108" s="154" t="str">
        <f t="shared" si="72"/>
        <v/>
      </c>
      <c r="P108" s="67" t="str">
        <f t="shared" si="73"/>
        <v>AMEDIA Premium HD</v>
      </c>
      <c r="Q108" s="44" t="str">
        <f t="shared" si="74"/>
        <v/>
      </c>
      <c r="R108" s="44"/>
      <c r="S108" s="44" t="str">
        <f t="shared" si="75"/>
        <v>Да</v>
      </c>
      <c r="T108" s="44" t="str">
        <f t="shared" si="76"/>
        <v>Да</v>
      </c>
      <c r="U108" s="44" t="str">
        <f t="shared" si="77"/>
        <v/>
      </c>
      <c r="V108" s="27" t="str">
        <f t="shared" si="78"/>
        <v/>
      </c>
    </row>
    <row r="109" spans="1:22" x14ac:dyDescent="0.2">
      <c r="A109" s="44">
        <f t="shared" si="79"/>
        <v>107</v>
      </c>
      <c r="B109" s="53" t="str">
        <f t="shared" si="60"/>
        <v>Fox Life</v>
      </c>
      <c r="C109" s="53" t="str">
        <f t="shared" si="61"/>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3" t="str">
        <f t="shared" si="62"/>
        <v>Кино и сериалы</v>
      </c>
      <c r="E109" s="54" t="str">
        <f t="shared" si="63"/>
        <v>SD</v>
      </c>
      <c r="F109" s="54" t="str">
        <f t="shared" si="64"/>
        <v>DVB-21</v>
      </c>
      <c r="G109" s="54" t="str">
        <f t="shared" si="65"/>
        <v xml:space="preserve"> 3001</v>
      </c>
      <c r="H109" s="55">
        <v>90</v>
      </c>
      <c r="I109" s="54">
        <f t="shared" si="66"/>
        <v>69</v>
      </c>
      <c r="J109" s="56" t="str">
        <f t="shared" si="67"/>
        <v>epg86</v>
      </c>
      <c r="K109" s="48" t="str">
        <f t="shared" si="68"/>
        <v>0009000207D1</v>
      </c>
      <c r="L109" s="48" t="str">
        <f t="shared" si="69"/>
        <v>http://www.foxlifetv.ru/</v>
      </c>
      <c r="M109" s="48" t="str">
        <f t="shared" si="70"/>
        <v>Русский, Английский</v>
      </c>
      <c r="N109" s="67" t="str">
        <f t="shared" si="71"/>
        <v>Круглосуточно</v>
      </c>
      <c r="O109" s="154" t="str">
        <f t="shared" si="72"/>
        <v/>
      </c>
      <c r="P109" s="67" t="str">
        <f t="shared" si="73"/>
        <v>Базовый</v>
      </c>
      <c r="Q109" s="44" t="str">
        <f t="shared" si="74"/>
        <v/>
      </c>
      <c r="R109" s="44"/>
      <c r="S109" s="44" t="str">
        <f t="shared" si="75"/>
        <v>Да</v>
      </c>
      <c r="T109" s="44" t="str">
        <f t="shared" si="76"/>
        <v>Да</v>
      </c>
      <c r="U109" s="44" t="str">
        <f t="shared" si="77"/>
        <v/>
      </c>
      <c r="V109" s="27" t="str">
        <f t="shared" si="78"/>
        <v/>
      </c>
    </row>
    <row r="110" spans="1:22" x14ac:dyDescent="0.2">
      <c r="A110" s="44">
        <f t="shared" si="79"/>
        <v>108</v>
      </c>
      <c r="B110" s="53" t="str">
        <f t="shared" si="60"/>
        <v>Viasat History HD/Viasat Nature HD</v>
      </c>
      <c r="C110" s="53" t="str">
        <f t="shared" si="61"/>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3" t="str">
        <f t="shared" si="62"/>
        <v>Познавательные</v>
      </c>
      <c r="E110" s="54" t="str">
        <f t="shared" si="63"/>
        <v>HD</v>
      </c>
      <c r="F110" s="54" t="str">
        <f t="shared" si="64"/>
        <v>DVB-21</v>
      </c>
      <c r="G110" s="54" t="str">
        <f t="shared" si="65"/>
        <v xml:space="preserve"> 3001</v>
      </c>
      <c r="H110" s="55">
        <v>163</v>
      </c>
      <c r="I110" s="54">
        <f t="shared" si="66"/>
        <v>807</v>
      </c>
      <c r="J110" s="56" t="str">
        <f t="shared" si="67"/>
        <v>epg378</v>
      </c>
      <c r="K110" s="48" t="str">
        <f t="shared" si="68"/>
        <v>0009000207E0</v>
      </c>
      <c r="L110" s="48" t="str">
        <f t="shared" si="69"/>
        <v>http://www.viasatpremium.ru/</v>
      </c>
      <c r="M110" s="48" t="str">
        <f t="shared" si="70"/>
        <v>Русский</v>
      </c>
      <c r="N110" s="67" t="str">
        <f t="shared" si="71"/>
        <v>Круглосуточно</v>
      </c>
      <c r="O110" s="154" t="str">
        <f t="shared" si="72"/>
        <v/>
      </c>
      <c r="P110" s="67" t="str">
        <f t="shared" si="73"/>
        <v>VIASAT премиум HD</v>
      </c>
      <c r="Q110" s="44" t="str">
        <f t="shared" si="74"/>
        <v/>
      </c>
      <c r="R110" s="44"/>
      <c r="S110" s="44" t="str">
        <f t="shared" si="75"/>
        <v>Да</v>
      </c>
      <c r="T110" s="44" t="str">
        <f t="shared" si="76"/>
        <v>Да</v>
      </c>
      <c r="U110" s="44" t="str">
        <f t="shared" si="77"/>
        <v/>
      </c>
      <c r="V110" s="27" t="str">
        <f t="shared" si="78"/>
        <v/>
      </c>
    </row>
    <row r="111" spans="1:22" x14ac:dyDescent="0.2">
      <c r="A111" s="44">
        <f t="shared" si="79"/>
        <v>109</v>
      </c>
      <c r="B111" s="53" t="str">
        <f t="shared" si="60"/>
        <v>TV1000 Megahit HD</v>
      </c>
      <c r="C111" s="53" t="str">
        <f t="shared" si="61"/>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3" t="str">
        <f t="shared" si="62"/>
        <v>Кино и сериалы</v>
      </c>
      <c r="E111" s="54" t="str">
        <f t="shared" si="63"/>
        <v>HD</v>
      </c>
      <c r="F111" s="54" t="str">
        <f t="shared" si="64"/>
        <v>DVB-21</v>
      </c>
      <c r="G111" s="54" t="str">
        <f t="shared" si="65"/>
        <v xml:space="preserve"> 3001</v>
      </c>
      <c r="H111" s="55">
        <v>161</v>
      </c>
      <c r="I111" s="54">
        <f t="shared" si="66"/>
        <v>803</v>
      </c>
      <c r="J111" s="56" t="str">
        <f t="shared" si="67"/>
        <v>epg376</v>
      </c>
      <c r="K111" s="48" t="str">
        <f t="shared" si="68"/>
        <v>0009000207E0</v>
      </c>
      <c r="L111" s="48" t="str">
        <f t="shared" si="69"/>
        <v>http://www.viasatpremium.ru/</v>
      </c>
      <c r="M111" s="48" t="str">
        <f t="shared" si="70"/>
        <v>Русский</v>
      </c>
      <c r="N111" s="67" t="str">
        <f t="shared" si="71"/>
        <v>Круглосуточно</v>
      </c>
      <c r="O111" s="154" t="str">
        <f t="shared" si="72"/>
        <v/>
      </c>
      <c r="P111" s="67" t="str">
        <f t="shared" si="73"/>
        <v>VIASAT премиум HD</v>
      </c>
      <c r="Q111" s="44" t="str">
        <f t="shared" si="74"/>
        <v/>
      </c>
      <c r="R111" s="44"/>
      <c r="S111" s="44" t="str">
        <f t="shared" si="75"/>
        <v>Да</v>
      </c>
      <c r="T111" s="44" t="str">
        <f t="shared" si="76"/>
        <v>Да</v>
      </c>
      <c r="U111" s="44" t="str">
        <f t="shared" si="77"/>
        <v/>
      </c>
      <c r="V111" s="27" t="str">
        <f t="shared" si="78"/>
        <v/>
      </c>
    </row>
    <row r="112" spans="1:22" x14ac:dyDescent="0.2">
      <c r="A112" s="44">
        <f t="shared" si="79"/>
        <v>110</v>
      </c>
      <c r="B112" s="53" t="str">
        <f t="shared" si="60"/>
        <v>Travel+Adventure SD</v>
      </c>
      <c r="C112" s="53" t="str">
        <f t="shared" si="61"/>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3" t="str">
        <f t="shared" si="62"/>
        <v>Вокруг света</v>
      </c>
      <c r="E112" s="54" t="str">
        <f t="shared" si="63"/>
        <v>SD</v>
      </c>
      <c r="F112" s="54" t="str">
        <f t="shared" si="64"/>
        <v>DVB-22</v>
      </c>
      <c r="G112" s="54" t="str">
        <f t="shared" si="65"/>
        <v xml:space="preserve"> 3001</v>
      </c>
      <c r="H112" s="55">
        <v>218</v>
      </c>
      <c r="I112" s="54">
        <f t="shared" si="66"/>
        <v>107</v>
      </c>
      <c r="J112" s="56" t="str">
        <f t="shared" si="67"/>
        <v>epg274</v>
      </c>
      <c r="K112" s="48" t="str">
        <f t="shared" si="68"/>
        <v>0009000207D1</v>
      </c>
      <c r="L112" s="48" t="str">
        <f t="shared" si="69"/>
        <v>http://travelplusadventure.ru/</v>
      </c>
      <c r="M112" s="48" t="str">
        <f t="shared" si="70"/>
        <v>Русский</v>
      </c>
      <c r="N112" s="67" t="str">
        <f t="shared" si="71"/>
        <v>Круглосуточно</v>
      </c>
      <c r="O112" s="154" t="str">
        <f t="shared" si="72"/>
        <v/>
      </c>
      <c r="P112" s="67" t="str">
        <f t="shared" si="73"/>
        <v>Базовый</v>
      </c>
      <c r="Q112" s="44" t="str">
        <f t="shared" si="74"/>
        <v>Да</v>
      </c>
      <c r="R112" s="44"/>
      <c r="S112" s="44" t="str">
        <f t="shared" si="75"/>
        <v>Да</v>
      </c>
      <c r="T112" s="44" t="str">
        <f t="shared" si="76"/>
        <v>Да</v>
      </c>
      <c r="U112" s="44" t="str">
        <f t="shared" si="77"/>
        <v/>
      </c>
      <c r="V112" s="27" t="str">
        <f t="shared" si="78"/>
        <v/>
      </c>
    </row>
    <row r="113" spans="1:22" x14ac:dyDescent="0.2">
      <c r="A113" s="44">
        <f t="shared" si="79"/>
        <v>111</v>
      </c>
      <c r="B113" s="53" t="str">
        <f t="shared" si="60"/>
        <v>Travel+Adventure HD</v>
      </c>
      <c r="C113" s="53" t="str">
        <f t="shared" si="61"/>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3" t="str">
        <f t="shared" si="62"/>
        <v>Вокруг света</v>
      </c>
      <c r="E113" s="54" t="str">
        <f t="shared" si="63"/>
        <v>HD</v>
      </c>
      <c r="F113" s="54" t="str">
        <f t="shared" si="64"/>
        <v>DVB-22</v>
      </c>
      <c r="G113" s="54" t="str">
        <f t="shared" si="65"/>
        <v xml:space="preserve"> 3001</v>
      </c>
      <c r="H113" s="55">
        <v>219</v>
      </c>
      <c r="I113" s="54">
        <f t="shared" si="66"/>
        <v>612</v>
      </c>
      <c r="J113" s="56" t="str">
        <f t="shared" si="67"/>
        <v>epg275</v>
      </c>
      <c r="K113" s="48" t="str">
        <f t="shared" si="68"/>
        <v>0009000207D1</v>
      </c>
      <c r="L113" s="48" t="str">
        <f t="shared" si="69"/>
        <v>http://travelplusadventure.ru/</v>
      </c>
      <c r="M113" s="48" t="str">
        <f t="shared" si="70"/>
        <v>Русский</v>
      </c>
      <c r="N113" s="67" t="str">
        <f t="shared" si="71"/>
        <v>Круглосуточно</v>
      </c>
      <c r="O113" s="154" t="str">
        <f t="shared" si="72"/>
        <v/>
      </c>
      <c r="P113" s="67" t="str">
        <f t="shared" si="73"/>
        <v>Базовый</v>
      </c>
      <c r="Q113" s="44" t="str">
        <f t="shared" si="74"/>
        <v/>
      </c>
      <c r="R113" s="44"/>
      <c r="S113" s="44" t="str">
        <f t="shared" si="75"/>
        <v>Да</v>
      </c>
      <c r="T113" s="44" t="str">
        <f t="shared" si="76"/>
        <v>Да</v>
      </c>
      <c r="U113" s="44" t="str">
        <f t="shared" si="77"/>
        <v/>
      </c>
      <c r="V113" s="27" t="str">
        <f t="shared" si="78"/>
        <v/>
      </c>
    </row>
    <row r="114" spans="1:22" x14ac:dyDescent="0.2">
      <c r="A114" s="44">
        <f t="shared" si="79"/>
        <v>112</v>
      </c>
      <c r="B114" s="53" t="str">
        <f t="shared" si="60"/>
        <v>8 канал</v>
      </c>
      <c r="C114" s="53" t="str">
        <f t="shared" si="61"/>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3" t="str">
        <f t="shared" si="62"/>
        <v>Развлекательные</v>
      </c>
      <c r="E114" s="54" t="str">
        <f t="shared" si="63"/>
        <v>SD</v>
      </c>
      <c r="F114" s="54" t="str">
        <f t="shared" si="64"/>
        <v>DVB-22</v>
      </c>
      <c r="G114" s="54" t="str">
        <f t="shared" si="65"/>
        <v xml:space="preserve"> 3001</v>
      </c>
      <c r="H114" s="55">
        <v>176</v>
      </c>
      <c r="I114" s="54">
        <f t="shared" si="66"/>
        <v>205</v>
      </c>
      <c r="J114" s="56" t="str">
        <f t="shared" si="67"/>
        <v>epg522</v>
      </c>
      <c r="K114" s="48" t="str">
        <f t="shared" si="68"/>
        <v>0009000207E3</v>
      </c>
      <c r="L114" s="48" t="str">
        <f t="shared" si="69"/>
        <v>http://www.8tv.ru/</v>
      </c>
      <c r="M114" s="48" t="str">
        <f t="shared" si="70"/>
        <v>Русский</v>
      </c>
      <c r="N114" s="67" t="str">
        <f t="shared" si="71"/>
        <v>Круглосуточно</v>
      </c>
      <c r="O114" s="154" t="str">
        <f t="shared" si="72"/>
        <v/>
      </c>
      <c r="P114" s="67" t="str">
        <f t="shared" si="73"/>
        <v>Базовый</v>
      </c>
      <c r="Q114" s="44" t="str">
        <f t="shared" si="74"/>
        <v/>
      </c>
      <c r="R114" s="44"/>
      <c r="S114" s="44" t="str">
        <f t="shared" si="75"/>
        <v>Да</v>
      </c>
      <c r="T114" s="44" t="str">
        <f t="shared" si="76"/>
        <v>Да</v>
      </c>
      <c r="U114" s="44" t="str">
        <f t="shared" si="77"/>
        <v/>
      </c>
      <c r="V114" s="27" t="str">
        <f t="shared" si="78"/>
        <v/>
      </c>
    </row>
    <row r="115" spans="1:22" x14ac:dyDescent="0.2">
      <c r="A115" s="44">
        <f t="shared" si="79"/>
        <v>113</v>
      </c>
      <c r="B115" s="53" t="str">
        <f t="shared" si="60"/>
        <v>AMEDIA Premium SD</v>
      </c>
      <c r="C115" s="53" t="str">
        <f t="shared" si="61"/>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3" t="str">
        <f t="shared" si="62"/>
        <v>Кино и сериалы</v>
      </c>
      <c r="E115" s="54" t="str">
        <f t="shared" si="63"/>
        <v>SD</v>
      </c>
      <c r="F115" s="54" t="str">
        <f t="shared" si="64"/>
        <v>DVB-22</v>
      </c>
      <c r="G115" s="54" t="str">
        <f t="shared" si="65"/>
        <v xml:space="preserve"> 3001</v>
      </c>
      <c r="H115" s="55">
        <v>221</v>
      </c>
      <c r="I115" s="54">
        <f t="shared" si="66"/>
        <v>824</v>
      </c>
      <c r="J115" s="56" t="str">
        <f t="shared" si="67"/>
        <v>epg277</v>
      </c>
      <c r="K115" s="48" t="str">
        <f t="shared" si="68"/>
        <v>0009000207EF</v>
      </c>
      <c r="L115" s="48" t="str">
        <f t="shared" si="69"/>
        <v>http://amediahd.ru/</v>
      </c>
      <c r="M115" s="48" t="str">
        <f t="shared" si="70"/>
        <v>Русский, Английский</v>
      </c>
      <c r="N115" s="67" t="str">
        <f t="shared" si="71"/>
        <v>Круглосуточно</v>
      </c>
      <c r="O115" s="154" t="str">
        <f t="shared" si="72"/>
        <v/>
      </c>
      <c r="P115" s="67" t="str">
        <f t="shared" si="73"/>
        <v>AMEDIA Premium HD</v>
      </c>
      <c r="Q115" s="44" t="str">
        <f t="shared" si="74"/>
        <v/>
      </c>
      <c r="R115" s="44"/>
      <c r="S115" s="44" t="str">
        <f t="shared" si="75"/>
        <v>Да</v>
      </c>
      <c r="T115" s="44" t="str">
        <f t="shared" si="76"/>
        <v>Да</v>
      </c>
      <c r="U115" s="44" t="str">
        <f t="shared" si="77"/>
        <v/>
      </c>
      <c r="V115" s="27" t="str">
        <f t="shared" si="78"/>
        <v/>
      </c>
    </row>
    <row r="116" spans="1:22" x14ac:dyDescent="0.2">
      <c r="A116" s="44">
        <f t="shared" si="79"/>
        <v>114</v>
      </c>
      <c r="B116" s="53" t="str">
        <f t="shared" si="60"/>
        <v>A1 HD</v>
      </c>
      <c r="C116" s="53" t="str">
        <f t="shared" si="61"/>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3" t="str">
        <f t="shared" si="62"/>
        <v>Кино и сериалы</v>
      </c>
      <c r="E116" s="54" t="str">
        <f t="shared" si="63"/>
        <v>HD</v>
      </c>
      <c r="F116" s="54" t="str">
        <f t="shared" si="64"/>
        <v>DVB-22</v>
      </c>
      <c r="G116" s="54" t="str">
        <f t="shared" si="65"/>
        <v xml:space="preserve"> 3001</v>
      </c>
      <c r="H116" s="55">
        <v>222</v>
      </c>
      <c r="I116" s="54">
        <f t="shared" si="66"/>
        <v>828</v>
      </c>
      <c r="J116" s="56" t="str">
        <f t="shared" si="67"/>
        <v>epg598</v>
      </c>
      <c r="K116" s="48" t="str">
        <f t="shared" si="68"/>
        <v>0009000207EF</v>
      </c>
      <c r="L116" s="48" t="str">
        <f t="shared" si="69"/>
        <v>http://amedia1.ru/</v>
      </c>
      <c r="M116" s="48" t="str">
        <f t="shared" si="70"/>
        <v>Русский</v>
      </c>
      <c r="N116" s="67" t="str">
        <f t="shared" si="71"/>
        <v>Круглосуточно</v>
      </c>
      <c r="O116" s="154" t="str">
        <f t="shared" si="72"/>
        <v/>
      </c>
      <c r="P116" s="67" t="str">
        <f t="shared" si="73"/>
        <v>AMEDIA Premium HD</v>
      </c>
      <c r="Q116" s="44" t="str">
        <f t="shared" si="74"/>
        <v/>
      </c>
      <c r="R116" s="44"/>
      <c r="S116" s="44" t="str">
        <f t="shared" si="75"/>
        <v>Да</v>
      </c>
      <c r="T116" s="44" t="str">
        <f t="shared" si="76"/>
        <v>Да</v>
      </c>
      <c r="U116" s="44" t="str">
        <f t="shared" si="77"/>
        <v/>
      </c>
      <c r="V116" s="27" t="str">
        <f t="shared" si="78"/>
        <v/>
      </c>
    </row>
    <row r="117" spans="1:22" x14ac:dyDescent="0.2">
      <c r="A117" s="44">
        <f t="shared" si="79"/>
        <v>115</v>
      </c>
      <c r="B117" s="53" t="str">
        <f t="shared" si="60"/>
        <v>History HD</v>
      </c>
      <c r="C117" s="53" t="str">
        <f t="shared" si="61"/>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53" t="str">
        <f t="shared" si="62"/>
        <v>Развлекательные</v>
      </c>
      <c r="E117" s="54" t="str">
        <f t="shared" si="63"/>
        <v>HD</v>
      </c>
      <c r="F117" s="54" t="str">
        <f t="shared" si="64"/>
        <v>DVB-23</v>
      </c>
      <c r="G117" s="54" t="str">
        <f t="shared" si="65"/>
        <v xml:space="preserve"> 3001</v>
      </c>
      <c r="H117" s="55">
        <v>239</v>
      </c>
      <c r="I117" s="54">
        <f t="shared" si="66"/>
        <v>617</v>
      </c>
      <c r="J117" s="56" t="str">
        <f t="shared" si="67"/>
        <v>epg599</v>
      </c>
      <c r="K117" s="48" t="str">
        <f t="shared" si="68"/>
        <v>0009000207D1</v>
      </c>
      <c r="L117" s="48" t="str">
        <f t="shared" si="69"/>
        <v>http://www.history.com/</v>
      </c>
      <c r="M117" s="48" t="str">
        <f t="shared" si="70"/>
        <v>Русский</v>
      </c>
      <c r="N117" s="67" t="str">
        <f t="shared" si="71"/>
        <v>Круглосуточно</v>
      </c>
      <c r="O117" s="154" t="str">
        <f t="shared" si="72"/>
        <v/>
      </c>
      <c r="P117" s="67" t="str">
        <f t="shared" si="73"/>
        <v>Базовый</v>
      </c>
      <c r="Q117" s="44" t="str">
        <f t="shared" si="74"/>
        <v/>
      </c>
      <c r="R117" s="44"/>
      <c r="S117" s="44" t="str">
        <f t="shared" si="75"/>
        <v>Да</v>
      </c>
      <c r="T117" s="44" t="str">
        <f t="shared" si="76"/>
        <v>Да</v>
      </c>
      <c r="U117" s="44" t="str">
        <f t="shared" si="77"/>
        <v/>
      </c>
      <c r="V117" s="27" t="str">
        <f t="shared" si="78"/>
        <v/>
      </c>
    </row>
    <row r="118" spans="1:22" x14ac:dyDescent="0.2">
      <c r="A118" s="44">
        <f t="shared" si="79"/>
        <v>116</v>
      </c>
      <c r="B118" s="53" t="str">
        <f t="shared" si="60"/>
        <v>Музыка первого</v>
      </c>
      <c r="C118" s="53" t="str">
        <f t="shared" si="61"/>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53" t="str">
        <f t="shared" si="62"/>
        <v>Музыкальные</v>
      </c>
      <c r="E118" s="54" t="str">
        <f t="shared" si="63"/>
        <v>SD</v>
      </c>
      <c r="F118" s="54" t="str">
        <f t="shared" si="64"/>
        <v>DVB-25</v>
      </c>
      <c r="G118" s="54" t="str">
        <f t="shared" si="65"/>
        <v xml:space="preserve"> 3001</v>
      </c>
      <c r="H118" s="55">
        <v>99</v>
      </c>
      <c r="I118" s="54">
        <f t="shared" si="66"/>
        <v>502</v>
      </c>
      <c r="J118" s="56" t="str">
        <f t="shared" si="67"/>
        <v>epg95</v>
      </c>
      <c r="K118" s="48" t="str">
        <f t="shared" si="68"/>
        <v>0009000207E3</v>
      </c>
      <c r="L118" s="48" t="str">
        <f t="shared" si="69"/>
        <v>http://www.muz1.tv/</v>
      </c>
      <c r="M118" s="48" t="str">
        <f t="shared" si="70"/>
        <v>Русский</v>
      </c>
      <c r="N118" s="67" t="str">
        <f t="shared" si="71"/>
        <v>Круглосуточно</v>
      </c>
      <c r="O118" s="154" t="str">
        <f t="shared" si="72"/>
        <v/>
      </c>
      <c r="P118" s="67" t="str">
        <f t="shared" si="73"/>
        <v>Базовый</v>
      </c>
      <c r="Q118" s="44" t="str">
        <f t="shared" si="74"/>
        <v>Да</v>
      </c>
      <c r="R118" s="44"/>
      <c r="S118" s="44" t="str">
        <f t="shared" si="75"/>
        <v>Да</v>
      </c>
      <c r="T118" s="44" t="str">
        <f t="shared" si="76"/>
        <v>Да</v>
      </c>
      <c r="U118" s="44" t="str">
        <f t="shared" si="77"/>
        <v/>
      </c>
      <c r="V118" s="27" t="str">
        <f t="shared" si="78"/>
        <v/>
      </c>
    </row>
    <row r="119" spans="1:22" x14ac:dyDescent="0.2">
      <c r="A119" s="44">
        <f t="shared" si="79"/>
        <v>117</v>
      </c>
      <c r="B119" s="53" t="str">
        <f t="shared" si="60"/>
        <v>Europa Plus TV</v>
      </c>
      <c r="C119" s="53" t="str">
        <f t="shared" si="61"/>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53" t="str">
        <f t="shared" si="62"/>
        <v>Музыкальные</v>
      </c>
      <c r="E119" s="54" t="str">
        <f t="shared" si="63"/>
        <v>SD</v>
      </c>
      <c r="F119" s="54" t="str">
        <f t="shared" si="64"/>
        <v>DVB-31</v>
      </c>
      <c r="G119" s="54" t="str">
        <f t="shared" si="65"/>
        <v xml:space="preserve"> 3001</v>
      </c>
      <c r="H119" s="55">
        <v>100</v>
      </c>
      <c r="I119" s="54">
        <f t="shared" si="66"/>
        <v>840</v>
      </c>
      <c r="J119" s="56" t="str">
        <f t="shared" si="67"/>
        <v>epg96</v>
      </c>
      <c r="K119" s="48" t="str">
        <f t="shared" si="68"/>
        <v>000900020803</v>
      </c>
      <c r="L119" s="48" t="str">
        <f t="shared" si="69"/>
        <v>http://www.europaplustv.com/</v>
      </c>
      <c r="M119" s="48" t="str">
        <f t="shared" si="70"/>
        <v>Русский</v>
      </c>
      <c r="N119" s="67" t="str">
        <f t="shared" si="71"/>
        <v>Круглосуточно</v>
      </c>
      <c r="O119" s="154" t="str">
        <f t="shared" si="72"/>
        <v/>
      </c>
      <c r="P119" s="67" t="str">
        <f t="shared" si="73"/>
        <v>Активный</v>
      </c>
      <c r="Q119" s="44" t="str">
        <f t="shared" si="74"/>
        <v>Да</v>
      </c>
      <c r="R119" s="44"/>
      <c r="S119" s="44" t="str">
        <f t="shared" si="75"/>
        <v>Да</v>
      </c>
      <c r="T119" s="44" t="str">
        <f t="shared" si="76"/>
        <v>Да</v>
      </c>
      <c r="U119" s="44" t="str">
        <f t="shared" si="77"/>
        <v/>
      </c>
      <c r="V119" s="27" t="str">
        <f t="shared" si="78"/>
        <v/>
      </c>
    </row>
    <row r="120" spans="1:22" x14ac:dyDescent="0.2">
      <c r="A120" s="44">
        <f t="shared" si="79"/>
        <v>118</v>
      </c>
      <c r="B120" s="53" t="str">
        <f t="shared" si="60"/>
        <v>Food Network HD</v>
      </c>
      <c r="C120" s="53" t="str">
        <f t="shared" si="61"/>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53" t="str">
        <f t="shared" si="62"/>
        <v>Семья и здоровье</v>
      </c>
      <c r="E120" s="54" t="str">
        <f t="shared" si="63"/>
        <v>HD</v>
      </c>
      <c r="F120" s="54" t="str">
        <f t="shared" si="64"/>
        <v>DVB-23</v>
      </c>
      <c r="G120" s="54" t="str">
        <f t="shared" si="65"/>
        <v xml:space="preserve"> 3001</v>
      </c>
      <c r="H120" s="55">
        <v>306</v>
      </c>
      <c r="I120" s="54">
        <f t="shared" si="66"/>
        <v>603</v>
      </c>
      <c r="J120" s="56" t="str">
        <f t="shared" si="67"/>
        <v>epg541</v>
      </c>
      <c r="K120" s="48" t="str">
        <f t="shared" si="68"/>
        <v>0009000207D1</v>
      </c>
      <c r="L120" s="48" t="str">
        <f t="shared" si="69"/>
        <v>http://foodnetwork.com</v>
      </c>
      <c r="M120" s="48" t="str">
        <f t="shared" si="70"/>
        <v>Русский, Английский</v>
      </c>
      <c r="N120" s="48" t="str">
        <f t="shared" si="71"/>
        <v>Круглосуточно</v>
      </c>
      <c r="O120" s="49" t="str">
        <f t="shared" si="72"/>
        <v/>
      </c>
      <c r="P120" s="48" t="str">
        <f t="shared" si="73"/>
        <v>Базовый</v>
      </c>
      <c r="Q120" s="44" t="str">
        <f t="shared" si="74"/>
        <v/>
      </c>
      <c r="R120" s="44"/>
      <c r="S120" s="44" t="str">
        <f t="shared" si="75"/>
        <v>Да</v>
      </c>
      <c r="T120" s="44" t="str">
        <f t="shared" si="76"/>
        <v>Да</v>
      </c>
      <c r="U120" s="44" t="str">
        <f t="shared" si="77"/>
        <v/>
      </c>
      <c r="V120" s="27" t="str">
        <f t="shared" si="78"/>
        <v/>
      </c>
    </row>
    <row r="121" spans="1:22" x14ac:dyDescent="0.2">
      <c r="A121" s="44">
        <f t="shared" si="79"/>
        <v>119</v>
      </c>
      <c r="B121" s="27" t="str">
        <f t="shared" si="60"/>
        <v>Fox</v>
      </c>
      <c r="C121" s="27" t="str">
        <f t="shared" si="61"/>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2"/>
        <v>Кино и сериалы</v>
      </c>
      <c r="E121" s="45" t="str">
        <f t="shared" si="63"/>
        <v>SD</v>
      </c>
      <c r="F121" s="45" t="str">
        <f t="shared" si="64"/>
        <v>DVB-23</v>
      </c>
      <c r="G121" s="45" t="str">
        <f t="shared" si="65"/>
        <v xml:space="preserve"> 3001</v>
      </c>
      <c r="H121" s="46">
        <v>217</v>
      </c>
      <c r="I121" s="45">
        <f t="shared" si="66"/>
        <v>70</v>
      </c>
      <c r="J121" s="47" t="str">
        <f t="shared" si="67"/>
        <v>epg75</v>
      </c>
      <c r="K121" s="48" t="str">
        <f t="shared" si="68"/>
        <v>0009000207D1</v>
      </c>
      <c r="L121" s="48" t="str">
        <f t="shared" si="69"/>
        <v>http://www.foxtv.ru/</v>
      </c>
      <c r="M121" s="48" t="str">
        <f t="shared" si="70"/>
        <v>Русский</v>
      </c>
      <c r="N121" s="48" t="str">
        <f t="shared" si="71"/>
        <v>Круглосуточно</v>
      </c>
      <c r="O121" s="49" t="str">
        <f t="shared" si="72"/>
        <v/>
      </c>
      <c r="P121" s="48" t="str">
        <f t="shared" si="73"/>
        <v>Базовый</v>
      </c>
      <c r="Q121" s="44" t="str">
        <f t="shared" si="74"/>
        <v/>
      </c>
      <c r="R121" s="44"/>
      <c r="S121" s="44" t="str">
        <f t="shared" si="75"/>
        <v>Да</v>
      </c>
      <c r="T121" s="44" t="str">
        <f t="shared" si="76"/>
        <v>Да</v>
      </c>
      <c r="U121" s="44" t="str">
        <f t="shared" si="77"/>
        <v/>
      </c>
      <c r="V121" s="27" t="str">
        <f t="shared" si="78"/>
        <v/>
      </c>
    </row>
    <row r="122" spans="1:22" x14ac:dyDescent="0.2">
      <c r="A122" s="44">
        <f t="shared" si="79"/>
        <v>120</v>
      </c>
      <c r="B122" s="27" t="str">
        <f t="shared" si="60"/>
        <v>MGM HD</v>
      </c>
      <c r="C122" s="27" t="str">
        <f t="shared" si="6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2"/>
        <v>Кино и сериалы</v>
      </c>
      <c r="E122" s="45" t="str">
        <f t="shared" si="63"/>
        <v>HD</v>
      </c>
      <c r="F122" s="45" t="str">
        <f t="shared" si="64"/>
        <v>DVB-24</v>
      </c>
      <c r="G122" s="45" t="str">
        <f t="shared" si="65"/>
        <v xml:space="preserve"> 3001</v>
      </c>
      <c r="H122" s="46">
        <v>142</v>
      </c>
      <c r="I122" s="45">
        <f t="shared" si="66"/>
        <v>605</v>
      </c>
      <c r="J122" s="47" t="str">
        <f t="shared" si="67"/>
        <v>epg327</v>
      </c>
      <c r="K122" s="48" t="str">
        <f t="shared" si="68"/>
        <v>0009000207D1</v>
      </c>
      <c r="L122" s="48" t="str">
        <f t="shared" si="69"/>
        <v>http://www.mgmhd.com/</v>
      </c>
      <c r="M122" s="48" t="str">
        <f t="shared" si="70"/>
        <v>Русский, Английский</v>
      </c>
      <c r="N122" s="48" t="str">
        <f t="shared" si="71"/>
        <v>Круглосуточно</v>
      </c>
      <c r="O122" s="49" t="str">
        <f t="shared" si="72"/>
        <v/>
      </c>
      <c r="P122" s="48" t="str">
        <f t="shared" si="73"/>
        <v>Базовый</v>
      </c>
      <c r="Q122" s="44" t="str">
        <f t="shared" si="74"/>
        <v/>
      </c>
      <c r="R122" s="44"/>
      <c r="S122" s="44" t="str">
        <f t="shared" si="75"/>
        <v>Да</v>
      </c>
      <c r="T122" s="44" t="str">
        <f t="shared" si="76"/>
        <v>Да</v>
      </c>
      <c r="U122" s="44" t="str">
        <f t="shared" si="77"/>
        <v/>
      </c>
      <c r="V122" s="27" t="str">
        <f t="shared" si="78"/>
        <v/>
      </c>
    </row>
    <row r="123" spans="1:22" x14ac:dyDescent="0.2">
      <c r="A123" s="44">
        <f t="shared" si="79"/>
        <v>121</v>
      </c>
      <c r="B123" s="27" t="str">
        <f t="shared" si="60"/>
        <v>КХЛ</v>
      </c>
      <c r="C123" s="27" t="str">
        <f t="shared" si="61"/>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2"/>
        <v>Спортивные</v>
      </c>
      <c r="E123" s="45" t="str">
        <f t="shared" si="63"/>
        <v>SD</v>
      </c>
      <c r="F123" s="45" t="str">
        <f t="shared" si="64"/>
        <v>DVB-24</v>
      </c>
      <c r="G123" s="45" t="str">
        <f t="shared" si="65"/>
        <v xml:space="preserve"> 3001</v>
      </c>
      <c r="H123" s="46">
        <v>109</v>
      </c>
      <c r="I123" s="45">
        <f t="shared" si="66"/>
        <v>307</v>
      </c>
      <c r="J123" s="47" t="str">
        <f t="shared" si="67"/>
        <v>epg105</v>
      </c>
      <c r="K123" s="48" t="str">
        <f t="shared" si="68"/>
        <v>0009000207F4</v>
      </c>
      <c r="L123" s="48" t="str">
        <f t="shared" si="69"/>
        <v>http://tv.khl.ru/</v>
      </c>
      <c r="M123" s="48" t="str">
        <f t="shared" si="70"/>
        <v>Русский</v>
      </c>
      <c r="N123" s="48" t="str">
        <f t="shared" si="71"/>
        <v>Круглосуточно</v>
      </c>
      <c r="O123" s="49" t="str">
        <f t="shared" si="72"/>
        <v/>
      </c>
      <c r="P123" s="48" t="str">
        <f t="shared" si="73"/>
        <v>Базовый</v>
      </c>
      <c r="Q123" s="44" t="str">
        <f t="shared" si="74"/>
        <v>Да</v>
      </c>
      <c r="R123" s="44"/>
      <c r="S123" s="44" t="str">
        <f t="shared" si="75"/>
        <v>Да</v>
      </c>
      <c r="T123" s="44" t="str">
        <f t="shared" si="76"/>
        <v>Да</v>
      </c>
      <c r="U123" s="44" t="str">
        <f t="shared" si="77"/>
        <v/>
      </c>
      <c r="V123" s="27" t="str">
        <f t="shared" si="78"/>
        <v/>
      </c>
    </row>
    <row r="124" spans="1:22" x14ac:dyDescent="0.2">
      <c r="A124" s="83">
        <f t="shared" si="79"/>
        <v>122</v>
      </c>
      <c r="B124" s="84" t="s">
        <v>447</v>
      </c>
      <c r="C124" s="84" t="s">
        <v>446</v>
      </c>
      <c r="D124" s="84" t="str">
        <f t="shared" si="62"/>
        <v>Региональные</v>
      </c>
      <c r="E124" s="85" t="str">
        <f t="shared" si="63"/>
        <v>SD</v>
      </c>
      <c r="F124" s="85" t="str">
        <f t="shared" si="64"/>
        <v>DVB-4</v>
      </c>
      <c r="G124" s="85" t="str">
        <f t="shared" si="65"/>
        <v xml:space="preserve"> 3001</v>
      </c>
      <c r="H124" s="86">
        <v>201</v>
      </c>
      <c r="I124" s="85">
        <f t="shared" si="66"/>
        <v>21</v>
      </c>
      <c r="J124" s="87" t="s">
        <v>456</v>
      </c>
      <c r="K124" s="83" t="str">
        <f t="shared" si="68"/>
        <v>0009000207F3</v>
      </c>
      <c r="L124" s="83" t="s">
        <v>448</v>
      </c>
      <c r="M124" s="83" t="s">
        <v>23</v>
      </c>
      <c r="N124" s="83" t="s">
        <v>449</v>
      </c>
      <c r="O124" s="88" t="s">
        <v>623</v>
      </c>
      <c r="P124" s="83" t="str">
        <f t="shared" si="73"/>
        <v>Федеральный</v>
      </c>
      <c r="Q124" s="83" t="str">
        <f t="shared" si="74"/>
        <v/>
      </c>
      <c r="R124" s="83"/>
      <c r="S124" s="83" t="str">
        <f t="shared" si="75"/>
        <v>Да</v>
      </c>
      <c r="T124" s="83" t="str">
        <f t="shared" si="76"/>
        <v>Да</v>
      </c>
      <c r="U124" s="83" t="str">
        <f t="shared" si="77"/>
        <v/>
      </c>
      <c r="V124" s="84" t="str">
        <f t="shared" si="78"/>
        <v/>
      </c>
    </row>
    <row r="125" spans="1:22" x14ac:dyDescent="0.2">
      <c r="A125" s="44">
        <f t="shared" si="79"/>
        <v>123</v>
      </c>
      <c r="B125" s="53" t="str">
        <f t="shared" ref="B125:B170" si="80">IFERROR(VLOOKUP($H125,TChannels,3,FALSE),"-")</f>
        <v>Candy TV HD</v>
      </c>
      <c r="C125" s="53" t="str">
        <f t="shared" ref="C125:C170" si="81">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3" t="str">
        <f t="shared" ref="D125:D156" si="82">IFERROR(VLOOKUP($H125,TChannels,21,FALSE),"-")</f>
        <v>Эротика</v>
      </c>
      <c r="E125" s="54" t="str">
        <f t="shared" ref="E125:E156" si="83">IFERROR(VLOOKUP($H125,TChannels,4,FALSE),"-")</f>
        <v>HD</v>
      </c>
      <c r="F125" s="54" t="str">
        <f t="shared" ref="F125:F156" si="84">IFERROR(VLOOKUP($H125,TChannels,2,FALSE),"-")</f>
        <v>DVB-26</v>
      </c>
      <c r="G125" s="54" t="str">
        <f t="shared" ref="G125:G156" si="85">IFERROR(MID($A$1,SEARCH("=",$A$1,9)+1,SEARCH(")",$A$1)-SEARCH("=",$A$1,9)-1),"Н/Д")</f>
        <v xml:space="preserve"> 3001</v>
      </c>
      <c r="H125" s="54">
        <v>174</v>
      </c>
      <c r="I125" s="54">
        <f t="shared" ref="I125:I156" si="86">IFERROR(VLOOKUP($H125,TChannels,5,FALSE),"-")</f>
        <v>923</v>
      </c>
      <c r="J125" s="56" t="str">
        <f t="shared" ref="J125:J170" si="87">IFERROR(VLOOKUP($H125,TChannels,22,FALSE),"-")</f>
        <v>epg385</v>
      </c>
      <c r="K125" s="48" t="str">
        <f t="shared" ref="K125:K156" si="88">IFERROR(IF($U$1=1,VLOOKUP($H125,TChannels,13,FALSE),IF($U$1=2,VLOOKUP($H125,TChannels,20,FALSE),IF($U$1=3,VLOOKUP($H125,TChannels,10,FALSE),IF($U$1=4,VLOOKUP($H125,TChannels,17,FALSE),"Не определен")))),"-")</f>
        <v>0009000207DB</v>
      </c>
      <c r="L125" s="48" t="str">
        <f t="shared" ref="L125:L170" si="89">IFERROR(VLOOKUP($H125,TChannels,23,FALSE),"-")</f>
        <v>http://candytv.eu/</v>
      </c>
      <c r="M125" s="48" t="str">
        <f t="shared" ref="M125:M170" si="90">IFERROR(VLOOKUP($H125,TChannels,24,FALSE),"-")</f>
        <v>Русский</v>
      </c>
      <c r="N125" s="48" t="str">
        <f t="shared" ref="N125:N170" si="91">IFERROR(VLOOKUP($H125,TChannels,25,FALSE),"-")</f>
        <v>Круглосуточно</v>
      </c>
      <c r="O125" s="49" t="str">
        <f t="shared" ref="O125:O170" si="92">IF(VLOOKUP($H125,TChannels,26,FALSE)=0,"",VLOOKUP($H125,TChannels,26,FALSE))</f>
        <v/>
      </c>
      <c r="P125" s="48" t="str">
        <f t="shared" ref="P125:P156" si="93">IFERROR(IF(OR($U$1=1,$U$1=3),VLOOKUP($H125,TChannels,7,FALSE),IF(OR($U$1=2,$U$1=4),VLOOKUP($H125,TChannels,14,FALSE),"Не определен")),"-")</f>
        <v>Взрослый</v>
      </c>
      <c r="Q125" s="44" t="str">
        <f t="shared" ref="Q125:Q156" si="94">IF(VLOOKUP($H125,TChannels,6,FALSE)=0,"",VLOOKUP($H125,TChannels,6,FALSE))</f>
        <v/>
      </c>
      <c r="R125" s="44"/>
      <c r="S125" s="44" t="str">
        <f t="shared" ref="S125:S156" si="95">IFERROR(VLOOKUP($H125,TChannels,27,FALSE),"-")</f>
        <v>Да</v>
      </c>
      <c r="T125" s="44" t="str">
        <f t="shared" ref="T125:T156" si="96">IFERROR(VLOOKUP($H125,TChannels,28,FALSE),"-")</f>
        <v>Да</v>
      </c>
      <c r="U125" s="44" t="str">
        <f t="shared" ref="U125:U156" si="97">IF(VLOOKUP($H125,TChannels,29,FALSE)=0,"",VLOOKUP($H125,TChannels,29,FALSE))</f>
        <v>Да</v>
      </c>
      <c r="V125" s="27" t="str">
        <f t="shared" ref="V125:V156" si="98">IF(VLOOKUP($H125,TChannels,31,FALSE)=0,"",VLOOKUP($H125,TChannels,31,FALSE))</f>
        <v/>
      </c>
    </row>
    <row r="126" spans="1:22" x14ac:dyDescent="0.2">
      <c r="A126" s="44">
        <f t="shared" si="79"/>
        <v>124</v>
      </c>
      <c r="B126" s="53" t="str">
        <f t="shared" si="80"/>
        <v>Русский иллюзион</v>
      </c>
      <c r="C126" s="53" t="str">
        <f t="shared" si="81"/>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53" t="str">
        <f t="shared" si="82"/>
        <v>Русское кино</v>
      </c>
      <c r="E126" s="54" t="str">
        <f t="shared" si="83"/>
        <v>SD</v>
      </c>
      <c r="F126" s="54" t="str">
        <f t="shared" si="84"/>
        <v>DVB-25</v>
      </c>
      <c r="G126" s="54" t="str">
        <f t="shared" si="85"/>
        <v xml:space="preserve"> 3001</v>
      </c>
      <c r="H126" s="55">
        <v>41</v>
      </c>
      <c r="I126" s="54">
        <f t="shared" si="86"/>
        <v>62</v>
      </c>
      <c r="J126" s="56" t="str">
        <f t="shared" si="87"/>
        <v>epg40</v>
      </c>
      <c r="K126" s="48" t="str">
        <f t="shared" si="88"/>
        <v>0009000207D1</v>
      </c>
      <c r="L126" s="48" t="str">
        <f t="shared" si="89"/>
        <v>http://russkiyillusion.ru/</v>
      </c>
      <c r="M126" s="48" t="str">
        <f t="shared" si="90"/>
        <v>Русский</v>
      </c>
      <c r="N126" s="48" t="str">
        <f t="shared" si="91"/>
        <v>Круглосуточно</v>
      </c>
      <c r="O126" s="49" t="str">
        <f t="shared" si="92"/>
        <v/>
      </c>
      <c r="P126" s="48" t="str">
        <f t="shared" si="93"/>
        <v>Базовый</v>
      </c>
      <c r="Q126" s="44" t="str">
        <f t="shared" si="94"/>
        <v>Да</v>
      </c>
      <c r="R126" s="44"/>
      <c r="S126" s="44" t="str">
        <f t="shared" si="95"/>
        <v>Да</v>
      </c>
      <c r="T126" s="44" t="str">
        <f t="shared" si="96"/>
        <v>Да</v>
      </c>
      <c r="U126" s="44" t="str">
        <f t="shared" si="97"/>
        <v/>
      </c>
      <c r="V126" s="27" t="str">
        <f t="shared" si="98"/>
        <v/>
      </c>
    </row>
    <row r="127" spans="1:22" x14ac:dyDescent="0.2">
      <c r="A127" s="44">
        <f t="shared" si="79"/>
        <v>125</v>
      </c>
      <c r="B127" s="53" t="str">
        <f t="shared" si="80"/>
        <v>Настоящее Страшное Телевидение</v>
      </c>
      <c r="C127" s="53" t="str">
        <f t="shared" si="81"/>
        <v>Все самое смешное в страшном и самое страшное в смешном.</v>
      </c>
      <c r="D127" s="53" t="str">
        <f t="shared" si="82"/>
        <v>Кино и сериалы</v>
      </c>
      <c r="E127" s="54" t="str">
        <f t="shared" si="83"/>
        <v>SD</v>
      </c>
      <c r="F127" s="54" t="str">
        <f t="shared" si="84"/>
        <v>DVB-25</v>
      </c>
      <c r="G127" s="54" t="str">
        <f t="shared" si="85"/>
        <v xml:space="preserve"> 3001</v>
      </c>
      <c r="H127" s="55">
        <v>159</v>
      </c>
      <c r="I127" s="54">
        <f t="shared" si="86"/>
        <v>73</v>
      </c>
      <c r="J127" s="56" t="str">
        <f t="shared" si="87"/>
        <v>epg352</v>
      </c>
      <c r="K127" s="48" t="str">
        <f t="shared" si="88"/>
        <v>0009000207D1</v>
      </c>
      <c r="L127" s="48" t="str">
        <f t="shared" si="89"/>
        <v>http://strashnoe.tv/</v>
      </c>
      <c r="M127" s="48" t="str">
        <f t="shared" si="90"/>
        <v>Русский</v>
      </c>
      <c r="N127" s="48" t="str">
        <f t="shared" si="91"/>
        <v>Круглосуточно</v>
      </c>
      <c r="O127" s="49" t="str">
        <f t="shared" si="92"/>
        <v/>
      </c>
      <c r="P127" s="48" t="str">
        <f t="shared" si="93"/>
        <v>Базовый</v>
      </c>
      <c r="Q127" s="44" t="str">
        <f t="shared" si="94"/>
        <v>Да</v>
      </c>
      <c r="R127" s="44"/>
      <c r="S127" s="44" t="str">
        <f t="shared" si="95"/>
        <v>Да</v>
      </c>
      <c r="T127" s="44" t="str">
        <f t="shared" si="96"/>
        <v>Да</v>
      </c>
      <c r="U127" s="44" t="str">
        <f t="shared" si="97"/>
        <v/>
      </c>
      <c r="V127" s="27" t="str">
        <f t="shared" si="98"/>
        <v/>
      </c>
    </row>
    <row r="128" spans="1:22" x14ac:dyDescent="0.2">
      <c r="A128" s="44">
        <f t="shared" si="79"/>
        <v>126</v>
      </c>
      <c r="B128" s="53" t="str">
        <f t="shared" si="80"/>
        <v>Наш футбол</v>
      </c>
      <c r="C128" s="53" t="str">
        <f t="shared" si="81"/>
        <v>Телеканал о российском футболе</v>
      </c>
      <c r="D128" s="53" t="str">
        <f t="shared" si="82"/>
        <v>Спортивные</v>
      </c>
      <c r="E128" s="54" t="str">
        <f t="shared" si="83"/>
        <v>SD</v>
      </c>
      <c r="F128" s="54" t="str">
        <f t="shared" si="84"/>
        <v>DVB-25</v>
      </c>
      <c r="G128" s="54" t="str">
        <f t="shared" si="85"/>
        <v xml:space="preserve"> 3001</v>
      </c>
      <c r="H128" s="55">
        <v>128</v>
      </c>
      <c r="I128" s="54">
        <f t="shared" si="86"/>
        <v>821</v>
      </c>
      <c r="J128" s="56" t="str">
        <f t="shared" si="87"/>
        <v>epg313</v>
      </c>
      <c r="K128" s="48" t="str">
        <f t="shared" si="88"/>
        <v>0009000207D6</v>
      </c>
      <c r="L128" s="48" t="str">
        <f t="shared" si="89"/>
        <v>http://www.rfpl.tv/</v>
      </c>
      <c r="M128" s="48" t="str">
        <f t="shared" si="90"/>
        <v>Русский</v>
      </c>
      <c r="N128" s="48" t="str">
        <f t="shared" si="91"/>
        <v>Круглосуточно</v>
      </c>
      <c r="O128" s="49" t="str">
        <f t="shared" si="92"/>
        <v/>
      </c>
      <c r="P128" s="48" t="str">
        <f t="shared" si="93"/>
        <v>Наш Футбол</v>
      </c>
      <c r="Q128" s="44" t="str">
        <f t="shared" si="94"/>
        <v/>
      </c>
      <c r="R128" s="44"/>
      <c r="S128" s="44" t="str">
        <f t="shared" si="95"/>
        <v>Да</v>
      </c>
      <c r="T128" s="44" t="str">
        <f t="shared" si="96"/>
        <v>Да</v>
      </c>
      <c r="U128" s="44" t="str">
        <f t="shared" si="97"/>
        <v/>
      </c>
      <c r="V128" s="27" t="str">
        <f t="shared" si="98"/>
        <v/>
      </c>
    </row>
    <row r="129" spans="1:22" x14ac:dyDescent="0.2">
      <c r="A129" s="44">
        <f t="shared" si="79"/>
        <v>127</v>
      </c>
      <c r="B129" s="53" t="str">
        <f t="shared" si="80"/>
        <v>Наш футбол HD</v>
      </c>
      <c r="C129" s="53" t="str">
        <f t="shared" si="81"/>
        <v>Телеканал о российском футболе</v>
      </c>
      <c r="D129" s="53" t="str">
        <f t="shared" si="82"/>
        <v>Спортивные</v>
      </c>
      <c r="E129" s="54" t="str">
        <f t="shared" si="83"/>
        <v>HD</v>
      </c>
      <c r="F129" s="54" t="str">
        <f t="shared" si="84"/>
        <v>DVB-25</v>
      </c>
      <c r="G129" s="54" t="str">
        <f t="shared" si="85"/>
        <v xml:space="preserve"> 3001</v>
      </c>
      <c r="H129" s="55">
        <v>223</v>
      </c>
      <c r="I129" s="54">
        <f t="shared" si="86"/>
        <v>822</v>
      </c>
      <c r="J129" s="56" t="str">
        <f t="shared" si="87"/>
        <v>epg272</v>
      </c>
      <c r="K129" s="48" t="str">
        <f t="shared" si="88"/>
        <v>0009000207D6</v>
      </c>
      <c r="L129" s="48" t="str">
        <f t="shared" si="89"/>
        <v>http://www.rfpl.tv/</v>
      </c>
      <c r="M129" s="48" t="str">
        <f t="shared" si="90"/>
        <v>Русский</v>
      </c>
      <c r="N129" s="48" t="str">
        <f t="shared" si="91"/>
        <v>Круглосуточно</v>
      </c>
      <c r="O129" s="49" t="str">
        <f t="shared" si="92"/>
        <v/>
      </c>
      <c r="P129" s="48" t="str">
        <f t="shared" si="93"/>
        <v>Наш Футбол</v>
      </c>
      <c r="Q129" s="44" t="str">
        <f t="shared" si="94"/>
        <v/>
      </c>
      <c r="R129" s="44"/>
      <c r="S129" s="44" t="str">
        <f t="shared" si="95"/>
        <v>Да</v>
      </c>
      <c r="T129" s="44" t="str">
        <f t="shared" si="96"/>
        <v>Да</v>
      </c>
      <c r="U129" s="44" t="str">
        <f t="shared" si="97"/>
        <v/>
      </c>
      <c r="V129" s="27" t="str">
        <f t="shared" si="98"/>
        <v/>
      </c>
    </row>
    <row r="130" spans="1:22" x14ac:dyDescent="0.2">
      <c r="A130" s="44">
        <f t="shared" si="79"/>
        <v>128</v>
      </c>
      <c r="B130" s="53" t="str">
        <f t="shared" si="80"/>
        <v>Иллюзион +</v>
      </c>
      <c r="C130" s="53" t="str">
        <f t="shared" si="81"/>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53" t="str">
        <f t="shared" si="82"/>
        <v>Иностранное кино</v>
      </c>
      <c r="E130" s="54" t="str">
        <f t="shared" si="83"/>
        <v>SD</v>
      </c>
      <c r="F130" s="54" t="str">
        <f t="shared" si="84"/>
        <v>DVB-26</v>
      </c>
      <c r="G130" s="54" t="str">
        <f t="shared" si="85"/>
        <v xml:space="preserve"> 3001</v>
      </c>
      <c r="H130" s="55">
        <v>42</v>
      </c>
      <c r="I130" s="54">
        <f t="shared" si="86"/>
        <v>64</v>
      </c>
      <c r="J130" s="56" t="str">
        <f t="shared" si="87"/>
        <v>epg41</v>
      </c>
      <c r="K130" s="48" t="str">
        <f t="shared" si="88"/>
        <v>0009000207D1</v>
      </c>
      <c r="L130" s="48" t="str">
        <f t="shared" si="89"/>
        <v>http://www.klub100.ru/</v>
      </c>
      <c r="M130" s="48" t="str">
        <f t="shared" si="90"/>
        <v>Русский</v>
      </c>
      <c r="N130" s="48" t="str">
        <f t="shared" si="91"/>
        <v>Круглосуточно</v>
      </c>
      <c r="O130" s="49" t="str">
        <f t="shared" si="92"/>
        <v/>
      </c>
      <c r="P130" s="48" t="str">
        <f t="shared" si="93"/>
        <v>Базовый</v>
      </c>
      <c r="Q130" s="44" t="str">
        <f t="shared" si="94"/>
        <v>Да</v>
      </c>
      <c r="R130" s="44"/>
      <c r="S130" s="44" t="str">
        <f t="shared" si="95"/>
        <v>Да</v>
      </c>
      <c r="T130" s="44" t="str">
        <f t="shared" si="96"/>
        <v>Да</v>
      </c>
      <c r="U130" s="44" t="str">
        <f t="shared" si="97"/>
        <v/>
      </c>
      <c r="V130" s="27" t="str">
        <f t="shared" si="98"/>
        <v/>
      </c>
    </row>
    <row r="131" spans="1:22" x14ac:dyDescent="0.2">
      <c r="A131" s="44">
        <f t="shared" ref="A131:A162" si="99">ROW()-2</f>
        <v>129</v>
      </c>
      <c r="B131" s="53" t="str">
        <f t="shared" si="80"/>
        <v>Русская ночь</v>
      </c>
      <c r="C131" s="53" t="str">
        <f t="shared" si="81"/>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53" t="str">
        <f t="shared" si="82"/>
        <v>Эротика</v>
      </c>
      <c r="E131" s="54" t="str">
        <f t="shared" si="83"/>
        <v>SD</v>
      </c>
      <c r="F131" s="54" t="str">
        <f t="shared" si="84"/>
        <v>DVB-26</v>
      </c>
      <c r="G131" s="54" t="str">
        <f t="shared" si="85"/>
        <v xml:space="preserve"> 3001</v>
      </c>
      <c r="H131" s="55">
        <v>149</v>
      </c>
      <c r="I131" s="54">
        <f t="shared" si="86"/>
        <v>922</v>
      </c>
      <c r="J131" s="56" t="str">
        <f t="shared" si="87"/>
        <v>epg331</v>
      </c>
      <c r="K131" s="48" t="str">
        <f t="shared" si="88"/>
        <v>0009000207DB</v>
      </c>
      <c r="L131" s="48" t="str">
        <f t="shared" si="89"/>
        <v>http://www.rusnight.ru/</v>
      </c>
      <c r="M131" s="48" t="str">
        <f t="shared" si="90"/>
        <v>Русский</v>
      </c>
      <c r="N131" s="48" t="str">
        <f t="shared" si="91"/>
        <v>Круглосуточно</v>
      </c>
      <c r="O131" s="49" t="str">
        <f t="shared" si="92"/>
        <v/>
      </c>
      <c r="P131" s="48" t="str">
        <f t="shared" si="93"/>
        <v>Взрослый</v>
      </c>
      <c r="Q131" s="44" t="str">
        <f t="shared" si="94"/>
        <v/>
      </c>
      <c r="R131" s="44"/>
      <c r="S131" s="44" t="str">
        <f t="shared" si="95"/>
        <v>Да</v>
      </c>
      <c r="T131" s="44" t="str">
        <f t="shared" si="96"/>
        <v>Да</v>
      </c>
      <c r="U131" s="44" t="str">
        <f t="shared" si="97"/>
        <v>Да</v>
      </c>
      <c r="V131" s="27" t="str">
        <f t="shared" si="98"/>
        <v/>
      </c>
    </row>
    <row r="132" spans="1:22" x14ac:dyDescent="0.2">
      <c r="A132" s="44">
        <f t="shared" si="99"/>
        <v>130</v>
      </c>
      <c r="B132" s="53" t="str">
        <f t="shared" si="80"/>
        <v>A2</v>
      </c>
      <c r="C132" s="53" t="str">
        <f t="shared" si="81"/>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53" t="str">
        <f t="shared" si="82"/>
        <v>Кино и сериалы</v>
      </c>
      <c r="E132" s="54" t="str">
        <f t="shared" si="83"/>
        <v>SD</v>
      </c>
      <c r="F132" s="54" t="str">
        <f t="shared" si="84"/>
        <v>DVB-20</v>
      </c>
      <c r="G132" s="54" t="str">
        <f t="shared" si="85"/>
        <v xml:space="preserve"> 3001</v>
      </c>
      <c r="H132" s="55">
        <v>132</v>
      </c>
      <c r="I132" s="54">
        <f t="shared" si="86"/>
        <v>825</v>
      </c>
      <c r="J132" s="56" t="str">
        <f t="shared" si="87"/>
        <v>epg317</v>
      </c>
      <c r="K132" s="48" t="str">
        <f t="shared" si="88"/>
        <v>0009000207EF</v>
      </c>
      <c r="L132" s="48" t="str">
        <f t="shared" si="89"/>
        <v>http://www.amediafilm.com/</v>
      </c>
      <c r="M132" s="48" t="str">
        <f t="shared" si="90"/>
        <v>Русский, Английский</v>
      </c>
      <c r="N132" s="48" t="str">
        <f t="shared" si="91"/>
        <v>Круглосуточно</v>
      </c>
      <c r="O132" s="49" t="str">
        <f t="shared" si="92"/>
        <v/>
      </c>
      <c r="P132" s="48" t="str">
        <f t="shared" si="93"/>
        <v>AMEDIA Premium HD</v>
      </c>
      <c r="Q132" s="44" t="str">
        <f t="shared" si="94"/>
        <v/>
      </c>
      <c r="R132" s="44"/>
      <c r="S132" s="44" t="str">
        <f t="shared" si="95"/>
        <v>Да</v>
      </c>
      <c r="T132" s="44" t="str">
        <f t="shared" si="96"/>
        <v>Да</v>
      </c>
      <c r="U132" s="44" t="str">
        <f t="shared" si="97"/>
        <v/>
      </c>
      <c r="V132" s="27" t="str">
        <f t="shared" si="98"/>
        <v/>
      </c>
    </row>
    <row r="133" spans="1:22" x14ac:dyDescent="0.2">
      <c r="A133" s="44">
        <f t="shared" si="99"/>
        <v>131</v>
      </c>
      <c r="B133" s="53" t="str">
        <f t="shared" si="80"/>
        <v>French Lover TV</v>
      </c>
      <c r="C133" s="53" t="str">
        <f t="shared" si="81"/>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53" t="str">
        <f t="shared" si="82"/>
        <v>Эротика</v>
      </c>
      <c r="E133" s="54" t="str">
        <f t="shared" si="83"/>
        <v>SD</v>
      </c>
      <c r="F133" s="54" t="str">
        <f t="shared" si="84"/>
        <v>DVB-26</v>
      </c>
      <c r="G133" s="54" t="str">
        <f t="shared" si="85"/>
        <v xml:space="preserve"> 3001</v>
      </c>
      <c r="H133" s="55">
        <v>133</v>
      </c>
      <c r="I133" s="54">
        <f t="shared" si="86"/>
        <v>921</v>
      </c>
      <c r="J133" s="56" t="str">
        <f t="shared" si="87"/>
        <v>epg318</v>
      </c>
      <c r="K133" s="48" t="str">
        <f t="shared" si="88"/>
        <v>0009000207DB</v>
      </c>
      <c r="L133" s="48" t="str">
        <f t="shared" si="89"/>
        <v>http://www.frenchlover.tv</v>
      </c>
      <c r="M133" s="48" t="str">
        <f t="shared" si="90"/>
        <v>Французский</v>
      </c>
      <c r="N133" s="48" t="str">
        <f t="shared" si="91"/>
        <v>Круглосуточно</v>
      </c>
      <c r="O133" s="49" t="str">
        <f t="shared" si="92"/>
        <v/>
      </c>
      <c r="P133" s="48" t="str">
        <f t="shared" si="93"/>
        <v>Взрослый</v>
      </c>
      <c r="Q133" s="44" t="str">
        <f t="shared" si="94"/>
        <v/>
      </c>
      <c r="R133" s="44"/>
      <c r="S133" s="44" t="str">
        <f t="shared" si="95"/>
        <v>Да</v>
      </c>
      <c r="T133" s="44" t="str">
        <f t="shared" si="96"/>
        <v>Да</v>
      </c>
      <c r="U133" s="44" t="str">
        <f t="shared" si="97"/>
        <v>Да</v>
      </c>
      <c r="V133" s="27" t="str">
        <f t="shared" si="98"/>
        <v/>
      </c>
    </row>
    <row r="134" spans="1:22" x14ac:dyDescent="0.2">
      <c r="A134" s="44">
        <f t="shared" si="99"/>
        <v>132</v>
      </c>
      <c r="B134" s="53" t="str">
        <f t="shared" si="80"/>
        <v>Brazzers TV</v>
      </c>
      <c r="C134" s="53" t="str">
        <f t="shared" si="81"/>
        <v>Самый откровенный эротический канал от известного эротического сайта представляющий лучший европейский и американский контент.</v>
      </c>
      <c r="D134" s="53" t="str">
        <f t="shared" si="82"/>
        <v>Эротика</v>
      </c>
      <c r="E134" s="54" t="str">
        <f t="shared" si="83"/>
        <v>SD</v>
      </c>
      <c r="F134" s="54" t="str">
        <f t="shared" si="84"/>
        <v>DVB-26</v>
      </c>
      <c r="G134" s="54" t="str">
        <f t="shared" si="85"/>
        <v xml:space="preserve"> 3001</v>
      </c>
      <c r="H134" s="55">
        <v>195</v>
      </c>
      <c r="I134" s="54">
        <f t="shared" si="86"/>
        <v>920</v>
      </c>
      <c r="J134" s="56" t="str">
        <f t="shared" si="87"/>
        <v>epg500</v>
      </c>
      <c r="K134" s="48" t="str">
        <f t="shared" si="88"/>
        <v>0009000207DB</v>
      </c>
      <c r="L134" s="48" t="str">
        <f t="shared" si="89"/>
        <v>http://www.brazzerstveurope.com</v>
      </c>
      <c r="M134" s="48" t="str">
        <f t="shared" si="90"/>
        <v>Английский</v>
      </c>
      <c r="N134" s="48" t="str">
        <f t="shared" si="91"/>
        <v>Круглосуточно</v>
      </c>
      <c r="O134" s="49" t="str">
        <f t="shared" si="92"/>
        <v/>
      </c>
      <c r="P134" s="48" t="str">
        <f t="shared" si="93"/>
        <v>Взрослый</v>
      </c>
      <c r="Q134" s="44" t="str">
        <f t="shared" si="94"/>
        <v/>
      </c>
      <c r="R134" s="44"/>
      <c r="S134" s="44" t="str">
        <f t="shared" si="95"/>
        <v>Да</v>
      </c>
      <c r="T134" s="44" t="str">
        <f t="shared" si="96"/>
        <v>Да</v>
      </c>
      <c r="U134" s="44" t="str">
        <f t="shared" si="97"/>
        <v>Да</v>
      </c>
      <c r="V134" s="27" t="str">
        <f t="shared" si="98"/>
        <v/>
      </c>
    </row>
    <row r="135" spans="1:22" x14ac:dyDescent="0.2">
      <c r="A135" s="44">
        <f t="shared" si="99"/>
        <v>133</v>
      </c>
      <c r="B135" s="53" t="str">
        <f t="shared" si="80"/>
        <v>CANDYMAN</v>
      </c>
      <c r="C135" s="53" t="str">
        <f t="shared" si="81"/>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53" t="str">
        <f t="shared" si="82"/>
        <v>Эротика</v>
      </c>
      <c r="E135" s="54" t="str">
        <f t="shared" si="83"/>
        <v>SD</v>
      </c>
      <c r="F135" s="54" t="str">
        <f t="shared" si="84"/>
        <v>DVB-26</v>
      </c>
      <c r="G135" s="54" t="str">
        <f t="shared" si="85"/>
        <v xml:space="preserve"> 3001</v>
      </c>
      <c r="H135" s="55">
        <v>191</v>
      </c>
      <c r="I135" s="54">
        <f t="shared" si="86"/>
        <v>924</v>
      </c>
      <c r="J135" s="56" t="str">
        <f t="shared" si="87"/>
        <v>epg511</v>
      </c>
      <c r="K135" s="48" t="str">
        <f t="shared" si="88"/>
        <v>0009000207DB</v>
      </c>
      <c r="L135" s="48" t="str">
        <f t="shared" si="89"/>
        <v>http://www.candymantv.com/</v>
      </c>
      <c r="M135" s="48" t="str">
        <f t="shared" si="90"/>
        <v>Русский</v>
      </c>
      <c r="N135" s="48" t="str">
        <f t="shared" si="91"/>
        <v>Круглосуточно</v>
      </c>
      <c r="O135" s="49" t="str">
        <f t="shared" si="92"/>
        <v/>
      </c>
      <c r="P135" s="48" t="str">
        <f t="shared" si="93"/>
        <v>Взрослый</v>
      </c>
      <c r="Q135" s="44" t="str">
        <f t="shared" si="94"/>
        <v/>
      </c>
      <c r="R135" s="44"/>
      <c r="S135" s="44" t="str">
        <f t="shared" si="95"/>
        <v>Да</v>
      </c>
      <c r="T135" s="44" t="str">
        <f t="shared" si="96"/>
        <v>Да</v>
      </c>
      <c r="U135" s="44" t="str">
        <f t="shared" si="97"/>
        <v>Да</v>
      </c>
      <c r="V135" s="27" t="str">
        <f t="shared" si="98"/>
        <v/>
      </c>
    </row>
    <row r="136" spans="1:22" x14ac:dyDescent="0.2">
      <c r="A136" s="44">
        <f t="shared" si="99"/>
        <v>134</v>
      </c>
      <c r="B136" s="27" t="str">
        <f t="shared" si="80"/>
        <v>Fashion One HD</v>
      </c>
      <c r="C136" s="27" t="str">
        <f t="shared" si="81"/>
        <v>Мода, стиль, красота, гламур, роскошь в формате HD</v>
      </c>
      <c r="D136" s="27" t="str">
        <f t="shared" si="82"/>
        <v>Развлекательные</v>
      </c>
      <c r="E136" s="45" t="str">
        <f t="shared" si="83"/>
        <v>HD</v>
      </c>
      <c r="F136" s="45" t="str">
        <f t="shared" si="84"/>
        <v>DVB-27</v>
      </c>
      <c r="G136" s="45" t="str">
        <f t="shared" si="85"/>
        <v xml:space="preserve"> 3001</v>
      </c>
      <c r="H136" s="46">
        <v>147</v>
      </c>
      <c r="I136" s="45">
        <f t="shared" si="86"/>
        <v>616</v>
      </c>
      <c r="J136" s="47" t="str">
        <f t="shared" si="87"/>
        <v>epg330</v>
      </c>
      <c r="K136" s="48" t="str">
        <f t="shared" si="88"/>
        <v>0009000207D1</v>
      </c>
      <c r="L136" s="48" t="str">
        <f t="shared" si="89"/>
        <v>http://www.fashionone.com/</v>
      </c>
      <c r="M136" s="48" t="str">
        <f t="shared" si="90"/>
        <v>Русский</v>
      </c>
      <c r="N136" s="48" t="str">
        <f t="shared" si="91"/>
        <v>Круглосуточно</v>
      </c>
      <c r="O136" s="49" t="str">
        <f t="shared" si="92"/>
        <v/>
      </c>
      <c r="P136" s="48" t="str">
        <f t="shared" si="93"/>
        <v>Базовый</v>
      </c>
      <c r="Q136" s="44" t="str">
        <f t="shared" si="94"/>
        <v/>
      </c>
      <c r="R136" s="44"/>
      <c r="S136" s="44" t="str">
        <f t="shared" si="95"/>
        <v>Да</v>
      </c>
      <c r="T136" s="44" t="str">
        <f t="shared" si="96"/>
        <v>Да</v>
      </c>
      <c r="U136" s="44" t="str">
        <f t="shared" si="97"/>
        <v/>
      </c>
      <c r="V136" s="27" t="str">
        <f t="shared" si="98"/>
        <v/>
      </c>
    </row>
    <row r="137" spans="1:22" x14ac:dyDescent="0.2">
      <c r="A137" s="44">
        <f t="shared" si="99"/>
        <v>135</v>
      </c>
      <c r="B137" s="27" t="str">
        <f t="shared" si="80"/>
        <v>Viasat Golf HD</v>
      </c>
      <c r="C137" s="27" t="str">
        <f t="shared" si="81"/>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2"/>
        <v>Спортивные</v>
      </c>
      <c r="E137" s="45" t="str">
        <f t="shared" si="83"/>
        <v>HD</v>
      </c>
      <c r="F137" s="45" t="str">
        <f t="shared" si="84"/>
        <v>DVB-28</v>
      </c>
      <c r="G137" s="45" t="str">
        <f t="shared" si="85"/>
        <v xml:space="preserve"> 3001</v>
      </c>
      <c r="H137" s="46">
        <v>307</v>
      </c>
      <c r="I137" s="45">
        <f t="shared" si="86"/>
        <v>809</v>
      </c>
      <c r="J137" s="47" t="str">
        <f t="shared" si="87"/>
        <v>epg594</v>
      </c>
      <c r="K137" s="48" t="str">
        <f t="shared" si="88"/>
        <v>0009000207E0</v>
      </c>
      <c r="L137" s="48" t="str">
        <f t="shared" si="89"/>
        <v>http://www.myviasat.ru/</v>
      </c>
      <c r="M137" s="48" t="str">
        <f t="shared" si="90"/>
        <v>Русский, Английский</v>
      </c>
      <c r="N137" s="48" t="str">
        <f t="shared" si="91"/>
        <v>Круглосуточно</v>
      </c>
      <c r="O137" s="49" t="str">
        <f t="shared" si="92"/>
        <v/>
      </c>
      <c r="P137" s="48" t="str">
        <f t="shared" si="93"/>
        <v>VIASAT премиум HD</v>
      </c>
      <c r="Q137" s="44" t="str">
        <f t="shared" si="94"/>
        <v/>
      </c>
      <c r="R137" s="44"/>
      <c r="S137" s="44" t="str">
        <f t="shared" si="95"/>
        <v>Да</v>
      </c>
      <c r="T137" s="44" t="str">
        <f t="shared" si="96"/>
        <v>Да</v>
      </c>
      <c r="U137" s="44" t="str">
        <f t="shared" si="97"/>
        <v/>
      </c>
      <c r="V137" s="27" t="str">
        <f t="shared" si="98"/>
        <v/>
      </c>
    </row>
    <row r="138" spans="1:22" x14ac:dyDescent="0.2">
      <c r="A138" s="44">
        <f t="shared" si="99"/>
        <v>136</v>
      </c>
      <c r="B138" s="27" t="str">
        <f t="shared" si="80"/>
        <v>Русский роман</v>
      </c>
      <c r="C138" s="27" t="str">
        <f t="shared" si="81"/>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2"/>
        <v>Кино и сериалы</v>
      </c>
      <c r="E138" s="45" t="str">
        <f t="shared" si="83"/>
        <v>SD</v>
      </c>
      <c r="F138" s="45" t="str">
        <f t="shared" si="84"/>
        <v>DVB-27</v>
      </c>
      <c r="G138" s="45" t="str">
        <f t="shared" si="85"/>
        <v xml:space="preserve"> 3001</v>
      </c>
      <c r="H138" s="46">
        <v>120</v>
      </c>
      <c r="I138" s="45">
        <f t="shared" si="86"/>
        <v>72</v>
      </c>
      <c r="J138" s="47" t="str">
        <f t="shared" si="87"/>
        <v>epg307</v>
      </c>
      <c r="K138" s="48" t="str">
        <f t="shared" si="88"/>
        <v>0009000207D1</v>
      </c>
      <c r="L138" s="48" t="str">
        <f t="shared" si="89"/>
        <v>http://rusroman.ru/</v>
      </c>
      <c r="M138" s="48" t="str">
        <f t="shared" si="90"/>
        <v>Русский</v>
      </c>
      <c r="N138" s="48" t="str">
        <f t="shared" si="91"/>
        <v>Круглосуточно</v>
      </c>
      <c r="O138" s="49" t="str">
        <f t="shared" si="92"/>
        <v/>
      </c>
      <c r="P138" s="48" t="str">
        <f t="shared" si="93"/>
        <v>Базовый</v>
      </c>
      <c r="Q138" s="44" t="str">
        <f t="shared" si="94"/>
        <v>Да</v>
      </c>
      <c r="R138" s="44"/>
      <c r="S138" s="44" t="str">
        <f t="shared" si="95"/>
        <v>Да</v>
      </c>
      <c r="T138" s="44" t="str">
        <f t="shared" si="96"/>
        <v>Да</v>
      </c>
      <c r="U138" s="44" t="str">
        <f t="shared" si="97"/>
        <v/>
      </c>
      <c r="V138" s="27" t="str">
        <f t="shared" si="98"/>
        <v/>
      </c>
    </row>
    <row r="139" spans="1:22" x14ac:dyDescent="0.2">
      <c r="A139" s="44">
        <f t="shared" si="99"/>
        <v>137</v>
      </c>
      <c r="B139" s="27" t="str">
        <f t="shared" si="80"/>
        <v>TV1000 Premium HD</v>
      </c>
      <c r="C139" s="27" t="str">
        <f t="shared" si="81"/>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2"/>
        <v>Кино и сериалы</v>
      </c>
      <c r="E139" s="45" t="str">
        <f t="shared" si="83"/>
        <v>HD</v>
      </c>
      <c r="F139" s="45" t="str">
        <f t="shared" si="84"/>
        <v>DVB-28</v>
      </c>
      <c r="G139" s="45" t="str">
        <f t="shared" si="85"/>
        <v xml:space="preserve"> 3001</v>
      </c>
      <c r="H139" s="46">
        <v>160</v>
      </c>
      <c r="I139" s="45">
        <f t="shared" si="86"/>
        <v>801</v>
      </c>
      <c r="J139" s="47" t="str">
        <f t="shared" si="87"/>
        <v>epg375</v>
      </c>
      <c r="K139" s="48" t="str">
        <f t="shared" si="88"/>
        <v>0009000207E0</v>
      </c>
      <c r="L139" s="48" t="str">
        <f t="shared" si="89"/>
        <v>http://www.viasatpremium.ru/</v>
      </c>
      <c r="M139" s="48" t="str">
        <f t="shared" si="90"/>
        <v>Русский</v>
      </c>
      <c r="N139" s="48" t="str">
        <f t="shared" si="91"/>
        <v>Круглосуточно</v>
      </c>
      <c r="O139" s="49" t="str">
        <f t="shared" si="92"/>
        <v/>
      </c>
      <c r="P139" s="48" t="str">
        <f t="shared" si="93"/>
        <v>VIASAT премиум HD</v>
      </c>
      <c r="Q139" s="44" t="str">
        <f t="shared" si="94"/>
        <v/>
      </c>
      <c r="R139" s="44"/>
      <c r="S139" s="44" t="str">
        <f t="shared" si="95"/>
        <v>Да</v>
      </c>
      <c r="T139" s="44" t="str">
        <f t="shared" si="96"/>
        <v>Да</v>
      </c>
      <c r="U139" s="44" t="str">
        <f t="shared" si="97"/>
        <v/>
      </c>
      <c r="V139" s="27" t="str">
        <f t="shared" si="98"/>
        <v/>
      </c>
    </row>
    <row r="140" spans="1:22" x14ac:dyDescent="0.2">
      <c r="A140" s="44">
        <f t="shared" si="99"/>
        <v>138</v>
      </c>
      <c r="B140" s="27" t="str">
        <f t="shared" si="80"/>
        <v>Viasat Sport</v>
      </c>
      <c r="C140" s="27" t="str">
        <f t="shared" si="81"/>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2"/>
        <v>Спортивные</v>
      </c>
      <c r="E140" s="45" t="str">
        <f t="shared" si="83"/>
        <v>HD</v>
      </c>
      <c r="F140" s="45" t="str">
        <f t="shared" si="84"/>
        <v>DVB-28</v>
      </c>
      <c r="G140" s="45" t="str">
        <f t="shared" si="85"/>
        <v xml:space="preserve"> 3001</v>
      </c>
      <c r="H140" s="46">
        <v>309</v>
      </c>
      <c r="I140" s="45">
        <f t="shared" si="86"/>
        <v>810</v>
      </c>
      <c r="J140" s="47" t="str">
        <f t="shared" si="87"/>
        <v>epg593</v>
      </c>
      <c r="K140" s="48" t="str">
        <f t="shared" si="88"/>
        <v>0009000207E0</v>
      </c>
      <c r="L140" s="48" t="str">
        <f t="shared" si="89"/>
        <v>http://www.myviasat.ru/</v>
      </c>
      <c r="M140" s="48" t="str">
        <f t="shared" si="90"/>
        <v>Русский, Английский</v>
      </c>
      <c r="N140" s="48" t="str">
        <f t="shared" si="91"/>
        <v>Круглосуточно</v>
      </c>
      <c r="O140" s="49" t="str">
        <f t="shared" si="92"/>
        <v/>
      </c>
      <c r="P140" s="48" t="str">
        <f t="shared" si="93"/>
        <v>VIASAT премиум HD</v>
      </c>
      <c r="Q140" s="44" t="str">
        <f t="shared" si="94"/>
        <v/>
      </c>
      <c r="R140" s="44"/>
      <c r="S140" s="44" t="str">
        <f t="shared" si="95"/>
        <v>Да</v>
      </c>
      <c r="T140" s="44" t="str">
        <f t="shared" si="96"/>
        <v>Да</v>
      </c>
      <c r="U140" s="44" t="str">
        <f t="shared" si="97"/>
        <v/>
      </c>
      <c r="V140" s="27" t="str">
        <f t="shared" si="98"/>
        <v/>
      </c>
    </row>
    <row r="141" spans="1:22" x14ac:dyDescent="0.2">
      <c r="A141" s="44">
        <f t="shared" si="99"/>
        <v>139</v>
      </c>
      <c r="B141" s="27" t="str">
        <f t="shared" si="80"/>
        <v>Travel Channel HD</v>
      </c>
      <c r="C141" s="27" t="str">
        <f t="shared" si="81"/>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2"/>
        <v>Вокруг света</v>
      </c>
      <c r="E141" s="45" t="str">
        <f t="shared" si="83"/>
        <v>HD</v>
      </c>
      <c r="F141" s="45" t="str">
        <f t="shared" si="84"/>
        <v>DVB-27</v>
      </c>
      <c r="G141" s="45" t="str">
        <f t="shared" si="85"/>
        <v xml:space="preserve"> 3001</v>
      </c>
      <c r="H141" s="46">
        <v>143</v>
      </c>
      <c r="I141" s="45">
        <f t="shared" si="86"/>
        <v>608</v>
      </c>
      <c r="J141" s="47" t="str">
        <f t="shared" si="87"/>
        <v>epg328</v>
      </c>
      <c r="K141" s="48" t="str">
        <f t="shared" si="88"/>
        <v>0009000207D1</v>
      </c>
      <c r="L141" s="48" t="str">
        <f t="shared" si="89"/>
        <v>http://www.mgmhd.com/</v>
      </c>
      <c r="M141" s="48" t="str">
        <f t="shared" si="90"/>
        <v>Русский</v>
      </c>
      <c r="N141" s="48" t="str">
        <f t="shared" si="91"/>
        <v>Круглосуточно</v>
      </c>
      <c r="O141" s="49" t="str">
        <f t="shared" si="92"/>
        <v/>
      </c>
      <c r="P141" s="48" t="str">
        <f t="shared" si="93"/>
        <v>Базовый</v>
      </c>
      <c r="Q141" s="44" t="str">
        <f t="shared" si="94"/>
        <v/>
      </c>
      <c r="R141" s="44"/>
      <c r="S141" s="44" t="str">
        <f t="shared" si="95"/>
        <v>Да</v>
      </c>
      <c r="T141" s="44" t="str">
        <f t="shared" si="96"/>
        <v>Да</v>
      </c>
      <c r="U141" s="44" t="str">
        <f t="shared" si="97"/>
        <v/>
      </c>
      <c r="V141" s="27" t="str">
        <f t="shared" si="98"/>
        <v/>
      </c>
    </row>
    <row r="142" spans="1:22" x14ac:dyDescent="0.2">
      <c r="A142" s="44">
        <f t="shared" si="99"/>
        <v>140</v>
      </c>
      <c r="B142" s="27" t="str">
        <f t="shared" si="80"/>
        <v>Zee TV</v>
      </c>
      <c r="C142" s="27" t="str">
        <f t="shared" si="81"/>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2"/>
        <v>Вокруг света</v>
      </c>
      <c r="E142" s="45" t="str">
        <f t="shared" si="83"/>
        <v>SD</v>
      </c>
      <c r="F142" s="45" t="str">
        <f t="shared" si="84"/>
        <v>DVB-29</v>
      </c>
      <c r="G142" s="45" t="str">
        <f t="shared" si="85"/>
        <v xml:space="preserve"> 3001</v>
      </c>
      <c r="H142" s="46">
        <v>97</v>
      </c>
      <c r="I142" s="45">
        <f t="shared" si="86"/>
        <v>102</v>
      </c>
      <c r="J142" s="47" t="str">
        <f t="shared" si="87"/>
        <v>epg93</v>
      </c>
      <c r="K142" s="48" t="str">
        <f t="shared" si="88"/>
        <v>0009000207D1</v>
      </c>
      <c r="L142" s="48" t="str">
        <f t="shared" si="89"/>
        <v>http://www.zeerussia.ru</v>
      </c>
      <c r="M142" s="48" t="str">
        <f t="shared" si="90"/>
        <v>Русский</v>
      </c>
      <c r="N142" s="48" t="str">
        <f t="shared" si="91"/>
        <v>Круглосуточно</v>
      </c>
      <c r="O142" s="49" t="str">
        <f t="shared" si="92"/>
        <v/>
      </c>
      <c r="P142" s="48" t="str">
        <f t="shared" si="93"/>
        <v>Базовый</v>
      </c>
      <c r="Q142" s="44" t="str">
        <f t="shared" si="94"/>
        <v/>
      </c>
      <c r="R142" s="44"/>
      <c r="S142" s="44" t="str">
        <f t="shared" si="95"/>
        <v>Да</v>
      </c>
      <c r="T142" s="44" t="str">
        <f t="shared" si="96"/>
        <v>Да</v>
      </c>
      <c r="U142" s="44" t="str">
        <f t="shared" si="97"/>
        <v/>
      </c>
      <c r="V142" s="27" t="str">
        <f t="shared" si="98"/>
        <v/>
      </c>
    </row>
    <row r="143" spans="1:22" x14ac:dyDescent="0.2">
      <c r="A143" s="44">
        <f t="shared" si="99"/>
        <v>141</v>
      </c>
      <c r="B143" s="27" t="str">
        <f t="shared" si="80"/>
        <v>Travel Channel</v>
      </c>
      <c r="C143" s="27" t="str">
        <f t="shared" si="81"/>
        <v>Созданный  в 1994 году, Travel Channel вещает на 21 языке в 125 странах Европы, Ближнего Востока, Африки и Азиатско-Тихоокеанского региона.</v>
      </c>
      <c r="D143" s="27" t="str">
        <f t="shared" si="82"/>
        <v>Вокруг света</v>
      </c>
      <c r="E143" s="45" t="str">
        <f t="shared" si="83"/>
        <v>SD</v>
      </c>
      <c r="F143" s="45" t="str">
        <f t="shared" si="84"/>
        <v>DVB-29</v>
      </c>
      <c r="G143" s="45" t="str">
        <f t="shared" si="85"/>
        <v xml:space="preserve"> 3001</v>
      </c>
      <c r="H143" s="46">
        <v>144</v>
      </c>
      <c r="I143" s="45">
        <f t="shared" si="86"/>
        <v>104</v>
      </c>
      <c r="J143" s="47" t="str">
        <f t="shared" si="87"/>
        <v>epg302</v>
      </c>
      <c r="K143" s="48" t="str">
        <f t="shared" si="88"/>
        <v>0009000207D1</v>
      </c>
      <c r="L143" s="48" t="str">
        <f t="shared" si="89"/>
        <v>http://www.travelchanneltv.ru/</v>
      </c>
      <c r="M143" s="48" t="str">
        <f t="shared" si="90"/>
        <v>Русский</v>
      </c>
      <c r="N143" s="48" t="str">
        <f t="shared" si="91"/>
        <v>Круглосуточно</v>
      </c>
      <c r="O143" s="49" t="str">
        <f t="shared" si="92"/>
        <v/>
      </c>
      <c r="P143" s="48" t="str">
        <f t="shared" si="93"/>
        <v>Базовый</v>
      </c>
      <c r="Q143" s="44" t="str">
        <f t="shared" si="94"/>
        <v>Да</v>
      </c>
      <c r="R143" s="44"/>
      <c r="S143" s="44" t="str">
        <f t="shared" si="95"/>
        <v>Да</v>
      </c>
      <c r="T143" s="44" t="str">
        <f t="shared" si="96"/>
        <v>Да</v>
      </c>
      <c r="U143" s="44" t="str">
        <f t="shared" si="97"/>
        <v/>
      </c>
      <c r="V143" s="27" t="str">
        <f t="shared" si="98"/>
        <v/>
      </c>
    </row>
    <row r="144" spans="1:22" x14ac:dyDescent="0.2">
      <c r="A144" s="44">
        <f t="shared" si="99"/>
        <v>142</v>
      </c>
      <c r="B144" s="27" t="str">
        <f t="shared" si="80"/>
        <v>ЖИВИ!</v>
      </c>
      <c r="C144" s="27" t="str">
        <f t="shared" si="81"/>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2"/>
        <v>Семья и здоровье</v>
      </c>
      <c r="E144" s="45" t="str">
        <f t="shared" si="83"/>
        <v>SD</v>
      </c>
      <c r="F144" s="45" t="str">
        <f t="shared" si="84"/>
        <v>DVB-29</v>
      </c>
      <c r="G144" s="45" t="str">
        <f t="shared" si="85"/>
        <v xml:space="preserve"> 3001</v>
      </c>
      <c r="H144" s="46">
        <v>112</v>
      </c>
      <c r="I144" s="45">
        <f t="shared" si="86"/>
        <v>132</v>
      </c>
      <c r="J144" s="47" t="str">
        <f t="shared" si="87"/>
        <v>epg108</v>
      </c>
      <c r="K144" s="48" t="str">
        <f t="shared" si="88"/>
        <v>0009000207E3</v>
      </c>
      <c r="L144" s="48" t="str">
        <f t="shared" si="89"/>
        <v>http://www.jv.ru/</v>
      </c>
      <c r="M144" s="48" t="str">
        <f t="shared" si="90"/>
        <v>Русский</v>
      </c>
      <c r="N144" s="48" t="str">
        <f t="shared" si="91"/>
        <v>Круглосуточно</v>
      </c>
      <c r="O144" s="49" t="str">
        <f t="shared" si="92"/>
        <v/>
      </c>
      <c r="P144" s="48" t="str">
        <f t="shared" si="93"/>
        <v>Базовый</v>
      </c>
      <c r="Q144" s="44" t="str">
        <f t="shared" si="94"/>
        <v/>
      </c>
      <c r="R144" s="44"/>
      <c r="S144" s="44" t="str">
        <f t="shared" si="95"/>
        <v>Да</v>
      </c>
      <c r="T144" s="44" t="str">
        <f t="shared" si="96"/>
        <v>Да</v>
      </c>
      <c r="U144" s="44" t="str">
        <f t="shared" si="97"/>
        <v/>
      </c>
      <c r="V144" s="27" t="str">
        <f t="shared" si="98"/>
        <v/>
      </c>
    </row>
    <row r="145" spans="1:22" x14ac:dyDescent="0.2">
      <c r="A145" s="44">
        <f t="shared" si="99"/>
        <v>143</v>
      </c>
      <c r="B145" s="27" t="str">
        <f t="shared" si="80"/>
        <v>МУЗ-ТВ</v>
      </c>
      <c r="C145" s="27" t="str">
        <f t="shared" si="81"/>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2"/>
        <v>Развлекательные</v>
      </c>
      <c r="E145" s="45" t="str">
        <f t="shared" si="83"/>
        <v>SD</v>
      </c>
      <c r="F145" s="45" t="str">
        <f t="shared" si="84"/>
        <v>DVB-3</v>
      </c>
      <c r="G145" s="45" t="str">
        <f t="shared" si="85"/>
        <v xml:space="preserve"> 3001</v>
      </c>
      <c r="H145" s="46">
        <v>164</v>
      </c>
      <c r="I145" s="45">
        <f t="shared" si="86"/>
        <v>20</v>
      </c>
      <c r="J145" s="47" t="str">
        <f t="shared" si="87"/>
        <v>epg380</v>
      </c>
      <c r="K145" s="48" t="str">
        <f t="shared" si="88"/>
        <v>0009000207F3</v>
      </c>
      <c r="L145" s="48" t="str">
        <f t="shared" si="89"/>
        <v>http://muz-tv.ru/</v>
      </c>
      <c r="M145" s="48" t="str">
        <f t="shared" si="90"/>
        <v>Русский</v>
      </c>
      <c r="N145" s="48" t="str">
        <f t="shared" si="91"/>
        <v>Круглосуточно</v>
      </c>
      <c r="O145" s="49" t="str">
        <f t="shared" si="92"/>
        <v/>
      </c>
      <c r="P145" s="48" t="str">
        <f t="shared" si="93"/>
        <v>Федеральный</v>
      </c>
      <c r="Q145" s="44" t="str">
        <f t="shared" si="94"/>
        <v/>
      </c>
      <c r="R145" s="44"/>
      <c r="S145" s="44" t="str">
        <f t="shared" si="95"/>
        <v>Да</v>
      </c>
      <c r="T145" s="44" t="str">
        <f t="shared" si="96"/>
        <v>Да</v>
      </c>
      <c r="U145" s="44" t="str">
        <f t="shared" si="97"/>
        <v/>
      </c>
      <c r="V145" s="27" t="str">
        <f t="shared" si="98"/>
        <v/>
      </c>
    </row>
    <row r="146" spans="1:22" x14ac:dyDescent="0.2">
      <c r="A146" s="44">
        <f t="shared" si="99"/>
        <v>144</v>
      </c>
      <c r="B146" s="27" t="str">
        <f t="shared" si="80"/>
        <v>TLC HD</v>
      </c>
      <c r="C146" s="27" t="str">
        <f t="shared" si="81"/>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2"/>
        <v>Вокруг света</v>
      </c>
      <c r="E146" s="45" t="str">
        <f t="shared" si="83"/>
        <v>HD</v>
      </c>
      <c r="F146" s="45" t="str">
        <f t="shared" si="84"/>
        <v>DVB-30</v>
      </c>
      <c r="G146" s="45" t="str">
        <f t="shared" si="85"/>
        <v xml:space="preserve"> 3001</v>
      </c>
      <c r="H146" s="46">
        <v>154</v>
      </c>
      <c r="I146" s="45">
        <f t="shared" si="86"/>
        <v>615</v>
      </c>
      <c r="J146" s="47" t="str">
        <f t="shared" si="87"/>
        <v>epg516</v>
      </c>
      <c r="K146" s="48" t="str">
        <f t="shared" si="88"/>
        <v>0009000207D1</v>
      </c>
      <c r="L146" s="48" t="str">
        <f t="shared" si="89"/>
        <v>http://www.tlc-tv.ru/</v>
      </c>
      <c r="M146" s="48" t="str">
        <f t="shared" si="90"/>
        <v>Русский, Английский</v>
      </c>
      <c r="N146" s="48" t="str">
        <f t="shared" si="91"/>
        <v>Круглосуточно</v>
      </c>
      <c r="O146" s="49" t="str">
        <f t="shared" si="92"/>
        <v/>
      </c>
      <c r="P146" s="48" t="str">
        <f t="shared" si="93"/>
        <v>Базовый</v>
      </c>
      <c r="Q146" s="44" t="str">
        <f t="shared" si="94"/>
        <v/>
      </c>
      <c r="R146" s="44"/>
      <c r="S146" s="44" t="str">
        <f t="shared" si="95"/>
        <v>Да</v>
      </c>
      <c r="T146" s="44" t="str">
        <f t="shared" si="96"/>
        <v>Да</v>
      </c>
      <c r="U146" s="44" t="str">
        <f t="shared" si="97"/>
        <v/>
      </c>
      <c r="V146" s="27" t="str">
        <f t="shared" si="98"/>
        <v/>
      </c>
    </row>
    <row r="147" spans="1:22" x14ac:dyDescent="0.2">
      <c r="A147" s="44">
        <f t="shared" si="99"/>
        <v>145</v>
      </c>
      <c r="B147" s="27" t="str">
        <f t="shared" si="80"/>
        <v>NuArt.TV</v>
      </c>
      <c r="C147" s="27" t="str">
        <f t="shared" si="81"/>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2"/>
        <v>Эротика</v>
      </c>
      <c r="E147" s="45" t="str">
        <f t="shared" si="83"/>
        <v>SD</v>
      </c>
      <c r="F147" s="45" t="str">
        <f t="shared" si="84"/>
        <v>DVB-30</v>
      </c>
      <c r="G147" s="45" t="str">
        <f t="shared" si="85"/>
        <v xml:space="preserve"> 3001</v>
      </c>
      <c r="H147" s="46">
        <v>193</v>
      </c>
      <c r="I147" s="45">
        <f t="shared" si="86"/>
        <v>918</v>
      </c>
      <c r="J147" s="47" t="str">
        <f t="shared" si="87"/>
        <v>epg271</v>
      </c>
      <c r="K147" s="48" t="str">
        <f t="shared" si="88"/>
        <v>0009000207F0</v>
      </c>
      <c r="L147" s="48" t="str">
        <f t="shared" si="89"/>
        <v>http://tv.nuart.tv</v>
      </c>
      <c r="M147" s="48" t="str">
        <f t="shared" si="90"/>
        <v>Русский</v>
      </c>
      <c r="N147" s="48" t="str">
        <f t="shared" si="91"/>
        <v>Круглосуточно</v>
      </c>
      <c r="O147" s="49" t="str">
        <f t="shared" si="92"/>
        <v/>
      </c>
      <c r="P147" s="48" t="str">
        <f t="shared" si="93"/>
        <v>Эгоист</v>
      </c>
      <c r="Q147" s="44" t="str">
        <f t="shared" si="94"/>
        <v/>
      </c>
      <c r="R147" s="44"/>
      <c r="S147" s="44" t="str">
        <f t="shared" si="95"/>
        <v>Да</v>
      </c>
      <c r="T147" s="44" t="str">
        <f t="shared" si="96"/>
        <v>Да</v>
      </c>
      <c r="U147" s="44" t="str">
        <f t="shared" si="97"/>
        <v>Да</v>
      </c>
      <c r="V147" s="27" t="str">
        <f t="shared" si="98"/>
        <v/>
      </c>
    </row>
    <row r="148" spans="1:22" x14ac:dyDescent="0.2">
      <c r="A148" s="44">
        <f t="shared" si="99"/>
        <v>146</v>
      </c>
      <c r="B148" s="27" t="str">
        <f t="shared" si="80"/>
        <v>Эгоист ТВ</v>
      </c>
      <c r="C148" s="27" t="str">
        <f t="shared" si="81"/>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2"/>
        <v>Эротика</v>
      </c>
      <c r="E148" s="45" t="str">
        <f t="shared" si="83"/>
        <v>SD</v>
      </c>
      <c r="F148" s="45" t="str">
        <f t="shared" si="84"/>
        <v>DVB-30</v>
      </c>
      <c r="G148" s="45" t="str">
        <f t="shared" si="85"/>
        <v xml:space="preserve"> 3001</v>
      </c>
      <c r="H148" s="46">
        <v>192</v>
      </c>
      <c r="I148" s="45">
        <f t="shared" si="86"/>
        <v>917</v>
      </c>
      <c r="J148" s="47" t="str">
        <f t="shared" si="87"/>
        <v>epg296</v>
      </c>
      <c r="K148" s="48" t="str">
        <f t="shared" si="88"/>
        <v>0009000207F0</v>
      </c>
      <c r="L148" s="48" t="str">
        <f t="shared" si="89"/>
        <v>http://www.egoist.tv/</v>
      </c>
      <c r="M148" s="48" t="str">
        <f t="shared" si="90"/>
        <v>Русский</v>
      </c>
      <c r="N148" s="48" t="str">
        <f t="shared" si="91"/>
        <v>Круглосуточно</v>
      </c>
      <c r="O148" s="49" t="str">
        <f t="shared" si="92"/>
        <v/>
      </c>
      <c r="P148" s="48" t="str">
        <f t="shared" si="93"/>
        <v>Эгоист</v>
      </c>
      <c r="Q148" s="44" t="str">
        <f t="shared" si="94"/>
        <v/>
      </c>
      <c r="R148" s="44"/>
      <c r="S148" s="44" t="str">
        <f t="shared" si="95"/>
        <v>Да</v>
      </c>
      <c r="T148" s="44" t="str">
        <f t="shared" si="96"/>
        <v>Да</v>
      </c>
      <c r="U148" s="44" t="str">
        <f t="shared" si="97"/>
        <v>Да</v>
      </c>
      <c r="V148" s="27" t="str">
        <f t="shared" si="98"/>
        <v/>
      </c>
    </row>
    <row r="149" spans="1:22" x14ac:dyDescent="0.2">
      <c r="A149" s="44">
        <f t="shared" si="99"/>
        <v>147</v>
      </c>
      <c r="B149" s="27" t="str">
        <f t="shared" si="80"/>
        <v>Animal Planet HD</v>
      </c>
      <c r="C149" s="27" t="str">
        <f t="shared" si="81"/>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2"/>
        <v>В мире животных</v>
      </c>
      <c r="E149" s="45" t="str">
        <f t="shared" si="83"/>
        <v>HD</v>
      </c>
      <c r="F149" s="45" t="str">
        <f t="shared" si="84"/>
        <v>DVB-30</v>
      </c>
      <c r="G149" s="45" t="str">
        <f t="shared" si="85"/>
        <v xml:space="preserve"> 3001</v>
      </c>
      <c r="H149" s="46">
        <v>119</v>
      </c>
      <c r="I149" s="45">
        <f t="shared" si="86"/>
        <v>602</v>
      </c>
      <c r="J149" s="47" t="str">
        <f t="shared" si="87"/>
        <v>epg306</v>
      </c>
      <c r="K149" s="48" t="str">
        <f t="shared" si="88"/>
        <v>0009000207D1</v>
      </c>
      <c r="L149" s="48" t="str">
        <f t="shared" si="89"/>
        <v>http://animal.discovery.com/</v>
      </c>
      <c r="M149" s="48" t="str">
        <f t="shared" si="90"/>
        <v>Русский, Английский</v>
      </c>
      <c r="N149" s="48" t="str">
        <f t="shared" si="91"/>
        <v>Круглосуточно</v>
      </c>
      <c r="O149" s="49" t="str">
        <f t="shared" si="92"/>
        <v/>
      </c>
      <c r="P149" s="48" t="str">
        <f t="shared" si="93"/>
        <v>Базовый</v>
      </c>
      <c r="Q149" s="44" t="str">
        <f t="shared" si="94"/>
        <v/>
      </c>
      <c r="R149" s="44"/>
      <c r="S149" s="44" t="str">
        <f t="shared" si="95"/>
        <v>Да</v>
      </c>
      <c r="T149" s="44" t="str">
        <f t="shared" si="96"/>
        <v>Да</v>
      </c>
      <c r="U149" s="44" t="str">
        <f t="shared" si="97"/>
        <v/>
      </c>
      <c r="V149" s="27" t="str">
        <f t="shared" si="98"/>
        <v/>
      </c>
    </row>
    <row r="150" spans="1:22" x14ac:dyDescent="0.2">
      <c r="A150" s="48">
        <f t="shared" si="99"/>
        <v>148</v>
      </c>
      <c r="B150" s="53" t="str">
        <f t="shared" si="80"/>
        <v>Матч! Футбол 1</v>
      </c>
      <c r="C150" s="53" t="str">
        <f t="shared" si="81"/>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82"/>
        <v>Спортивные</v>
      </c>
      <c r="E150" s="54" t="str">
        <f t="shared" si="83"/>
        <v>SD</v>
      </c>
      <c r="F150" s="54" t="str">
        <f t="shared" si="84"/>
        <v>DVB-12</v>
      </c>
      <c r="G150" s="54" t="str">
        <f t="shared" si="85"/>
        <v xml:space="preserve"> 3001</v>
      </c>
      <c r="H150" s="55">
        <v>320</v>
      </c>
      <c r="I150" s="54">
        <f t="shared" si="86"/>
        <v>831</v>
      </c>
      <c r="J150" s="56" t="str">
        <f t="shared" si="87"/>
        <v>epg340</v>
      </c>
      <c r="K150" s="67" t="str">
        <f t="shared" si="88"/>
        <v>000900020802</v>
      </c>
      <c r="L150" s="48" t="str">
        <f t="shared" si="89"/>
        <v>http://matchtv.ru/</v>
      </c>
      <c r="M150" s="48" t="str">
        <f t="shared" si="90"/>
        <v>Русский</v>
      </c>
      <c r="N150" s="48" t="str">
        <f t="shared" si="91"/>
        <v>Круглосуточно</v>
      </c>
      <c r="O150" s="137" t="str">
        <f t="shared" si="92"/>
        <v/>
      </c>
      <c r="P150" s="48" t="str">
        <f t="shared" si="93"/>
        <v>МАТЧ! ФУТБОЛ</v>
      </c>
      <c r="Q150" s="48" t="str">
        <f t="shared" si="94"/>
        <v/>
      </c>
      <c r="R150" s="48"/>
      <c r="S150" s="48" t="str">
        <f t="shared" si="95"/>
        <v>Да</v>
      </c>
      <c r="T150" s="48" t="str">
        <f t="shared" si="96"/>
        <v>Да</v>
      </c>
      <c r="U150" s="48" t="str">
        <f t="shared" si="97"/>
        <v/>
      </c>
      <c r="V150" s="53" t="str">
        <f t="shared" si="98"/>
        <v/>
      </c>
    </row>
    <row r="151" spans="1:22" x14ac:dyDescent="0.2">
      <c r="A151" s="48">
        <f t="shared" si="99"/>
        <v>149</v>
      </c>
      <c r="B151" s="53" t="str">
        <f t="shared" si="80"/>
        <v>Матч! Футбол 2</v>
      </c>
      <c r="C151" s="53" t="str">
        <f t="shared" si="8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82"/>
        <v>Спортивные</v>
      </c>
      <c r="E151" s="54" t="str">
        <f t="shared" si="83"/>
        <v>SD</v>
      </c>
      <c r="F151" s="54" t="str">
        <f t="shared" si="84"/>
        <v>DVB-12</v>
      </c>
      <c r="G151" s="54" t="str">
        <f t="shared" si="85"/>
        <v xml:space="preserve"> 3001</v>
      </c>
      <c r="H151" s="55">
        <v>321</v>
      </c>
      <c r="I151" s="54">
        <f t="shared" si="86"/>
        <v>833</v>
      </c>
      <c r="J151" s="56" t="str">
        <f t="shared" si="87"/>
        <v>epg571</v>
      </c>
      <c r="K151" s="67" t="str">
        <f t="shared" si="88"/>
        <v>000900020802</v>
      </c>
      <c r="L151" s="48" t="str">
        <f t="shared" si="89"/>
        <v>http://matchtv.ru/</v>
      </c>
      <c r="M151" s="48" t="str">
        <f t="shared" si="90"/>
        <v>Русский</v>
      </c>
      <c r="N151" s="48" t="str">
        <f t="shared" si="91"/>
        <v>Круглосуточно</v>
      </c>
      <c r="O151" s="137" t="str">
        <f t="shared" si="92"/>
        <v/>
      </c>
      <c r="P151" s="48" t="str">
        <f t="shared" si="93"/>
        <v>МАТЧ! ФУТБОЛ</v>
      </c>
      <c r="Q151" s="48" t="str">
        <f t="shared" si="94"/>
        <v/>
      </c>
      <c r="R151" s="48"/>
      <c r="S151" s="48" t="str">
        <f t="shared" si="95"/>
        <v>Да</v>
      </c>
      <c r="T151" s="48" t="str">
        <f t="shared" si="96"/>
        <v>Да</v>
      </c>
      <c r="U151" s="48" t="str">
        <f t="shared" si="97"/>
        <v/>
      </c>
      <c r="V151" s="53" t="str">
        <f t="shared" si="98"/>
        <v/>
      </c>
    </row>
    <row r="152" spans="1:22" x14ac:dyDescent="0.2">
      <c r="A152" s="48">
        <f t="shared" si="99"/>
        <v>150</v>
      </c>
      <c r="B152" s="53" t="str">
        <f t="shared" si="80"/>
        <v>Матч! Футбол 3</v>
      </c>
      <c r="C152" s="53" t="str">
        <f t="shared" si="8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82"/>
        <v>Спортивные</v>
      </c>
      <c r="E152" s="54" t="str">
        <f t="shared" si="83"/>
        <v>SD</v>
      </c>
      <c r="F152" s="54" t="str">
        <f t="shared" si="84"/>
        <v>DVB-24</v>
      </c>
      <c r="G152" s="54" t="str">
        <f t="shared" si="85"/>
        <v xml:space="preserve"> 3001</v>
      </c>
      <c r="H152" s="55">
        <v>322</v>
      </c>
      <c r="I152" s="54">
        <f t="shared" si="86"/>
        <v>835</v>
      </c>
      <c r="J152" s="56" t="str">
        <f t="shared" si="87"/>
        <v>epg577</v>
      </c>
      <c r="K152" s="67" t="str">
        <f t="shared" si="88"/>
        <v>000900020802</v>
      </c>
      <c r="L152" s="48" t="str">
        <f t="shared" si="89"/>
        <v>http://matchtv.ru/</v>
      </c>
      <c r="M152" s="48" t="str">
        <f t="shared" si="90"/>
        <v>Русский</v>
      </c>
      <c r="N152" s="48" t="str">
        <f t="shared" si="91"/>
        <v>Круглосуточно</v>
      </c>
      <c r="O152" s="137" t="str">
        <f t="shared" si="92"/>
        <v/>
      </c>
      <c r="P152" s="48" t="str">
        <f t="shared" si="93"/>
        <v>МАТЧ! ФУТБОЛ</v>
      </c>
      <c r="Q152" s="48" t="str">
        <f t="shared" si="94"/>
        <v/>
      </c>
      <c r="R152" s="48"/>
      <c r="S152" s="48" t="str">
        <f t="shared" si="95"/>
        <v>Да</v>
      </c>
      <c r="T152" s="48" t="str">
        <f t="shared" si="96"/>
        <v>Да</v>
      </c>
      <c r="U152" s="48" t="str">
        <f t="shared" si="97"/>
        <v/>
      </c>
      <c r="V152" s="53" t="str">
        <f t="shared" si="98"/>
        <v/>
      </c>
    </row>
    <row r="153" spans="1:22" x14ac:dyDescent="0.2">
      <c r="A153" s="48">
        <f t="shared" si="99"/>
        <v>151</v>
      </c>
      <c r="B153" s="53" t="str">
        <f t="shared" si="80"/>
        <v>Матч! Футбол 1 HD</v>
      </c>
      <c r="C153" s="53" t="str">
        <f t="shared" si="81"/>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82"/>
        <v>Спортивные</v>
      </c>
      <c r="E153" s="54" t="str">
        <f t="shared" si="83"/>
        <v>HD</v>
      </c>
      <c r="F153" s="54" t="str">
        <f t="shared" si="84"/>
        <v>DVB-12</v>
      </c>
      <c r="G153" s="54" t="str">
        <f t="shared" si="85"/>
        <v xml:space="preserve"> 3001</v>
      </c>
      <c r="H153" s="55">
        <v>317</v>
      </c>
      <c r="I153" s="54">
        <f t="shared" si="86"/>
        <v>832</v>
      </c>
      <c r="J153" s="56" t="str">
        <f t="shared" si="87"/>
        <v>epg616</v>
      </c>
      <c r="K153" s="67" t="str">
        <f t="shared" si="88"/>
        <v>000900020802</v>
      </c>
      <c r="L153" s="48" t="str">
        <f t="shared" si="89"/>
        <v>http://matchtv.ru/</v>
      </c>
      <c r="M153" s="48" t="str">
        <f t="shared" si="90"/>
        <v>Русский</v>
      </c>
      <c r="N153" s="48" t="str">
        <f t="shared" si="91"/>
        <v>Круглосуточно</v>
      </c>
      <c r="O153" s="137" t="str">
        <f t="shared" si="92"/>
        <v/>
      </c>
      <c r="P153" s="48" t="str">
        <f t="shared" si="93"/>
        <v>МАТЧ! ФУТБОЛ</v>
      </c>
      <c r="Q153" s="48" t="str">
        <f t="shared" si="94"/>
        <v/>
      </c>
      <c r="R153" s="48"/>
      <c r="S153" s="48" t="str">
        <f t="shared" si="95"/>
        <v>Да</v>
      </c>
      <c r="T153" s="48" t="str">
        <f t="shared" si="96"/>
        <v>Да</v>
      </c>
      <c r="U153" s="48" t="str">
        <f t="shared" si="97"/>
        <v/>
      </c>
      <c r="V153" s="53" t="str">
        <f t="shared" si="98"/>
        <v/>
      </c>
    </row>
    <row r="154" spans="1:22" x14ac:dyDescent="0.2">
      <c r="A154" s="48">
        <f t="shared" si="99"/>
        <v>152</v>
      </c>
      <c r="B154" s="53" t="str">
        <f t="shared" si="80"/>
        <v>Матч! Футбол 2 HD</v>
      </c>
      <c r="C154" s="53" t="str">
        <f t="shared" si="81"/>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82"/>
        <v>Спортивные</v>
      </c>
      <c r="E154" s="54" t="str">
        <f t="shared" si="83"/>
        <v>HD</v>
      </c>
      <c r="F154" s="54" t="str">
        <f t="shared" si="84"/>
        <v>DVB-12</v>
      </c>
      <c r="G154" s="54" t="str">
        <f t="shared" si="85"/>
        <v xml:space="preserve"> 3001</v>
      </c>
      <c r="H154" s="55">
        <v>318</v>
      </c>
      <c r="I154" s="54">
        <f t="shared" si="86"/>
        <v>834</v>
      </c>
      <c r="J154" s="56" t="str">
        <f t="shared" si="87"/>
        <v>epg617</v>
      </c>
      <c r="K154" s="67" t="str">
        <f t="shared" si="88"/>
        <v>000900020802</v>
      </c>
      <c r="L154" s="48" t="str">
        <f t="shared" si="89"/>
        <v>http://matchtv.ru/</v>
      </c>
      <c r="M154" s="48" t="str">
        <f t="shared" si="90"/>
        <v>Русский</v>
      </c>
      <c r="N154" s="48" t="str">
        <f t="shared" si="91"/>
        <v>Круглосуточно</v>
      </c>
      <c r="O154" s="137" t="str">
        <f t="shared" si="92"/>
        <v/>
      </c>
      <c r="P154" s="48" t="str">
        <f t="shared" si="93"/>
        <v>МАТЧ! ФУТБОЛ</v>
      </c>
      <c r="Q154" s="48" t="str">
        <f t="shared" si="94"/>
        <v/>
      </c>
      <c r="R154" s="48"/>
      <c r="S154" s="48" t="str">
        <f t="shared" si="95"/>
        <v>Да</v>
      </c>
      <c r="T154" s="48" t="str">
        <f t="shared" si="96"/>
        <v>Да</v>
      </c>
      <c r="U154" s="48" t="str">
        <f t="shared" si="97"/>
        <v/>
      </c>
      <c r="V154" s="53" t="str">
        <f t="shared" si="98"/>
        <v/>
      </c>
    </row>
    <row r="155" spans="1:22" x14ac:dyDescent="0.2">
      <c r="A155" s="48">
        <f t="shared" si="99"/>
        <v>153</v>
      </c>
      <c r="B155" s="53" t="str">
        <f t="shared" si="80"/>
        <v>Матч! Футбол 3 HD</v>
      </c>
      <c r="C155" s="53" t="str">
        <f t="shared" si="81"/>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82"/>
        <v>Спортивные</v>
      </c>
      <c r="E155" s="54" t="str">
        <f t="shared" si="83"/>
        <v>HD</v>
      </c>
      <c r="F155" s="54" t="str">
        <f t="shared" si="84"/>
        <v>DVB-24</v>
      </c>
      <c r="G155" s="54" t="str">
        <f t="shared" si="85"/>
        <v xml:space="preserve"> 3001</v>
      </c>
      <c r="H155" s="55">
        <v>319</v>
      </c>
      <c r="I155" s="54">
        <f t="shared" si="86"/>
        <v>836</v>
      </c>
      <c r="J155" s="56" t="str">
        <f t="shared" si="87"/>
        <v>epg618</v>
      </c>
      <c r="K155" s="67" t="str">
        <f t="shared" si="88"/>
        <v>000900020802</v>
      </c>
      <c r="L155" s="48" t="str">
        <f t="shared" si="89"/>
        <v>http://matchtv.ru/</v>
      </c>
      <c r="M155" s="48" t="str">
        <f t="shared" si="90"/>
        <v>Русский</v>
      </c>
      <c r="N155" s="48" t="str">
        <f t="shared" si="91"/>
        <v>Круглосуточно</v>
      </c>
      <c r="O155" s="137" t="str">
        <f t="shared" si="92"/>
        <v/>
      </c>
      <c r="P155" s="48" t="str">
        <f t="shared" si="93"/>
        <v>МАТЧ! ФУТБОЛ</v>
      </c>
      <c r="Q155" s="48" t="str">
        <f t="shared" si="94"/>
        <v/>
      </c>
      <c r="R155" s="48"/>
      <c r="S155" s="48" t="str">
        <f t="shared" si="95"/>
        <v>Да</v>
      </c>
      <c r="T155" s="48" t="str">
        <f t="shared" si="96"/>
        <v>Да</v>
      </c>
      <c r="U155" s="48" t="str">
        <f t="shared" si="97"/>
        <v/>
      </c>
      <c r="V155" s="53" t="str">
        <f t="shared" si="98"/>
        <v/>
      </c>
    </row>
    <row r="156" spans="1:22" x14ac:dyDescent="0.2">
      <c r="A156" s="48">
        <f t="shared" si="99"/>
        <v>154</v>
      </c>
      <c r="B156" s="53" t="str">
        <f t="shared" si="80"/>
        <v>Deutsche Welle</v>
      </c>
      <c r="C156" s="53" t="str">
        <f t="shared" si="81"/>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82"/>
        <v>Новости и публицистика</v>
      </c>
      <c r="E156" s="54" t="str">
        <f t="shared" si="83"/>
        <v>SD</v>
      </c>
      <c r="F156" s="54" t="str">
        <f t="shared" si="84"/>
        <v>DVB-18</v>
      </c>
      <c r="G156" s="54" t="str">
        <f t="shared" si="85"/>
        <v xml:space="preserve"> 3001</v>
      </c>
      <c r="H156" s="55">
        <v>66</v>
      </c>
      <c r="I156" s="54">
        <f t="shared" si="86"/>
        <v>814</v>
      </c>
      <c r="J156" s="56" t="str">
        <f t="shared" si="87"/>
        <v>epg65</v>
      </c>
      <c r="K156" s="67" t="str">
        <f t="shared" si="88"/>
        <v>000900020801</v>
      </c>
      <c r="L156" s="48" t="str">
        <f t="shared" si="89"/>
        <v>http://www.dw.de/</v>
      </c>
      <c r="M156" s="48" t="str">
        <f t="shared" si="90"/>
        <v>Английский, Немецкий</v>
      </c>
      <c r="N156" s="48" t="str">
        <f t="shared" si="91"/>
        <v>Круглосуточно</v>
      </c>
      <c r="O156" s="137" t="str">
        <f t="shared" si="92"/>
        <v/>
      </c>
      <c r="P156" s="48" t="str">
        <f t="shared" si="93"/>
        <v>Новостной</v>
      </c>
      <c r="Q156" s="48" t="str">
        <f t="shared" si="94"/>
        <v/>
      </c>
      <c r="R156" s="48"/>
      <c r="S156" s="48" t="str">
        <f t="shared" si="95"/>
        <v>Да</v>
      </c>
      <c r="T156" s="48" t="str">
        <f t="shared" si="96"/>
        <v>Да</v>
      </c>
      <c r="U156" s="48" t="str">
        <f t="shared" si="97"/>
        <v/>
      </c>
      <c r="V156" s="53" t="str">
        <f t="shared" si="98"/>
        <v/>
      </c>
    </row>
    <row r="157" spans="1:22" x14ac:dyDescent="0.2">
      <c r="A157" s="48">
        <f t="shared" si="99"/>
        <v>155</v>
      </c>
      <c r="B157" s="53" t="str">
        <f t="shared" si="80"/>
        <v>France 24</v>
      </c>
      <c r="C157" s="53" t="str">
        <f t="shared" si="81"/>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ref="D157:D170" si="100">IFERROR(VLOOKUP($H157,TChannels,21,FALSE),"-")</f>
        <v>Новости и публицистика</v>
      </c>
      <c r="E157" s="54" t="str">
        <f t="shared" ref="E157:E170" si="101">IFERROR(VLOOKUP($H157,TChannels,4,FALSE),"-")</f>
        <v>SD</v>
      </c>
      <c r="F157" s="54" t="str">
        <f t="shared" ref="F157:F170" si="102">IFERROR(VLOOKUP($H157,TChannels,2,FALSE),"-")</f>
        <v>DVB-18</v>
      </c>
      <c r="G157" s="54" t="str">
        <f t="shared" ref="G157:G173" si="103">IFERROR(MID($A$1,SEARCH("=",$A$1,9)+1,SEARCH(")",$A$1)-SEARCH("=",$A$1,9)-1),"Н/Д")</f>
        <v xml:space="preserve"> 3001</v>
      </c>
      <c r="H157" s="55">
        <v>232</v>
      </c>
      <c r="I157" s="54">
        <f t="shared" ref="I157:I170" si="104">IFERROR(VLOOKUP($H157,TChannels,5,FALSE),"-")</f>
        <v>815</v>
      </c>
      <c r="J157" s="56" t="str">
        <f t="shared" si="87"/>
        <v>epg298</v>
      </c>
      <c r="K157" s="67" t="str">
        <f t="shared" ref="K157:K170" si="105">IFERROR(IF($U$1=1,VLOOKUP($H157,TChannels,13,FALSE),IF($U$1=2,VLOOKUP($H157,TChannels,20,FALSE),IF($U$1=3,VLOOKUP($H157,TChannels,10,FALSE),IF($U$1=4,VLOOKUP($H157,TChannels,17,FALSE),"Не определен")))),"-")</f>
        <v>000900020801</v>
      </c>
      <c r="L157" s="48" t="str">
        <f t="shared" si="89"/>
        <v>http://www.france24.com/</v>
      </c>
      <c r="M157" s="48" t="str">
        <f t="shared" si="90"/>
        <v>Французский</v>
      </c>
      <c r="N157" s="48" t="str">
        <f t="shared" si="91"/>
        <v>Круглосуточно</v>
      </c>
      <c r="O157" s="137" t="str">
        <f t="shared" si="92"/>
        <v/>
      </c>
      <c r="P157" s="48" t="str">
        <f t="shared" ref="P157:P170" si="106">IFERROR(IF(OR($U$1=1,$U$1=3),VLOOKUP($H157,TChannels,7,FALSE),IF(OR($U$1=2,$U$1=4),VLOOKUP($H157,TChannels,14,FALSE),"Не определен")),"-")</f>
        <v>Новостной</v>
      </c>
      <c r="Q157" s="48" t="str">
        <f t="shared" ref="Q157:Q170" si="107">IF(VLOOKUP($H157,TChannels,6,FALSE)=0,"",VLOOKUP($H157,TChannels,6,FALSE))</f>
        <v/>
      </c>
      <c r="R157" s="48"/>
      <c r="S157" s="48" t="str">
        <f t="shared" ref="S157:S170" si="108">IFERROR(VLOOKUP($H157,TChannels,27,FALSE),"-")</f>
        <v>Да</v>
      </c>
      <c r="T157" s="48" t="str">
        <f t="shared" ref="T157:T170" si="109">IFERROR(VLOOKUP($H157,TChannels,28,FALSE),"-")</f>
        <v>Да</v>
      </c>
      <c r="U157" s="48" t="str">
        <f t="shared" ref="U157:U170" si="110">IF(VLOOKUP($H157,TChannels,29,FALSE)=0,"",VLOOKUP($H157,TChannels,29,FALSE))</f>
        <v/>
      </c>
      <c r="V157" s="53" t="str">
        <f t="shared" ref="V157:V170" si="111">IF(VLOOKUP($H157,TChannels,31,FALSE)=0,"",VLOOKUP($H157,TChannels,31,FALSE))</f>
        <v/>
      </c>
    </row>
    <row r="158" spans="1:22" x14ac:dyDescent="0.2">
      <c r="A158" s="48">
        <f t="shared" si="99"/>
        <v>156</v>
      </c>
      <c r="B158" s="53" t="str">
        <f t="shared" si="80"/>
        <v>CNN</v>
      </c>
      <c r="C158" s="53" t="str">
        <f t="shared" si="81"/>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100"/>
        <v>Новости и публицистика</v>
      </c>
      <c r="E158" s="54" t="str">
        <f t="shared" si="101"/>
        <v>SD</v>
      </c>
      <c r="F158" s="54" t="str">
        <f t="shared" si="102"/>
        <v>DVB-18</v>
      </c>
      <c r="G158" s="54" t="str">
        <f t="shared" si="103"/>
        <v xml:space="preserve"> 3001</v>
      </c>
      <c r="H158" s="55">
        <v>236</v>
      </c>
      <c r="I158" s="54">
        <f t="shared" si="104"/>
        <v>812</v>
      </c>
      <c r="J158" s="56" t="str">
        <f t="shared" si="87"/>
        <v>epg290</v>
      </c>
      <c r="K158" s="67" t="str">
        <f t="shared" si="105"/>
        <v>000900020801</v>
      </c>
      <c r="L158" s="48" t="str">
        <f t="shared" si="89"/>
        <v xml:space="preserve">http://www.cnn.com </v>
      </c>
      <c r="M158" s="48" t="str">
        <f t="shared" si="90"/>
        <v>Английский</v>
      </c>
      <c r="N158" s="48" t="str">
        <f t="shared" si="91"/>
        <v>Круглосуточно</v>
      </c>
      <c r="O158" s="137" t="str">
        <f t="shared" si="92"/>
        <v/>
      </c>
      <c r="P158" s="48" t="str">
        <f t="shared" si="106"/>
        <v>Новостной</v>
      </c>
      <c r="Q158" s="48" t="str">
        <f t="shared" si="107"/>
        <v/>
      </c>
      <c r="R158" s="48"/>
      <c r="S158" s="48" t="str">
        <f t="shared" si="108"/>
        <v>Да</v>
      </c>
      <c r="T158" s="48" t="str">
        <f t="shared" si="109"/>
        <v>Да</v>
      </c>
      <c r="U158" s="48" t="str">
        <f t="shared" si="110"/>
        <v/>
      </c>
      <c r="V158" s="53" t="str">
        <f t="shared" si="111"/>
        <v/>
      </c>
    </row>
    <row r="159" spans="1:22" x14ac:dyDescent="0.2">
      <c r="A159" s="48">
        <f t="shared" si="99"/>
        <v>157</v>
      </c>
      <c r="B159" s="53" t="str">
        <f t="shared" si="80"/>
        <v>BBC World News</v>
      </c>
      <c r="C159" s="53" t="str">
        <f t="shared" si="81"/>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100"/>
        <v>Новости и публицистика</v>
      </c>
      <c r="E159" s="54" t="str">
        <f t="shared" si="101"/>
        <v>SD</v>
      </c>
      <c r="F159" s="54" t="str">
        <f t="shared" si="102"/>
        <v>DVB-18</v>
      </c>
      <c r="G159" s="54" t="str">
        <f t="shared" si="103"/>
        <v xml:space="preserve"> 3001</v>
      </c>
      <c r="H159" s="55">
        <v>237</v>
      </c>
      <c r="I159" s="54">
        <f t="shared" si="104"/>
        <v>813</v>
      </c>
      <c r="J159" s="56" t="str">
        <f t="shared" si="87"/>
        <v>epg293</v>
      </c>
      <c r="K159" s="67" t="str">
        <f t="shared" si="105"/>
        <v>000900020801</v>
      </c>
      <c r="L159" s="48" t="str">
        <f t="shared" si="89"/>
        <v xml:space="preserve">http://news.bbc.co.uk/ </v>
      </c>
      <c r="M159" s="48" t="str">
        <f t="shared" si="90"/>
        <v>Английский</v>
      </c>
      <c r="N159" s="48" t="str">
        <f t="shared" si="91"/>
        <v>Круглосуточно</v>
      </c>
      <c r="O159" s="137" t="str">
        <f t="shared" si="92"/>
        <v/>
      </c>
      <c r="P159" s="48" t="str">
        <f t="shared" si="106"/>
        <v>Новостной</v>
      </c>
      <c r="Q159" s="48" t="str">
        <f t="shared" si="107"/>
        <v/>
      </c>
      <c r="R159" s="48"/>
      <c r="S159" s="48" t="str">
        <f t="shared" si="108"/>
        <v>Да</v>
      </c>
      <c r="T159" s="48" t="str">
        <f t="shared" si="109"/>
        <v>Да</v>
      </c>
      <c r="U159" s="48" t="str">
        <f t="shared" si="110"/>
        <v/>
      </c>
      <c r="V159" s="53" t="str">
        <f t="shared" si="111"/>
        <v/>
      </c>
    </row>
    <row r="160" spans="1:22" x14ac:dyDescent="0.2">
      <c r="A160" s="48">
        <f t="shared" si="99"/>
        <v>158</v>
      </c>
      <c r="B160" s="53" t="str">
        <f t="shared" si="80"/>
        <v>Евроновости</v>
      </c>
      <c r="C160" s="53" t="str">
        <f t="shared" si="81"/>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100"/>
        <v>Новости и публицистика</v>
      </c>
      <c r="E160" s="54" t="str">
        <f t="shared" si="101"/>
        <v>SD</v>
      </c>
      <c r="F160" s="54" t="str">
        <f t="shared" si="102"/>
        <v>DVB-18</v>
      </c>
      <c r="G160" s="54" t="str">
        <f t="shared" si="103"/>
        <v xml:space="preserve"> 3001</v>
      </c>
      <c r="H160" s="55">
        <v>250</v>
      </c>
      <c r="I160" s="54">
        <f t="shared" si="104"/>
        <v>811</v>
      </c>
      <c r="J160" s="56" t="str">
        <f t="shared" si="87"/>
        <v>epg353</v>
      </c>
      <c r="K160" s="67" t="str">
        <f t="shared" si="105"/>
        <v>000900020801</v>
      </c>
      <c r="L160" s="48" t="str">
        <f t="shared" si="89"/>
        <v xml:space="preserve">http://ru.euronews.com/ </v>
      </c>
      <c r="M160" s="48" t="str">
        <f t="shared" si="90"/>
        <v>Русский</v>
      </c>
      <c r="N160" s="48" t="str">
        <f t="shared" si="91"/>
        <v>Круглосуточно</v>
      </c>
      <c r="O160" s="137" t="str">
        <f t="shared" si="92"/>
        <v/>
      </c>
      <c r="P160" s="48" t="str">
        <f t="shared" si="106"/>
        <v>Новостной</v>
      </c>
      <c r="Q160" s="48" t="str">
        <f t="shared" si="107"/>
        <v/>
      </c>
      <c r="R160" s="48"/>
      <c r="S160" s="48" t="str">
        <f t="shared" si="108"/>
        <v>Да</v>
      </c>
      <c r="T160" s="48" t="str">
        <f t="shared" si="109"/>
        <v>Да</v>
      </c>
      <c r="U160" s="48" t="str">
        <f t="shared" si="110"/>
        <v/>
      </c>
      <c r="V160" s="53" t="str">
        <f t="shared" si="111"/>
        <v/>
      </c>
    </row>
    <row r="161" spans="1:22" x14ac:dyDescent="0.2">
      <c r="A161" s="67">
        <f t="shared" si="99"/>
        <v>159</v>
      </c>
      <c r="B161" s="51" t="str">
        <f t="shared" si="80"/>
        <v>Матч! Боец</v>
      </c>
      <c r="C161" s="51" t="str">
        <f t="shared" si="81"/>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100"/>
        <v>Спортивные</v>
      </c>
      <c r="E161" s="68" t="str">
        <f t="shared" si="101"/>
        <v>SD</v>
      </c>
      <c r="F161" s="68" t="str">
        <f t="shared" si="102"/>
        <v>DVB-19</v>
      </c>
      <c r="G161" s="68" t="str">
        <f t="shared" si="103"/>
        <v xml:space="preserve"> 3001</v>
      </c>
      <c r="H161" s="152">
        <v>107</v>
      </c>
      <c r="I161" s="68">
        <f t="shared" si="104"/>
        <v>304</v>
      </c>
      <c r="J161" s="153" t="str">
        <f t="shared" si="87"/>
        <v>epg103</v>
      </c>
      <c r="K161" s="67" t="str">
        <f t="shared" si="105"/>
        <v>0009000207D1</v>
      </c>
      <c r="L161" s="67" t="str">
        <f t="shared" si="89"/>
        <v>http://www.boets.ru/</v>
      </c>
      <c r="M161" s="67" t="str">
        <f t="shared" si="90"/>
        <v>Русский</v>
      </c>
      <c r="N161" s="67" t="str">
        <f t="shared" si="91"/>
        <v>Круглосуточно</v>
      </c>
      <c r="O161" s="154" t="str">
        <f t="shared" si="92"/>
        <v/>
      </c>
      <c r="P161" s="67" t="str">
        <f t="shared" si="106"/>
        <v>Базовый</v>
      </c>
      <c r="Q161" s="67" t="str">
        <f t="shared" si="107"/>
        <v/>
      </c>
      <c r="R161" s="67"/>
      <c r="S161" s="67" t="str">
        <f t="shared" si="108"/>
        <v>Да</v>
      </c>
      <c r="T161" s="67" t="str">
        <f t="shared" si="109"/>
        <v>Да</v>
      </c>
      <c r="U161" s="67" t="str">
        <f t="shared" si="110"/>
        <v/>
      </c>
      <c r="V161" s="51" t="str">
        <f t="shared" si="111"/>
        <v/>
      </c>
    </row>
    <row r="162" spans="1:22" x14ac:dyDescent="0.2">
      <c r="A162" s="67">
        <f t="shared" si="99"/>
        <v>160</v>
      </c>
      <c r="B162" s="51" t="str">
        <f t="shared" si="80"/>
        <v>ТНТ Music</v>
      </c>
      <c r="C162" s="51" t="str">
        <f t="shared" si="81"/>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100"/>
        <v>Музыкальные</v>
      </c>
      <c r="E162" s="68" t="str">
        <f t="shared" si="101"/>
        <v>SD</v>
      </c>
      <c r="F162" s="68" t="str">
        <f t="shared" si="102"/>
        <v>DVB-23</v>
      </c>
      <c r="G162" s="68" t="str">
        <f t="shared" si="103"/>
        <v xml:space="preserve"> 3001</v>
      </c>
      <c r="H162" s="152">
        <v>324</v>
      </c>
      <c r="I162" s="68">
        <f t="shared" si="104"/>
        <v>503</v>
      </c>
      <c r="J162" s="153" t="str">
        <f t="shared" si="87"/>
        <v>epg638</v>
      </c>
      <c r="K162" s="67" t="str">
        <f t="shared" si="105"/>
        <v>0009000207D1</v>
      </c>
      <c r="L162" s="67" t="str">
        <f t="shared" si="89"/>
        <v>http://www.tntmusic.ru/</v>
      </c>
      <c r="M162" s="67" t="str">
        <f t="shared" si="90"/>
        <v>Русский</v>
      </c>
      <c r="N162" s="67" t="str">
        <f t="shared" si="91"/>
        <v>Круглосуточно</v>
      </c>
      <c r="O162" s="154" t="str">
        <f t="shared" si="92"/>
        <v/>
      </c>
      <c r="P162" s="67" t="str">
        <f t="shared" si="106"/>
        <v>Базовый</v>
      </c>
      <c r="Q162" s="67" t="str">
        <f t="shared" si="107"/>
        <v/>
      </c>
      <c r="R162" s="67"/>
      <c r="S162" s="67" t="str">
        <f t="shared" si="108"/>
        <v>Да</v>
      </c>
      <c r="T162" s="67" t="str">
        <f t="shared" si="109"/>
        <v>Да</v>
      </c>
      <c r="U162" s="67" t="str">
        <f t="shared" si="110"/>
        <v/>
      </c>
      <c r="V162" s="51" t="str">
        <f t="shared" si="111"/>
        <v/>
      </c>
    </row>
    <row r="163" spans="1:22" x14ac:dyDescent="0.2">
      <c r="A163" s="67">
        <f t="shared" ref="A163:A173" si="112">ROW()-2</f>
        <v>161</v>
      </c>
      <c r="B163" s="51" t="str">
        <f t="shared" si="80"/>
        <v>Viasat Explore</v>
      </c>
      <c r="C163" s="51" t="str">
        <f t="shared" si="81"/>
        <v>Канал приключений, экстрима, загадок природы и человека. Прекрасное сочетание фильмов от лучших мировых производителей.</v>
      </c>
      <c r="D163" s="51" t="str">
        <f t="shared" si="100"/>
        <v>Познавательные</v>
      </c>
      <c r="E163" s="68" t="str">
        <f t="shared" si="101"/>
        <v>SD</v>
      </c>
      <c r="F163" s="68" t="str">
        <f t="shared" si="102"/>
        <v>DVB-27</v>
      </c>
      <c r="G163" s="68" t="str">
        <f t="shared" si="103"/>
        <v xml:space="preserve"> 3001</v>
      </c>
      <c r="H163" s="152">
        <v>89</v>
      </c>
      <c r="I163" s="68">
        <f t="shared" si="104"/>
        <v>118</v>
      </c>
      <c r="J163" s="153" t="str">
        <f t="shared" si="87"/>
        <v>epg85</v>
      </c>
      <c r="K163" s="67" t="str">
        <f t="shared" si="105"/>
        <v>0009000207D1</v>
      </c>
      <c r="L163" s="67" t="str">
        <f t="shared" si="89"/>
        <v>http://www.viasat-channels.tv/</v>
      </c>
      <c r="M163" s="67" t="str">
        <f t="shared" si="90"/>
        <v>Русский, Английский</v>
      </c>
      <c r="N163" s="67" t="str">
        <f t="shared" si="91"/>
        <v>Круглосуточно</v>
      </c>
      <c r="O163" s="154" t="str">
        <f t="shared" si="92"/>
        <v/>
      </c>
      <c r="P163" s="67" t="str">
        <f t="shared" si="106"/>
        <v>Базовый</v>
      </c>
      <c r="Q163" s="67" t="str">
        <f t="shared" si="107"/>
        <v/>
      </c>
      <c r="R163" s="67"/>
      <c r="S163" s="67" t="str">
        <f t="shared" si="108"/>
        <v>Да</v>
      </c>
      <c r="T163" s="67" t="str">
        <f t="shared" si="109"/>
        <v>Да</v>
      </c>
      <c r="U163" s="67" t="str">
        <f t="shared" si="110"/>
        <v/>
      </c>
      <c r="V163" s="51" t="str">
        <f t="shared" si="111"/>
        <v/>
      </c>
    </row>
    <row r="164" spans="1:22" x14ac:dyDescent="0.2">
      <c r="A164" s="67">
        <f t="shared" si="112"/>
        <v>162</v>
      </c>
      <c r="B164" s="51" t="str">
        <f t="shared" si="80"/>
        <v>КИНОКОМЕДИЯ</v>
      </c>
      <c r="C164" s="51" t="str">
        <f t="shared" si="81"/>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100"/>
        <v>Кино и сериалы</v>
      </c>
      <c r="E164" s="68" t="str">
        <f t="shared" si="101"/>
        <v>SD</v>
      </c>
      <c r="F164" s="68" t="str">
        <f t="shared" si="102"/>
        <v>DVB-27</v>
      </c>
      <c r="G164" s="68" t="str">
        <f t="shared" si="103"/>
        <v xml:space="preserve"> 3001</v>
      </c>
      <c r="H164" s="152">
        <v>116</v>
      </c>
      <c r="I164" s="68">
        <f t="shared" si="104"/>
        <v>76</v>
      </c>
      <c r="J164" s="153" t="str">
        <f t="shared" si="87"/>
        <v>epg112</v>
      </c>
      <c r="K164" s="67" t="str">
        <f t="shared" si="105"/>
        <v>0009000207D1</v>
      </c>
      <c r="L164" s="67" t="str">
        <f t="shared" si="89"/>
        <v>http://www.nastroykino.ru/kinokomedija/</v>
      </c>
      <c r="M164" s="67" t="str">
        <f t="shared" si="90"/>
        <v>Русский</v>
      </c>
      <c r="N164" s="67" t="str">
        <f t="shared" si="91"/>
        <v>Круглосуточно</v>
      </c>
      <c r="O164" s="154" t="str">
        <f t="shared" si="92"/>
        <v/>
      </c>
      <c r="P164" s="67" t="str">
        <f t="shared" si="106"/>
        <v>Базовый</v>
      </c>
      <c r="Q164" s="67" t="str">
        <f t="shared" si="107"/>
        <v/>
      </c>
      <c r="R164" s="67"/>
      <c r="S164" s="67" t="str">
        <f t="shared" si="108"/>
        <v>Да</v>
      </c>
      <c r="T164" s="67" t="str">
        <f t="shared" si="109"/>
        <v>Да</v>
      </c>
      <c r="U164" s="67" t="str">
        <f t="shared" si="110"/>
        <v/>
      </c>
      <c r="V164" s="51" t="str">
        <f t="shared" si="111"/>
        <v/>
      </c>
    </row>
    <row r="165" spans="1:22" x14ac:dyDescent="0.2">
      <c r="A165" s="67">
        <f t="shared" si="112"/>
        <v>163</v>
      </c>
      <c r="B165" s="51" t="str">
        <f t="shared" si="80"/>
        <v>Viasat Nature</v>
      </c>
      <c r="C165" s="51" t="str">
        <f t="shared" si="81"/>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100"/>
        <v>Познавательные</v>
      </c>
      <c r="E165" s="68" t="str">
        <f t="shared" si="101"/>
        <v>SD</v>
      </c>
      <c r="F165" s="68" t="str">
        <f t="shared" si="102"/>
        <v>DVB-28</v>
      </c>
      <c r="G165" s="68" t="str">
        <f t="shared" si="103"/>
        <v xml:space="preserve"> 3001</v>
      </c>
      <c r="H165" s="152">
        <v>88</v>
      </c>
      <c r="I165" s="68">
        <f t="shared" si="104"/>
        <v>119</v>
      </c>
      <c r="J165" s="153" t="str">
        <f t="shared" si="87"/>
        <v>epg84</v>
      </c>
      <c r="K165" s="67" t="str">
        <f t="shared" si="105"/>
        <v>0009000207D1</v>
      </c>
      <c r="L165" s="67" t="str">
        <f t="shared" si="89"/>
        <v>http://www.viasat-channels.tv/</v>
      </c>
      <c r="M165" s="67" t="str">
        <f t="shared" si="90"/>
        <v>Русский, Английский</v>
      </c>
      <c r="N165" s="67" t="str">
        <f t="shared" si="91"/>
        <v>Круглосуточно</v>
      </c>
      <c r="O165" s="154" t="str">
        <f t="shared" si="92"/>
        <v/>
      </c>
      <c r="P165" s="67" t="str">
        <f t="shared" si="106"/>
        <v>Базовый</v>
      </c>
      <c r="Q165" s="67" t="str">
        <f t="shared" si="107"/>
        <v/>
      </c>
      <c r="R165" s="67"/>
      <c r="S165" s="67" t="str">
        <f t="shared" si="108"/>
        <v>Да</v>
      </c>
      <c r="T165" s="67" t="str">
        <f t="shared" si="109"/>
        <v>Да</v>
      </c>
      <c r="U165" s="67" t="str">
        <f t="shared" si="110"/>
        <v/>
      </c>
      <c r="V165" s="51" t="str">
        <f t="shared" si="111"/>
        <v/>
      </c>
    </row>
    <row r="166" spans="1:22" x14ac:dyDescent="0.2">
      <c r="A166" s="67">
        <f t="shared" si="112"/>
        <v>164</v>
      </c>
      <c r="B166" s="51" t="str">
        <f t="shared" si="80"/>
        <v>H2</v>
      </c>
      <c r="C166" s="51" t="str">
        <f t="shared" si="81"/>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100"/>
        <v>Познавательные</v>
      </c>
      <c r="E166" s="68" t="str">
        <f t="shared" si="101"/>
        <v>SD</v>
      </c>
      <c r="F166" s="68" t="str">
        <f t="shared" si="102"/>
        <v>DVB-29</v>
      </c>
      <c r="G166" s="68" t="str">
        <f t="shared" si="103"/>
        <v xml:space="preserve"> 3001</v>
      </c>
      <c r="H166" s="152">
        <v>326</v>
      </c>
      <c r="I166" s="68">
        <f t="shared" si="104"/>
        <v>208</v>
      </c>
      <c r="J166" s="153" t="str">
        <f t="shared" si="87"/>
        <v>epg640</v>
      </c>
      <c r="K166" s="67" t="str">
        <f t="shared" si="105"/>
        <v>0009000207D1</v>
      </c>
      <c r="L166" s="67" t="str">
        <f t="shared" si="89"/>
        <v>http://www.history.com/</v>
      </c>
      <c r="M166" s="67" t="str">
        <f t="shared" si="90"/>
        <v>Русский, Английский</v>
      </c>
      <c r="N166" s="67" t="str">
        <f t="shared" si="91"/>
        <v>Круглосуточно</v>
      </c>
      <c r="O166" s="154" t="str">
        <f t="shared" si="92"/>
        <v/>
      </c>
      <c r="P166" s="67" t="str">
        <f t="shared" si="106"/>
        <v>Базовый</v>
      </c>
      <c r="Q166" s="67" t="str">
        <f t="shared" si="107"/>
        <v/>
      </c>
      <c r="R166" s="67"/>
      <c r="S166" s="67" t="str">
        <f t="shared" si="108"/>
        <v>Да</v>
      </c>
      <c r="T166" s="67" t="str">
        <f t="shared" si="109"/>
        <v>Да</v>
      </c>
      <c r="U166" s="67" t="str">
        <f t="shared" si="110"/>
        <v/>
      </c>
      <c r="V166" s="51" t="str">
        <f t="shared" si="111"/>
        <v/>
      </c>
    </row>
    <row r="167" spans="1:22" x14ac:dyDescent="0.2">
      <c r="A167" s="67">
        <f t="shared" si="112"/>
        <v>165</v>
      </c>
      <c r="B167" s="51" t="str">
        <f t="shared" si="80"/>
        <v>Game Show</v>
      </c>
      <c r="C167" s="51" t="str">
        <f t="shared" si="81"/>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100"/>
        <v>Развлекательные</v>
      </c>
      <c r="E167" s="68" t="str">
        <f t="shared" si="101"/>
        <v>SD</v>
      </c>
      <c r="F167" s="68" t="str">
        <f t="shared" si="102"/>
        <v>DVB-31</v>
      </c>
      <c r="G167" s="68" t="str">
        <f t="shared" si="103"/>
        <v xml:space="preserve"> 3001</v>
      </c>
      <c r="H167" s="152">
        <v>325</v>
      </c>
      <c r="I167" s="68">
        <f t="shared" si="104"/>
        <v>837</v>
      </c>
      <c r="J167" s="153" t="str">
        <f t="shared" si="87"/>
        <v>epg642</v>
      </c>
      <c r="K167" s="67" t="str">
        <f t="shared" si="105"/>
        <v>000900020803</v>
      </c>
      <c r="L167" s="67" t="str">
        <f t="shared" si="89"/>
        <v>http://gameshow.ru/</v>
      </c>
      <c r="M167" s="67" t="str">
        <f t="shared" si="90"/>
        <v>Русский</v>
      </c>
      <c r="N167" s="67" t="str">
        <f t="shared" si="91"/>
        <v>Круглосуточно</v>
      </c>
      <c r="O167" s="154" t="str">
        <f t="shared" si="92"/>
        <v/>
      </c>
      <c r="P167" s="67" t="str">
        <f t="shared" si="106"/>
        <v>Активный</v>
      </c>
      <c r="Q167" s="67" t="str">
        <f t="shared" si="107"/>
        <v/>
      </c>
      <c r="R167" s="67"/>
      <c r="S167" s="67" t="str">
        <f t="shared" si="108"/>
        <v>Да</v>
      </c>
      <c r="T167" s="67" t="str">
        <f t="shared" si="109"/>
        <v>Да</v>
      </c>
      <c r="U167" s="67" t="str">
        <f t="shared" si="110"/>
        <v/>
      </c>
      <c r="V167" s="51" t="str">
        <f t="shared" si="111"/>
        <v/>
      </c>
    </row>
    <row r="168" spans="1:22" x14ac:dyDescent="0.2">
      <c r="A168" s="67">
        <f t="shared" si="112"/>
        <v>166</v>
      </c>
      <c r="B168" s="51" t="str">
        <f t="shared" si="80"/>
        <v>CBS Reality</v>
      </c>
      <c r="C168" s="51" t="str">
        <f t="shared" si="81"/>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100"/>
        <v>Развлекательные</v>
      </c>
      <c r="E168" s="68" t="str">
        <f t="shared" si="101"/>
        <v>SD</v>
      </c>
      <c r="F168" s="68" t="str">
        <f t="shared" si="102"/>
        <v>DVB-31</v>
      </c>
      <c r="G168" s="68" t="str">
        <f t="shared" si="103"/>
        <v xml:space="preserve"> 3001</v>
      </c>
      <c r="H168" s="152">
        <v>327</v>
      </c>
      <c r="I168" s="68">
        <f t="shared" si="104"/>
        <v>839</v>
      </c>
      <c r="J168" s="153" t="str">
        <f t="shared" si="87"/>
        <v>epg366</v>
      </c>
      <c r="K168" s="67" t="str">
        <f t="shared" si="105"/>
        <v>000900020803</v>
      </c>
      <c r="L168" s="67" t="str">
        <f t="shared" si="89"/>
        <v>http://www.cbsreality.tv/eu/</v>
      </c>
      <c r="M168" s="67" t="str">
        <f t="shared" si="90"/>
        <v>Русский</v>
      </c>
      <c r="N168" s="67" t="str">
        <f t="shared" si="91"/>
        <v>Круглосуточно</v>
      </c>
      <c r="O168" s="154" t="str">
        <f t="shared" si="92"/>
        <v/>
      </c>
      <c r="P168" s="67" t="str">
        <f t="shared" si="106"/>
        <v>Активный</v>
      </c>
      <c r="Q168" s="67" t="str">
        <f t="shared" si="107"/>
        <v/>
      </c>
      <c r="R168" s="67"/>
      <c r="S168" s="67" t="str">
        <f t="shared" si="108"/>
        <v>Да</v>
      </c>
      <c r="T168" s="67" t="str">
        <f t="shared" si="109"/>
        <v>Да</v>
      </c>
      <c r="U168" s="67" t="str">
        <f t="shared" si="110"/>
        <v/>
      </c>
      <c r="V168" s="51" t="str">
        <f t="shared" si="111"/>
        <v/>
      </c>
    </row>
    <row r="169" spans="1:22" x14ac:dyDescent="0.2">
      <c r="A169" s="67">
        <f t="shared" si="112"/>
        <v>167</v>
      </c>
      <c r="B169" s="51" t="str">
        <f t="shared" si="80"/>
        <v>Морской</v>
      </c>
      <c r="C169" s="51" t="str">
        <f t="shared" si="81"/>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100"/>
        <v>Познавательные</v>
      </c>
      <c r="E169" s="68" t="str">
        <f t="shared" si="101"/>
        <v>SD</v>
      </c>
      <c r="F169" s="68" t="str">
        <f t="shared" si="102"/>
        <v>DVB-31</v>
      </c>
      <c r="G169" s="68" t="str">
        <f t="shared" si="103"/>
        <v xml:space="preserve"> 3001</v>
      </c>
      <c r="H169" s="152">
        <v>328</v>
      </c>
      <c r="I169" s="68">
        <f t="shared" si="104"/>
        <v>841</v>
      </c>
      <c r="J169" s="153" t="str">
        <f t="shared" si="87"/>
        <v>epg568</v>
      </c>
      <c r="K169" s="67" t="str">
        <f t="shared" si="105"/>
        <v>000900020803</v>
      </c>
      <c r="L169" s="67" t="str">
        <f t="shared" si="89"/>
        <v>http://www.nauticalchannel.ru/</v>
      </c>
      <c r="M169" s="67" t="str">
        <f t="shared" si="90"/>
        <v>Русский</v>
      </c>
      <c r="N169" s="67" t="str">
        <f t="shared" si="91"/>
        <v>Круглосуточно</v>
      </c>
      <c r="O169" s="154" t="str">
        <f t="shared" si="92"/>
        <v/>
      </c>
      <c r="P169" s="67" t="str">
        <f t="shared" si="106"/>
        <v>Активный</v>
      </c>
      <c r="Q169" s="67" t="str">
        <f t="shared" si="107"/>
        <v/>
      </c>
      <c r="R169" s="67"/>
      <c r="S169" s="67" t="str">
        <f t="shared" si="108"/>
        <v>Да</v>
      </c>
      <c r="T169" s="67" t="str">
        <f t="shared" si="109"/>
        <v>Да</v>
      </c>
      <c r="U169" s="67" t="str">
        <f t="shared" si="110"/>
        <v/>
      </c>
      <c r="V169" s="51" t="str">
        <f t="shared" si="111"/>
        <v/>
      </c>
    </row>
    <row r="170" spans="1:22" x14ac:dyDescent="0.2">
      <c r="A170" s="48">
        <f t="shared" si="112"/>
        <v>168</v>
      </c>
      <c r="B170" s="53" t="str">
        <f t="shared" si="80"/>
        <v>Ювелирочка</v>
      </c>
      <c r="C170" s="53" t="str">
        <f t="shared" si="81"/>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3" t="str">
        <f t="shared" si="100"/>
        <v>Развлекательные</v>
      </c>
      <c r="E170" s="54" t="str">
        <f t="shared" si="101"/>
        <v>SD</v>
      </c>
      <c r="F170" s="54" t="str">
        <f t="shared" si="102"/>
        <v>DVB-31</v>
      </c>
      <c r="G170" s="54" t="str">
        <f t="shared" si="103"/>
        <v xml:space="preserve"> 3001</v>
      </c>
      <c r="H170" s="54">
        <v>331</v>
      </c>
      <c r="I170" s="54">
        <f t="shared" si="104"/>
        <v>38</v>
      </c>
      <c r="J170" s="56" t="str">
        <f t="shared" si="87"/>
        <v>epg653</v>
      </c>
      <c r="K170" s="48" t="str">
        <f t="shared" si="105"/>
        <v>0009000207E3</v>
      </c>
      <c r="L170" s="48" t="str">
        <f t="shared" si="89"/>
        <v>http://www.ves-media.com/</v>
      </c>
      <c r="M170" s="48" t="str">
        <f t="shared" si="90"/>
        <v>Русский</v>
      </c>
      <c r="N170" s="48" t="str">
        <f t="shared" si="91"/>
        <v>Круглосуточно</v>
      </c>
      <c r="O170" s="137" t="str">
        <f t="shared" si="92"/>
        <v/>
      </c>
      <c r="P170" s="48" t="str">
        <f t="shared" si="106"/>
        <v>Базовый</v>
      </c>
      <c r="Q170" s="48" t="str">
        <f t="shared" si="107"/>
        <v/>
      </c>
      <c r="R170" s="48"/>
      <c r="S170" s="48" t="str">
        <f t="shared" si="108"/>
        <v>Да</v>
      </c>
      <c r="T170" s="48" t="str">
        <f t="shared" si="109"/>
        <v>Да</v>
      </c>
      <c r="U170" s="48" t="str">
        <f t="shared" si="110"/>
        <v/>
      </c>
      <c r="V170" s="53" t="str">
        <f t="shared" si="111"/>
        <v/>
      </c>
    </row>
    <row r="171" spans="1:22" x14ac:dyDescent="0.2">
      <c r="A171" s="67">
        <f t="shared" si="112"/>
        <v>169</v>
      </c>
      <c r="B171" s="67" t="s">
        <v>963</v>
      </c>
      <c r="C171" s="67" t="s">
        <v>962</v>
      </c>
      <c r="D171" s="67" t="s">
        <v>590</v>
      </c>
      <c r="E171" s="68" t="s">
        <v>1</v>
      </c>
      <c r="F171" s="68" t="s">
        <v>833</v>
      </c>
      <c r="G171" s="68" t="str">
        <f t="shared" si="103"/>
        <v xml:space="preserve"> 3001</v>
      </c>
      <c r="H171" s="68">
        <v>611</v>
      </c>
      <c r="I171" s="68">
        <v>550</v>
      </c>
      <c r="J171" s="254" t="s">
        <v>875</v>
      </c>
      <c r="K171" s="67" t="s">
        <v>832</v>
      </c>
      <c r="L171" s="67" t="s">
        <v>961</v>
      </c>
      <c r="M171" s="67" t="s">
        <v>23</v>
      </c>
      <c r="N171" s="67" t="s">
        <v>25</v>
      </c>
      <c r="O171" s="154"/>
      <c r="P171" s="67" t="s">
        <v>461</v>
      </c>
      <c r="Q171" s="67"/>
      <c r="R171" s="67"/>
      <c r="S171" s="67" t="s">
        <v>14</v>
      </c>
      <c r="T171" s="67" t="s">
        <v>14</v>
      </c>
      <c r="U171" s="67"/>
      <c r="V171" s="67"/>
    </row>
    <row r="172" spans="1:22" s="69" customFormat="1" x14ac:dyDescent="0.2">
      <c r="A172" s="67">
        <f t="shared" si="112"/>
        <v>170</v>
      </c>
      <c r="B172" s="51" t="str">
        <f>IFERROR(VLOOKUP($H172,TChannels,3,FALSE),"-")</f>
        <v>Russian Extreme TV Ultra HD (тест)</v>
      </c>
      <c r="C172" s="51" t="str">
        <f>IFERROR(VLOOKUP($H172,TChannels,30,FALSE),"-")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IFERROR(VLOOKUP($H172,TChannels,21,FALSE),"-")</f>
        <v>Спортивные</v>
      </c>
      <c r="E172" s="68" t="str">
        <f>IFERROR(VLOOKUP($H172,TChannels,4,FALSE),"-")</f>
        <v>HD</v>
      </c>
      <c r="F172" s="68" t="str">
        <f>IFERROR(VLOOKUP($H172,TChannels,2,FALSE),"-")</f>
        <v>DVB-32</v>
      </c>
      <c r="G172" s="68" t="str">
        <f t="shared" si="103"/>
        <v xml:space="preserve"> 3001</v>
      </c>
      <c r="H172" s="68">
        <v>400</v>
      </c>
      <c r="I172" s="68">
        <f>IFERROR(VLOOKUP($H172,TChannels,5,FALSE),"-")</f>
        <v>842</v>
      </c>
      <c r="J172" s="153" t="str">
        <f>IFERROR(VLOOKUP($H172,TChannels,22,FALSE),"-")</f>
        <v>epg665</v>
      </c>
      <c r="K172" s="67" t="str">
        <f>IFERROR(IF($U$1=1,VLOOKUP($H172,TChannels,13,FALSE),IF($U$1=2,VLOOKUP($H172,TChannels,20,FALSE),IF($U$1=3,VLOOKUP($H172,TChannels,10,FALSE),IF($U$1=4,VLOOKUP($H172,TChannels,17,FALSE),"Не определен")))),"-")</f>
        <v>0009000207D1</v>
      </c>
      <c r="L172" s="67" t="str">
        <f>IFERROR(VLOOKUP($H172,TChannels,23,FALSE),"-")</f>
        <v>http://www.extremtv.ru/</v>
      </c>
      <c r="M172" s="67" t="str">
        <f>IFERROR(VLOOKUP($H172,TChannels,24,FALSE),"-")</f>
        <v>Русский</v>
      </c>
      <c r="N172" s="67" t="str">
        <f>IFERROR(VLOOKUP($H172,TChannels,25,FALSE),"-")</f>
        <v>Круглосуточно</v>
      </c>
      <c r="O172" s="154" t="str">
        <f>IF(VLOOKUP($H172,TChannels,26,FALSE)=0,"",VLOOKUP($H172,TChannels,26,FALSE))</f>
        <v/>
      </c>
      <c r="P172" s="67" t="str">
        <f>IFERROR(IF(OR($U$1=1,$U$1=3),VLOOKUP($H172,TChannels,7,FALSE),IF(OR($U$1=2,$U$1=4),VLOOKUP($H172,TChannels,14,FALSE),"Не определен")),"-")</f>
        <v>Базовый</v>
      </c>
      <c r="Q172" s="67" t="str">
        <f>IF(VLOOKUP($H172,TChannels,6,FALSE)=0,"",VLOOKUP($H172,TChannels,6,FALSE))</f>
        <v/>
      </c>
      <c r="R172" s="67"/>
      <c r="S172" s="67" t="str">
        <f>IFERROR(VLOOKUP($H172,TChannels,27,FALSE),"-")</f>
        <v>Да</v>
      </c>
      <c r="T172" s="67" t="str">
        <f>IFERROR(VLOOKUP($H172,TChannels,28,FALSE),"-")</f>
        <v>Да</v>
      </c>
      <c r="U172" s="67" t="str">
        <f>IF(VLOOKUP($H172,TChannels,29,FALSE)=0,"",VLOOKUP($H172,TChannels,29,FALSE))</f>
        <v/>
      </c>
      <c r="V172" s="51" t="str">
        <f>IF(VLOOKUP($H172,TChannels,31,FALSE)=0,"",VLOOKUP($H172,TChannels,31,FALSE))</f>
        <v/>
      </c>
    </row>
    <row r="173" spans="1:22" s="69" customFormat="1" x14ac:dyDescent="0.2">
      <c r="A173" s="67">
        <f t="shared" si="112"/>
        <v>171</v>
      </c>
      <c r="B173" s="51" t="str">
        <f>IFERROR(VLOOKUP($H173,TChannels,3,FALSE),"-")</f>
        <v>Russian Extreme TV Ultra HD (тест)</v>
      </c>
      <c r="C173" s="51" t="str">
        <f>IFERROR(VLOOKUP($H173,TChannels,30,FALSE),"-")</f>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3" s="51" t="str">
        <f>IFERROR(VLOOKUP($H173,TChannels,21,FALSE),"-")</f>
        <v>Спортивные</v>
      </c>
      <c r="E173" s="68" t="str">
        <f>IFERROR(VLOOKUP($H173,TChannels,4,FALSE),"-")</f>
        <v>HD</v>
      </c>
      <c r="F173" s="68" t="str">
        <f>IFERROR(VLOOKUP($H173,TChannels,2,FALSE),"-")</f>
        <v>DVB-33</v>
      </c>
      <c r="G173" s="68" t="str">
        <f t="shared" si="103"/>
        <v xml:space="preserve"> 3001</v>
      </c>
      <c r="H173" s="68">
        <v>401</v>
      </c>
      <c r="I173" s="68">
        <f>IFERROR(VLOOKUP($H173,TChannels,5,FALSE),"-")</f>
        <v>843</v>
      </c>
      <c r="J173" s="153" t="str">
        <f>IFERROR(VLOOKUP($H173,TChannels,22,FALSE),"-")</f>
        <v>epg665</v>
      </c>
      <c r="K173" s="67" t="str">
        <f>IFERROR(IF($U$1=1,VLOOKUP($H173,TChannels,13,FALSE),IF($U$1=2,VLOOKUP($H173,TChannels,20,FALSE),IF($U$1=3,VLOOKUP($H173,TChannels,10,FALSE),IF($U$1=4,VLOOKUP($H173,TChannels,17,FALSE),"Не определен")))),"-")</f>
        <v>0009000207D1</v>
      </c>
      <c r="L173" s="67" t="str">
        <f>IFERROR(VLOOKUP($H173,TChannels,23,FALSE),"-")</f>
        <v>http://www.extremtv.ru/</v>
      </c>
      <c r="M173" s="67" t="str">
        <f>IFERROR(VLOOKUP($H173,TChannels,24,FALSE),"-")</f>
        <v>Русский</v>
      </c>
      <c r="N173" s="67" t="str">
        <f>IFERROR(VLOOKUP($H173,TChannels,25,FALSE),"-")</f>
        <v>Круглосуточно</v>
      </c>
      <c r="O173" s="154" t="str">
        <f>IF(VLOOKUP($H173,TChannels,26,FALSE)=0,"",VLOOKUP($H173,TChannels,26,FALSE))</f>
        <v/>
      </c>
      <c r="P173" s="67" t="str">
        <f>IFERROR(IF(OR($U$1=1,$U$1=3),VLOOKUP($H173,TChannels,7,FALSE),IF(OR($U$1=2,$U$1=4),VLOOKUP($H173,TChannels,14,FALSE),"Не определен")),"-")</f>
        <v>Базовый</v>
      </c>
      <c r="Q173" s="67" t="str">
        <f>IF(VLOOKUP($H173,TChannels,6,FALSE)=0,"",VLOOKUP($H173,TChannels,6,FALSE))</f>
        <v/>
      </c>
      <c r="R173" s="67"/>
      <c r="S173" s="67" t="str">
        <f>IFERROR(VLOOKUP($H173,TChannels,27,FALSE),"-")</f>
        <v>Да</v>
      </c>
      <c r="T173" s="67" t="str">
        <f>IFERROR(VLOOKUP($H173,TChannels,28,FALSE),"-")</f>
        <v>Да</v>
      </c>
      <c r="U173" s="67" t="str">
        <f>IF(VLOOKUP($H173,TChannels,29,FALSE)=0,"",VLOOKUP($H173,TChannels,29,FALSE))</f>
        <v/>
      </c>
      <c r="V173" s="51" t="str">
        <f>IF(VLOOKUP($H173,TChannels,31,FALSE)=0,"",VLOOKUP($H173,TChannels,31,FALSE))</f>
        <v/>
      </c>
    </row>
  </sheetData>
  <mergeCells count="2">
    <mergeCell ref="A1:S1"/>
    <mergeCell ref="V1:V2"/>
  </mergeCells>
  <conditionalFormatting sqref="A150:U160">
    <cfRule type="expression" dxfId="323" priority="26">
      <formula>($V150=1)</formula>
    </cfRule>
  </conditionalFormatting>
  <conditionalFormatting sqref="A124:H124 J124:V124 A77:G77 I77:V77 A125:G125 I125:V125 A48:V59 A47:G47 I47:V47 A60:G60 I60:V60 A3:V46 A62:V76 A78:V123 A126:V160">
    <cfRule type="expression" dxfId="322" priority="23">
      <formula>($B3="Резерв")</formula>
    </cfRule>
    <cfRule type="expression" dxfId="321" priority="24">
      <formula>($D3="Региональные")</formula>
    </cfRule>
    <cfRule type="expression" dxfId="320" priority="25">
      <formula>($V3=1)</formula>
    </cfRule>
  </conditionalFormatting>
  <conditionalFormatting sqref="A161:V169">
    <cfRule type="expression" dxfId="319" priority="20">
      <formula>($B161="Резерв")</formula>
    </cfRule>
    <cfRule type="expression" dxfId="318" priority="21">
      <formula>($D161="Региональные")</formula>
    </cfRule>
    <cfRule type="expression" dxfId="317" priority="22">
      <formula>($V161=1)</formula>
    </cfRule>
  </conditionalFormatting>
  <conditionalFormatting sqref="A170:V170">
    <cfRule type="expression" dxfId="316" priority="17">
      <formula>($B170="Резерв")</formula>
    </cfRule>
    <cfRule type="expression" dxfId="315" priority="18">
      <formula>($D170="Региональные")</formula>
    </cfRule>
    <cfRule type="expression" dxfId="314" priority="19">
      <formula>($V170=1)</formula>
    </cfRule>
  </conditionalFormatting>
  <conditionalFormatting sqref="H77">
    <cfRule type="expression" dxfId="313" priority="14">
      <formula>($B77="Резерв")</formula>
    </cfRule>
    <cfRule type="expression" dxfId="312" priority="15">
      <formula>($D77="Региональные")</formula>
    </cfRule>
    <cfRule type="expression" dxfId="311" priority="16">
      <formula>($V77=1)</formula>
    </cfRule>
  </conditionalFormatting>
  <conditionalFormatting sqref="H125">
    <cfRule type="expression" dxfId="310" priority="11">
      <formula>($B125="Резерв")</formula>
    </cfRule>
    <cfRule type="expression" dxfId="309" priority="12">
      <formula>($D125="Региональные")</formula>
    </cfRule>
    <cfRule type="expression" dxfId="308" priority="13">
      <formula>($V125=1)</formula>
    </cfRule>
  </conditionalFormatting>
  <conditionalFormatting sqref="A172:V173">
    <cfRule type="expression" dxfId="307" priority="8">
      <formula>($B172="Резерв")</formula>
    </cfRule>
    <cfRule type="expression" dxfId="306" priority="9">
      <formula>($D172="Региональные")</formula>
    </cfRule>
    <cfRule type="expression" dxfId="305" priority="10">
      <formula>($V172=1)</formula>
    </cfRule>
  </conditionalFormatting>
  <conditionalFormatting sqref="H47">
    <cfRule type="expression" dxfId="304" priority="1">
      <formula>($B47="Резерв")</formula>
    </cfRule>
    <cfRule type="expression" dxfId="303" priority="2">
      <formula>($D47="Региональные")</formula>
    </cfRule>
    <cfRule type="expression" dxfId="302" priority="3">
      <formula>($V47=1)</formula>
    </cfRule>
  </conditionalFormatting>
  <conditionalFormatting sqref="V61">
    <cfRule type="expression" dxfId="301" priority="7">
      <formula>(#REF!=1)</formula>
    </cfRule>
  </conditionalFormatting>
  <conditionalFormatting sqref="A61:V61">
    <cfRule type="expression" dxfId="300" priority="4">
      <formula>(#REF!="Резерв")</formula>
    </cfRule>
    <cfRule type="expression" dxfId="299" priority="5">
      <formula>(#REF!="Региональные")</formula>
    </cfRule>
    <cfRule type="expression" dxfId="298"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3">
      <formula1>"Да,Нет"</formula1>
    </dataValidation>
  </dataValidations>
  <hyperlinks>
    <hyperlink ref="L60" r:id="rId1"/>
    <hyperlink ref="L171" r:id="rId2"/>
  </hyperlinks>
  <pageMargins left="0.7" right="0.7" top="0.75" bottom="0.75" header="0.3" footer="0.3"/>
  <pageSetup orientation="portrait"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V178"/>
  <sheetViews>
    <sheetView workbookViewId="0">
      <pane ySplit="2" topLeftCell="A3" activePane="bottomLeft" state="frozen"/>
      <selection pane="bottomLeft" activeCell="B155" sqref="B155"/>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987</v>
      </c>
      <c r="B1" s="279"/>
      <c r="C1" s="279"/>
      <c r="D1" s="279"/>
      <c r="E1" s="279"/>
      <c r="F1" s="279"/>
      <c r="G1" s="279"/>
      <c r="H1" s="279"/>
      <c r="I1" s="279"/>
      <c r="J1" s="279"/>
      <c r="K1" s="279"/>
      <c r="L1" s="279"/>
      <c r="M1" s="279"/>
      <c r="N1" s="279"/>
      <c r="O1" s="279"/>
      <c r="P1" s="279"/>
      <c r="Q1" s="279"/>
      <c r="R1" s="279"/>
      <c r="S1" s="279"/>
      <c r="T1" s="42" t="s">
        <v>582</v>
      </c>
      <c r="U1" s="43">
        <v>1</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34" si="4">IFERROR(VLOOKUP($H3,TChannels,2,FALSE),"-")</f>
        <v>DVB-1</v>
      </c>
      <c r="G3" s="45" t="str">
        <f t="shared" ref="G3:G34" si="5">IFERROR(MID($A$1,SEARCH("=",$A$1,9)+1,SEARCH(")",$A$1)-SEARCH("=",$A$1,9)-1),"Н/Д")</f>
        <v xml:space="preserve"> 3007</v>
      </c>
      <c r="H3" s="46">
        <v>1</v>
      </c>
      <c r="I3" s="45">
        <f t="shared" ref="I3:I34" si="6">IFERROR(VLOOKUP($H3,TChannels,5,FALSE),"-")</f>
        <v>1</v>
      </c>
      <c r="J3" s="47" t="str">
        <f>IFERROR(VLOOKUP($H3,TChannels,22,FALSE),"-")</f>
        <v>epg1</v>
      </c>
      <c r="K3" s="48" t="str">
        <f t="shared" ref="K3:K34" si="7">IFERROR(IF($U$1=1,VLOOKUP($H3,TChannels,13,FALSE),IF($U$1=2,VLOOKUP($H3,TChannels,20,FALSE),IF($U$1=3,VLOOKUP($H3,TChannels,10,FALSE),IF($U$1=4,VLOOKUP($H3,TChannels,17,FALSE),"Не определен")))),"-")</f>
        <v>0009000207F3</v>
      </c>
      <c r="L3" s="48" t="str">
        <f t="shared" ref="L3:L34" si="8">IFERROR(VLOOKUP($H3,TChannels,23,FALSE),"-")</f>
        <v>http://www.1tv.ru/</v>
      </c>
      <c r="M3" s="48" t="str">
        <f t="shared" ref="M3:M34" si="9">IFERROR(VLOOKUP($H3,TChannels,24,FALSE),"-")</f>
        <v>Русский</v>
      </c>
      <c r="N3" s="48" t="str">
        <f t="shared" ref="N3:N34" si="10">IFERROR(VLOOKUP($H3,TChannels,25,FALSE),"-")</f>
        <v>Круглосуточно</v>
      </c>
      <c r="O3" s="49" t="str">
        <f t="shared" ref="O3:O34" si="11">IF(VLOOKUP($H3,TChannels,26,FALSE)=0,"",VLOOKUP($H3,TChannels,26,FALSE))</f>
        <v/>
      </c>
      <c r="P3" s="48" t="str">
        <f t="shared" ref="P3:P34" si="12">IFERROR(IF(OR($U$1=1,$U$1=3),VLOOKUP($H3,TChannels,7,FALSE),IF(OR($U$1=2,$U$1=4),VLOOKUP($H3,TChannels,14,FALSE),"Не определен")),"-")</f>
        <v>Федеральный</v>
      </c>
      <c r="Q3" s="44" t="str">
        <f t="shared" ref="Q3:Q12" si="13">IF(VLOOKUP($H3,TChannels,6,FALSE)=0,"",VLOOKUP($H3,TChannels,6,FALSE))</f>
        <v>Да</v>
      </c>
      <c r="R3" s="44" t="s">
        <v>14</v>
      </c>
      <c r="S3" s="44" t="str">
        <f t="shared" ref="S3:S34" si="14">IFERROR(VLOOKUP($H3,TChannels,27,FALSE),"-")</f>
        <v>Да</v>
      </c>
      <c r="T3" s="44" t="str">
        <f t="shared" ref="T3:T34" si="15">IFERROR(VLOOKUP($H3,TChannels,28,FALSE),"-")</f>
        <v>Да</v>
      </c>
      <c r="U3" s="44" t="str">
        <f t="shared" ref="U3:U34" si="16">IF(VLOOKUP($H3,TChannels,29,FALSE)=0,"",VLOOKUP($H3,TChannels,29,FALSE))</f>
        <v/>
      </c>
      <c r="V3" s="27" t="str">
        <f t="shared" ref="V3:V34" si="17">IF(VLOOKUP($H3,TChannels,31,FALSE)=0,"",VLOOKUP($H3,TChannels,31,FALSE))</f>
        <v/>
      </c>
    </row>
    <row r="4" spans="1:22" x14ac:dyDescent="0.2">
      <c r="A4" s="48">
        <f t="shared" si="0"/>
        <v>2</v>
      </c>
      <c r="B4" s="53" t="s">
        <v>986</v>
      </c>
      <c r="C4" s="27" t="str">
        <f t="shared" si="1"/>
        <v>Это динамично развивающаяся телекомпания, занимающая ведущие позиции в российском вещании.</v>
      </c>
      <c r="D4" s="53" t="str">
        <f t="shared" si="2"/>
        <v>Федеральные каналы</v>
      </c>
      <c r="E4" s="54" t="str">
        <f t="shared" si="3"/>
        <v>SD</v>
      </c>
      <c r="F4" s="54" t="str">
        <f t="shared" si="4"/>
        <v>DVB-1</v>
      </c>
      <c r="G4" s="45" t="str">
        <f t="shared" si="5"/>
        <v xml:space="preserve"> 3007</v>
      </c>
      <c r="H4" s="55">
        <v>2</v>
      </c>
      <c r="I4" s="54">
        <f t="shared" si="6"/>
        <v>2</v>
      </c>
      <c r="J4" s="87" t="s">
        <v>985</v>
      </c>
      <c r="K4" s="48" t="str">
        <f t="shared" si="7"/>
        <v>0009000207F3</v>
      </c>
      <c r="L4" s="48" t="str">
        <f t="shared" si="8"/>
        <v>http://russia.tv/</v>
      </c>
      <c r="M4" s="48" t="str">
        <f t="shared" si="9"/>
        <v>Русский</v>
      </c>
      <c r="N4" s="48" t="str">
        <f t="shared" si="10"/>
        <v>Круглосуточно</v>
      </c>
      <c r="O4" s="49" t="str">
        <f t="shared" si="11"/>
        <v/>
      </c>
      <c r="P4" s="48" t="str">
        <f t="shared" si="12"/>
        <v>Федеральный</v>
      </c>
      <c r="Q4" s="48" t="str">
        <f t="shared" si="13"/>
        <v/>
      </c>
      <c r="R4" s="48" t="s">
        <v>14</v>
      </c>
      <c r="S4" s="44" t="str">
        <f t="shared" si="14"/>
        <v>Да</v>
      </c>
      <c r="T4" s="44" t="str">
        <f t="shared" si="15"/>
        <v>Да</v>
      </c>
      <c r="U4" s="44" t="str">
        <f t="shared" si="16"/>
        <v/>
      </c>
      <c r="V4" s="27" t="str">
        <f t="shared" si="17"/>
        <v/>
      </c>
    </row>
    <row r="5" spans="1:22" x14ac:dyDescent="0.2">
      <c r="A5" s="48">
        <f t="shared" si="0"/>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3007</v>
      </c>
      <c r="H5" s="55">
        <v>3</v>
      </c>
      <c r="I5" s="54">
        <f t="shared" si="6"/>
        <v>3</v>
      </c>
      <c r="J5" s="47" t="str">
        <f>IFERROR(VLOOKUP($H5,TChannels,22,FALSE),"-")</f>
        <v>epg611</v>
      </c>
      <c r="K5" s="48" t="str">
        <f t="shared" si="7"/>
        <v>0009000207F3</v>
      </c>
      <c r="L5" s="48" t="str">
        <f t="shared" si="8"/>
        <v>http://matchtv.ru/</v>
      </c>
      <c r="M5" s="48" t="str">
        <f t="shared" si="9"/>
        <v>Русский</v>
      </c>
      <c r="N5" s="48" t="str">
        <f t="shared" si="10"/>
        <v>Круглосуточно</v>
      </c>
      <c r="O5" s="49" t="str">
        <f t="shared" si="11"/>
        <v/>
      </c>
      <c r="P5" s="48" t="str">
        <f t="shared" si="12"/>
        <v>Федеральный</v>
      </c>
      <c r="Q5" s="48" t="str">
        <f t="shared" si="13"/>
        <v>Да</v>
      </c>
      <c r="R5" s="48"/>
      <c r="S5" s="44" t="str">
        <f t="shared" si="14"/>
        <v>Да</v>
      </c>
      <c r="T5" s="44" t="str">
        <f t="shared" si="15"/>
        <v>Да</v>
      </c>
      <c r="U5" s="44" t="str">
        <f t="shared" si="16"/>
        <v/>
      </c>
      <c r="V5" s="27" t="str">
        <f t="shared" si="17"/>
        <v/>
      </c>
    </row>
    <row r="6" spans="1:22" x14ac:dyDescent="0.2">
      <c r="A6" s="48">
        <f t="shared" si="0"/>
        <v>4</v>
      </c>
      <c r="B6" s="53" t="str">
        <f>IFERROR(VLOOKUP($H6,TChannels,3,FALSE),"-")</f>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3007</v>
      </c>
      <c r="H6" s="55">
        <v>4</v>
      </c>
      <c r="I6" s="54">
        <f t="shared" si="6"/>
        <v>4</v>
      </c>
      <c r="J6" s="47" t="str">
        <f>IFERROR(VLOOKUP($H6,TChannels,22,FALSE),"-")</f>
        <v>epg4</v>
      </c>
      <c r="K6" s="48" t="str">
        <f t="shared" si="7"/>
        <v>0009000207F3</v>
      </c>
      <c r="L6" s="48" t="str">
        <f t="shared" si="8"/>
        <v>http://www.ntv.ru/</v>
      </c>
      <c r="M6" s="48" t="str">
        <f t="shared" si="9"/>
        <v>Русский</v>
      </c>
      <c r="N6" s="48" t="str">
        <f t="shared" si="10"/>
        <v>Круглосуточно</v>
      </c>
      <c r="O6" s="49" t="str">
        <f t="shared" si="11"/>
        <v/>
      </c>
      <c r="P6" s="48" t="str">
        <f t="shared" si="12"/>
        <v>Федеральный</v>
      </c>
      <c r="Q6" s="48" t="str">
        <f t="shared" si="13"/>
        <v>Да</v>
      </c>
      <c r="R6" s="48" t="s">
        <v>14</v>
      </c>
      <c r="S6" s="44" t="str">
        <f t="shared" si="14"/>
        <v>Да</v>
      </c>
      <c r="T6" s="44" t="str">
        <f t="shared" si="15"/>
        <v>Да</v>
      </c>
      <c r="U6" s="44" t="str">
        <f t="shared" si="16"/>
        <v/>
      </c>
      <c r="V6" s="27" t="str">
        <f t="shared" si="17"/>
        <v/>
      </c>
    </row>
    <row r="7" spans="1:22" x14ac:dyDescent="0.2">
      <c r="A7" s="48">
        <f t="shared" si="0"/>
        <v>5</v>
      </c>
      <c r="B7" s="53" t="str">
        <f>IFERROR(VLOOKUP($H7,TChannels,3,FALSE),"-")</f>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3007</v>
      </c>
      <c r="H7" s="55">
        <v>5</v>
      </c>
      <c r="I7" s="54">
        <f t="shared" si="6"/>
        <v>5</v>
      </c>
      <c r="J7" s="47" t="str">
        <f>IFERROR(VLOOKUP($H7,TChannels,22,FALSE),"-")</f>
        <v>epg5</v>
      </c>
      <c r="K7" s="48" t="str">
        <f t="shared" si="7"/>
        <v>0009000207F3</v>
      </c>
      <c r="L7" s="48" t="str">
        <f t="shared" si="8"/>
        <v>http://www.5-tv.ru/</v>
      </c>
      <c r="M7" s="48" t="str">
        <f t="shared" si="9"/>
        <v>Русский</v>
      </c>
      <c r="N7" s="48" t="str">
        <f t="shared" si="10"/>
        <v>Круглосуточно</v>
      </c>
      <c r="O7" s="49" t="str">
        <f t="shared" si="11"/>
        <v/>
      </c>
      <c r="P7" s="48" t="str">
        <f t="shared" si="12"/>
        <v>Федеральный</v>
      </c>
      <c r="Q7" s="48" t="str">
        <f t="shared" si="13"/>
        <v>Да</v>
      </c>
      <c r="R7" s="48" t="s">
        <v>14</v>
      </c>
      <c r="S7" s="44" t="str">
        <f t="shared" si="14"/>
        <v>Да</v>
      </c>
      <c r="T7" s="44" t="str">
        <f t="shared" si="15"/>
        <v>Да</v>
      </c>
      <c r="U7" s="44" t="str">
        <f t="shared" si="16"/>
        <v/>
      </c>
      <c r="V7" s="27" t="str">
        <f t="shared" si="17"/>
        <v/>
      </c>
    </row>
    <row r="8" spans="1:22" x14ac:dyDescent="0.2">
      <c r="A8" s="48">
        <f t="shared" si="0"/>
        <v>6</v>
      </c>
      <c r="B8" s="53" t="s">
        <v>26</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3007</v>
      </c>
      <c r="H8" s="55">
        <v>6</v>
      </c>
      <c r="I8" s="54">
        <f t="shared" si="6"/>
        <v>6</v>
      </c>
      <c r="J8" s="87" t="s">
        <v>984</v>
      </c>
      <c r="K8" s="48" t="str">
        <f t="shared" si="7"/>
        <v>0009000207F3</v>
      </c>
      <c r="L8" s="48" t="str">
        <f t="shared" si="8"/>
        <v>http://tvkultura.ru/</v>
      </c>
      <c r="M8" s="48" t="str">
        <f t="shared" si="9"/>
        <v>Русский</v>
      </c>
      <c r="N8" s="48" t="str">
        <f t="shared" si="10"/>
        <v>Круглосуточно</v>
      </c>
      <c r="O8" s="49" t="str">
        <f t="shared" si="11"/>
        <v/>
      </c>
      <c r="P8" s="48" t="str">
        <f t="shared" si="12"/>
        <v>Федеральный</v>
      </c>
      <c r="Q8" s="48" t="str">
        <f t="shared" si="13"/>
        <v/>
      </c>
      <c r="R8" s="48"/>
      <c r="S8" s="44" t="str">
        <f t="shared" si="14"/>
        <v>Да</v>
      </c>
      <c r="T8" s="44" t="str">
        <f t="shared" si="15"/>
        <v>Да</v>
      </c>
      <c r="U8" s="44" t="str">
        <f t="shared" si="16"/>
        <v/>
      </c>
      <c r="V8" s="27" t="str">
        <f t="shared" si="17"/>
        <v/>
      </c>
    </row>
    <row r="9" spans="1:22" x14ac:dyDescent="0.2">
      <c r="A9" s="48">
        <f t="shared" si="0"/>
        <v>7</v>
      </c>
      <c r="B9" s="53" t="s">
        <v>983</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3007</v>
      </c>
      <c r="H9" s="55">
        <v>7</v>
      </c>
      <c r="I9" s="54">
        <f t="shared" si="6"/>
        <v>7</v>
      </c>
      <c r="J9" s="47" t="str">
        <f>IFERROR(VLOOKUP($H9,TChannels,22,FALSE),"-")</f>
        <v>epg7</v>
      </c>
      <c r="K9" s="48" t="str">
        <f t="shared" si="7"/>
        <v>0009000207F3</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3"/>
        <v/>
      </c>
      <c r="R9" s="48"/>
      <c r="S9" s="44" t="str">
        <f t="shared" si="14"/>
        <v>Да</v>
      </c>
      <c r="T9" s="44" t="str">
        <f t="shared" si="15"/>
        <v>Да</v>
      </c>
      <c r="U9" s="44" t="str">
        <f t="shared" si="16"/>
        <v/>
      </c>
      <c r="V9" s="27" t="str">
        <f t="shared" si="17"/>
        <v/>
      </c>
    </row>
    <row r="10" spans="1:22" x14ac:dyDescent="0.2">
      <c r="A10" s="48">
        <f t="shared" si="0"/>
        <v>8</v>
      </c>
      <c r="B10" s="53" t="str">
        <f>IFERROR(VLOOKUP($H10,TChannels,3,FALSE),"-")</f>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3007</v>
      </c>
      <c r="H10" s="55">
        <v>8</v>
      </c>
      <c r="I10" s="54">
        <f t="shared" si="6"/>
        <v>8</v>
      </c>
      <c r="J10" s="47" t="str">
        <f>IFERROR(VLOOKUP($H10,TChannels,22,FALSE),"-")</f>
        <v>epg8</v>
      </c>
      <c r="K10" s="48" t="str">
        <f t="shared" si="7"/>
        <v>0009000207F3</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3"/>
        <v>Да</v>
      </c>
      <c r="R10" s="48" t="s">
        <v>14</v>
      </c>
      <c r="S10" s="44" t="str">
        <f t="shared" si="14"/>
        <v>Да</v>
      </c>
      <c r="T10" s="44" t="str">
        <f t="shared" si="15"/>
        <v>Да</v>
      </c>
      <c r="U10" s="44" t="str">
        <f t="shared" si="16"/>
        <v/>
      </c>
      <c r="V10" s="27" t="str">
        <f t="shared" si="17"/>
        <v/>
      </c>
    </row>
    <row r="11" spans="1:22" x14ac:dyDescent="0.2">
      <c r="A11" s="48">
        <f t="shared" si="0"/>
        <v>9</v>
      </c>
      <c r="B11" s="53" t="str">
        <f>IFERROR(VLOOKUP($H11,TChannels,3,FALSE),"-")</f>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3007</v>
      </c>
      <c r="H11" s="55">
        <v>9</v>
      </c>
      <c r="I11" s="54">
        <f t="shared" si="6"/>
        <v>9</v>
      </c>
      <c r="J11" s="47" t="str">
        <f>IFERROR(VLOOKUP($H11,TChannels,22,FALSE),"-")</f>
        <v>epg264</v>
      </c>
      <c r="K11" s="48" t="str">
        <f t="shared" si="7"/>
        <v>0009000207F3</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3"/>
        <v/>
      </c>
      <c r="R11" s="48"/>
      <c r="S11" s="44" t="str">
        <f t="shared" si="14"/>
        <v>Да</v>
      </c>
      <c r="T11" s="44" t="str">
        <f t="shared" si="15"/>
        <v>Да</v>
      </c>
      <c r="U11" s="44" t="str">
        <f t="shared" si="16"/>
        <v/>
      </c>
      <c r="V11" s="27" t="str">
        <f t="shared" si="17"/>
        <v/>
      </c>
    </row>
    <row r="12" spans="1:22" x14ac:dyDescent="0.2">
      <c r="A12" s="48">
        <f t="shared" si="0"/>
        <v>10</v>
      </c>
      <c r="B12" s="53" t="s">
        <v>28</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3007</v>
      </c>
      <c r="H12" s="55">
        <v>15</v>
      </c>
      <c r="I12" s="54">
        <f t="shared" si="6"/>
        <v>10</v>
      </c>
      <c r="J12" s="47" t="str">
        <f>IFERROR(VLOOKUP($H12,TChannels,22,FALSE),"-")</f>
        <v>epg14</v>
      </c>
      <c r="K12" s="48" t="str">
        <f t="shared" si="7"/>
        <v>0009000207F3</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3"/>
        <v/>
      </c>
      <c r="R12" s="48"/>
      <c r="S12" s="44" t="str">
        <f t="shared" si="14"/>
        <v>Да</v>
      </c>
      <c r="T12" s="44" t="str">
        <f t="shared" si="15"/>
        <v>Да</v>
      </c>
      <c r="U12" s="44" t="str">
        <f t="shared" si="16"/>
        <v/>
      </c>
      <c r="V12" s="27" t="str">
        <f t="shared" si="17"/>
        <v/>
      </c>
    </row>
    <row r="13" spans="1:22" x14ac:dyDescent="0.2">
      <c r="A13" s="48">
        <f t="shared" si="0"/>
        <v>11</v>
      </c>
      <c r="B13" s="53" t="s">
        <v>29</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3007</v>
      </c>
      <c r="H13" s="55">
        <v>11</v>
      </c>
      <c r="I13" s="54">
        <f t="shared" si="6"/>
        <v>19</v>
      </c>
      <c r="J13" s="87" t="s">
        <v>982</v>
      </c>
      <c r="K13" s="48" t="str">
        <f t="shared" si="7"/>
        <v>0009000207F3</v>
      </c>
      <c r="L13" s="48" t="str">
        <f t="shared" si="8"/>
        <v>http://tnt-online.ru/</v>
      </c>
      <c r="M13" s="48" t="str">
        <f t="shared" si="9"/>
        <v>Русский</v>
      </c>
      <c r="N13" s="48" t="str">
        <f t="shared" si="10"/>
        <v>Круглосуточно</v>
      </c>
      <c r="O13" s="49" t="str">
        <f t="shared" si="11"/>
        <v/>
      </c>
      <c r="P13" s="48" t="str">
        <f t="shared" si="12"/>
        <v>Федеральный</v>
      </c>
      <c r="Q13" s="48"/>
      <c r="R13" s="48"/>
      <c r="S13" s="44" t="str">
        <f t="shared" si="14"/>
        <v>Да</v>
      </c>
      <c r="T13" s="44" t="str">
        <f t="shared" si="15"/>
        <v>Да</v>
      </c>
      <c r="U13" s="44" t="str">
        <f t="shared" si="16"/>
        <v/>
      </c>
      <c r="V13" s="27" t="str">
        <f t="shared" si="17"/>
        <v/>
      </c>
    </row>
    <row r="14" spans="1:22" x14ac:dyDescent="0.2">
      <c r="A14" s="48">
        <f t="shared" si="0"/>
        <v>12</v>
      </c>
      <c r="B14" s="53" t="s">
        <v>30</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3007</v>
      </c>
      <c r="H14" s="55">
        <v>10</v>
      </c>
      <c r="I14" s="54">
        <f t="shared" si="6"/>
        <v>13</v>
      </c>
      <c r="J14" s="87" t="s">
        <v>981</v>
      </c>
      <c r="K14" s="48" t="str">
        <f t="shared" si="7"/>
        <v>0009000207F3</v>
      </c>
      <c r="L14" s="48" t="str">
        <f t="shared" si="8"/>
        <v>http://ctc.ru/</v>
      </c>
      <c r="M14" s="48" t="str">
        <f t="shared" si="9"/>
        <v>Русский</v>
      </c>
      <c r="N14" s="48" t="str">
        <f t="shared" si="10"/>
        <v>Круглосуточно</v>
      </c>
      <c r="O14" s="49" t="str">
        <f t="shared" si="11"/>
        <v/>
      </c>
      <c r="P14" s="48" t="str">
        <f t="shared" si="12"/>
        <v>Федеральный</v>
      </c>
      <c r="Q14" s="48"/>
      <c r="R14" s="48"/>
      <c r="S14" s="44" t="str">
        <f t="shared" si="14"/>
        <v>Да</v>
      </c>
      <c r="T14" s="44" t="str">
        <f t="shared" si="15"/>
        <v>Да</v>
      </c>
      <c r="U14" s="44" t="str">
        <f t="shared" si="16"/>
        <v/>
      </c>
      <c r="V14" s="27" t="str">
        <f t="shared" si="17"/>
        <v/>
      </c>
    </row>
    <row r="15" spans="1:22" x14ac:dyDescent="0.2">
      <c r="A15" s="48">
        <f t="shared" si="0"/>
        <v>13</v>
      </c>
      <c r="B15" s="53" t="s">
        <v>31</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3007</v>
      </c>
      <c r="H15" s="55">
        <v>14</v>
      </c>
      <c r="I15" s="54">
        <f t="shared" si="6"/>
        <v>11</v>
      </c>
      <c r="J15" s="87" t="s">
        <v>980</v>
      </c>
      <c r="K15" s="48" t="str">
        <f t="shared" si="7"/>
        <v>0009000207F3</v>
      </c>
      <c r="L15" s="48" t="str">
        <f t="shared" si="8"/>
        <v>http://www.ren-tv.com/</v>
      </c>
      <c r="M15" s="48" t="str">
        <f t="shared" si="9"/>
        <v>Русский</v>
      </c>
      <c r="N15" s="48" t="str">
        <f t="shared" si="10"/>
        <v>Круглосуточно</v>
      </c>
      <c r="O15" s="49" t="str">
        <f t="shared" si="11"/>
        <v/>
      </c>
      <c r="P15" s="48" t="str">
        <f t="shared" si="12"/>
        <v>Федеральный</v>
      </c>
      <c r="Q15" s="48"/>
      <c r="R15" s="48"/>
      <c r="S15" s="44" t="str">
        <f t="shared" si="14"/>
        <v>Да</v>
      </c>
      <c r="T15" s="44" t="str">
        <f t="shared" si="15"/>
        <v>Да</v>
      </c>
      <c r="U15" s="44" t="str">
        <f t="shared" si="16"/>
        <v/>
      </c>
      <c r="V15" s="27" t="str">
        <f t="shared" si="17"/>
        <v/>
      </c>
    </row>
    <row r="16" spans="1:22" x14ac:dyDescent="0.2">
      <c r="A16" s="48">
        <f t="shared" si="0"/>
        <v>14</v>
      </c>
      <c r="B16" s="53" t="str">
        <f>IFERROR(VLOOKUP($H16,TChannels,3,FALSE),"-")</f>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3007</v>
      </c>
      <c r="H16" s="55">
        <v>301</v>
      </c>
      <c r="I16" s="54">
        <f t="shared" si="6"/>
        <v>80</v>
      </c>
      <c r="J16" s="47" t="str">
        <f>IFERROR(VLOOKUP($H16,TChannels,22,FALSE),"-")</f>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IF(VLOOKUP($H16,TChannels,6,FALSE)=0,"",VLOOKUP($H16,TChannels,6,FALSE))</f>
        <v>Да</v>
      </c>
      <c r="R16" s="48"/>
      <c r="S16" s="44" t="str">
        <f t="shared" si="14"/>
        <v>Да</v>
      </c>
      <c r="T16" s="44" t="str">
        <f t="shared" si="15"/>
        <v>Да</v>
      </c>
      <c r="U16" s="44" t="str">
        <f t="shared" si="16"/>
        <v/>
      </c>
      <c r="V16" s="27" t="str">
        <f t="shared" si="17"/>
        <v/>
      </c>
    </row>
    <row r="17" spans="1:22" x14ac:dyDescent="0.2">
      <c r="A17" s="48">
        <f t="shared" si="0"/>
        <v>15</v>
      </c>
      <c r="B17" s="53" t="str">
        <f>IFERROR(VLOOKUP($H17,TChannels,3,FALSE),"-")</f>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3007</v>
      </c>
      <c r="H17" s="55">
        <v>18</v>
      </c>
      <c r="I17" s="54">
        <f t="shared" si="6"/>
        <v>27</v>
      </c>
      <c r="J17" s="47" t="str">
        <f>IFERROR(VLOOKUP($H17,TChannels,22,FALSE),"-")</f>
        <v>epg612</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IF(VLOOKUP($H17,TChannels,6,FALSE)=0,"",VLOOKUP($H17,TChannels,6,FALSE))</f>
        <v>Да</v>
      </c>
      <c r="R17" s="48"/>
      <c r="S17" s="44" t="str">
        <f t="shared" si="14"/>
        <v>Да</v>
      </c>
      <c r="T17" s="44" t="str">
        <f t="shared" si="15"/>
        <v>Да</v>
      </c>
      <c r="U17" s="44" t="str">
        <f t="shared" si="16"/>
        <v/>
      </c>
      <c r="V17" s="27" t="str">
        <f t="shared" si="17"/>
        <v/>
      </c>
    </row>
    <row r="18" spans="1:22" x14ac:dyDescent="0.2">
      <c r="A18" s="48">
        <f t="shared" si="0"/>
        <v>16</v>
      </c>
      <c r="B18" s="53" t="str">
        <f>IFERROR(VLOOKUP($H18,TChannels,3,FALSE),"-")</f>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3007</v>
      </c>
      <c r="H18" s="55">
        <v>16</v>
      </c>
      <c r="I18" s="54">
        <f t="shared" si="6"/>
        <v>15</v>
      </c>
      <c r="J18" s="47" t="str">
        <f>IFERROR(VLOOKUP($H18,TChannels,22,FALSE),"-")</f>
        <v>epg15</v>
      </c>
      <c r="K18" s="48" t="str">
        <f t="shared" si="7"/>
        <v>0009000207F3</v>
      </c>
      <c r="L18" s="48" t="str">
        <f t="shared" si="8"/>
        <v>http://tv3.ru/</v>
      </c>
      <c r="M18" s="48" t="str">
        <f t="shared" si="9"/>
        <v>Русский</v>
      </c>
      <c r="N18" s="48" t="str">
        <f t="shared" si="10"/>
        <v>Круглосуточно</v>
      </c>
      <c r="O18" s="49" t="str">
        <f t="shared" si="11"/>
        <v/>
      </c>
      <c r="P18" s="48" t="str">
        <f t="shared" si="12"/>
        <v>Федеральный</v>
      </c>
      <c r="Q18" s="48" t="str">
        <f>IF(VLOOKUP($H18,TChannels,6,FALSE)=0,"",VLOOKUP($H18,TChannels,6,FALSE))</f>
        <v>Да</v>
      </c>
      <c r="R18" s="48"/>
      <c r="S18" s="44" t="str">
        <f t="shared" si="14"/>
        <v>Да</v>
      </c>
      <c r="T18" s="44" t="str">
        <f t="shared" si="15"/>
        <v>Да</v>
      </c>
      <c r="U18" s="44" t="str">
        <f t="shared" si="16"/>
        <v/>
      </c>
      <c r="V18" s="27" t="str">
        <f t="shared" si="17"/>
        <v/>
      </c>
    </row>
    <row r="19" spans="1:22" x14ac:dyDescent="0.2">
      <c r="A19" s="48">
        <f t="shared" si="0"/>
        <v>17</v>
      </c>
      <c r="B19" s="53" t="str">
        <f>IFERROR(VLOOKUP($H19,TChannels,3,FALSE),"-")</f>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tr">
        <f t="shared" si="4"/>
        <v>DVB-3</v>
      </c>
      <c r="G19" s="45" t="str">
        <f t="shared" si="5"/>
        <v xml:space="preserve"> 3007</v>
      </c>
      <c r="H19" s="55">
        <v>19</v>
      </c>
      <c r="I19" s="54">
        <f t="shared" si="6"/>
        <v>16</v>
      </c>
      <c r="J19" s="87" t="s">
        <v>979</v>
      </c>
      <c r="K19" s="48" t="str">
        <f t="shared" si="7"/>
        <v>0009000207F3</v>
      </c>
      <c r="L19" s="48" t="str">
        <f t="shared" si="8"/>
        <v>http://www.friday.ru/about</v>
      </c>
      <c r="M19" s="48" t="str">
        <f t="shared" si="9"/>
        <v>Русский</v>
      </c>
      <c r="N19" s="48" t="str">
        <f t="shared" si="10"/>
        <v>Круглосуточно</v>
      </c>
      <c r="O19" s="49" t="str">
        <f t="shared" si="11"/>
        <v/>
      </c>
      <c r="P19" s="48" t="str">
        <f t="shared" si="12"/>
        <v>Федеральный</v>
      </c>
      <c r="Q19" s="48"/>
      <c r="R19" s="48"/>
      <c r="S19" s="44" t="str">
        <f t="shared" si="14"/>
        <v>Да</v>
      </c>
      <c r="T19" s="44" t="str">
        <f t="shared" si="15"/>
        <v>Да</v>
      </c>
      <c r="U19" s="44" t="str">
        <f t="shared" si="16"/>
        <v/>
      </c>
      <c r="V19" s="27" t="str">
        <f t="shared" si="17"/>
        <v/>
      </c>
    </row>
    <row r="20" spans="1:22" x14ac:dyDescent="0.2">
      <c r="A20" s="48">
        <f t="shared" si="0"/>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si="4"/>
        <v>DVB-3</v>
      </c>
      <c r="G20" s="45" t="str">
        <f t="shared" si="5"/>
        <v xml:space="preserve"> 3007</v>
      </c>
      <c r="H20" s="55">
        <v>22</v>
      </c>
      <c r="I20" s="54">
        <f t="shared" si="6"/>
        <v>14</v>
      </c>
      <c r="J20" s="47" t="str">
        <f t="shared" ref="J20:J58" si="18">IFERROR(VLOOKUP($H20,TChannels,22,FALSE),"-")</f>
        <v>epg21</v>
      </c>
      <c r="K20" s="48" t="str">
        <f t="shared" si="7"/>
        <v>0009000207F3</v>
      </c>
      <c r="L20" s="48" t="str">
        <f t="shared" si="8"/>
        <v>http://tv.domashniy.ru/</v>
      </c>
      <c r="M20" s="48" t="str">
        <f t="shared" si="9"/>
        <v>Русский</v>
      </c>
      <c r="N20" s="48" t="str">
        <f t="shared" si="10"/>
        <v>Круглосуточно</v>
      </c>
      <c r="O20" s="49" t="str">
        <f t="shared" si="11"/>
        <v/>
      </c>
      <c r="P20" s="48" t="str">
        <f t="shared" si="12"/>
        <v>Федеральный</v>
      </c>
      <c r="Q20" s="48" t="str">
        <f t="shared" ref="Q20:Q51" si="19">IF(VLOOKUP($H20,TChannels,6,FALSE)=0,"",VLOOKUP($H20,TChannels,6,FALSE))</f>
        <v/>
      </c>
      <c r="R20" s="48"/>
      <c r="S20" s="44" t="str">
        <f t="shared" si="14"/>
        <v>Да</v>
      </c>
      <c r="T20" s="44" t="str">
        <f t="shared" si="15"/>
        <v>Да</v>
      </c>
      <c r="U20" s="44" t="str">
        <f t="shared" si="16"/>
        <v/>
      </c>
      <c r="V20" s="27" t="str">
        <f t="shared" si="17"/>
        <v/>
      </c>
    </row>
    <row r="21" spans="1:22" x14ac:dyDescent="0.2">
      <c r="A21" s="48">
        <f t="shared" si="0"/>
        <v>19</v>
      </c>
      <c r="B21" s="53" t="str">
        <f t="shared" ref="B21:B54" si="20">IFERROR(VLOOKUP($H21,TChannels,3,FALSE),"-")</f>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4"/>
        <v>DVB-29</v>
      </c>
      <c r="G21" s="45" t="str">
        <f t="shared" si="5"/>
        <v xml:space="preserve"> 3007</v>
      </c>
      <c r="H21" s="55">
        <v>31</v>
      </c>
      <c r="I21" s="54">
        <f t="shared" si="6"/>
        <v>83</v>
      </c>
      <c r="J21" s="47" t="str">
        <f t="shared" si="18"/>
        <v>epg30</v>
      </c>
      <c r="K21" s="48" t="str">
        <f t="shared" si="7"/>
        <v>0009000207D1</v>
      </c>
      <c r="L21" s="48" t="str">
        <f t="shared" si="8"/>
        <v>http://www.ntvplus.ru/channels/channel.xl?id=3380</v>
      </c>
      <c r="M21" s="48" t="str">
        <f t="shared" si="9"/>
        <v>Русский</v>
      </c>
      <c r="N21" s="48" t="str">
        <f t="shared" si="10"/>
        <v>Круглосуточно</v>
      </c>
      <c r="O21" s="49" t="str">
        <f t="shared" si="11"/>
        <v/>
      </c>
      <c r="P21" s="48" t="str">
        <f t="shared" si="12"/>
        <v>Базовый</v>
      </c>
      <c r="Q21" s="48" t="str">
        <f t="shared" si="19"/>
        <v>Да</v>
      </c>
      <c r="R21" s="48"/>
      <c r="S21" s="44" t="str">
        <f t="shared" si="14"/>
        <v>Да</v>
      </c>
      <c r="T21" s="44" t="str">
        <f t="shared" si="15"/>
        <v>Да</v>
      </c>
      <c r="U21" s="44" t="str">
        <f t="shared" si="16"/>
        <v/>
      </c>
      <c r="V21" s="27" t="str">
        <f t="shared" si="17"/>
        <v/>
      </c>
    </row>
    <row r="22" spans="1:22" x14ac:dyDescent="0.2">
      <c r="A22" s="48">
        <f t="shared" si="0"/>
        <v>20</v>
      </c>
      <c r="B22" s="53" t="str">
        <f t="shared" si="20"/>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53" t="str">
        <f t="shared" si="2"/>
        <v>Развлекательные</v>
      </c>
      <c r="E22" s="54" t="str">
        <f t="shared" si="3"/>
        <v>SD</v>
      </c>
      <c r="F22" s="54" t="str">
        <f t="shared" si="4"/>
        <v>DVB-5</v>
      </c>
      <c r="G22" s="45" t="str">
        <f t="shared" si="5"/>
        <v xml:space="preserve"> 3007</v>
      </c>
      <c r="H22" s="55">
        <v>21</v>
      </c>
      <c r="I22" s="54">
        <f t="shared" si="6"/>
        <v>28</v>
      </c>
      <c r="J22" s="47" t="str">
        <f t="shared" si="18"/>
        <v>epg20</v>
      </c>
      <c r="K22" s="48" t="str">
        <f t="shared" si="7"/>
        <v>0009000207E3</v>
      </c>
      <c r="L22" s="48" t="str">
        <f t="shared" si="8"/>
        <v>http://www.2x2tv.ru</v>
      </c>
      <c r="M22" s="48" t="str">
        <f t="shared" si="9"/>
        <v>Русский</v>
      </c>
      <c r="N22" s="48" t="str">
        <f t="shared" si="10"/>
        <v>Круглосуточно</v>
      </c>
      <c r="O22" s="49" t="str">
        <f t="shared" si="11"/>
        <v/>
      </c>
      <c r="P22" s="48" t="str">
        <f t="shared" si="12"/>
        <v>Базовый</v>
      </c>
      <c r="Q22" s="48" t="str">
        <f t="shared" si="19"/>
        <v/>
      </c>
      <c r="R22" s="48"/>
      <c r="S22" s="44" t="str">
        <f t="shared" si="14"/>
        <v>Да</v>
      </c>
      <c r="T22" s="44" t="str">
        <f t="shared" si="15"/>
        <v>Да</v>
      </c>
      <c r="U22" s="44" t="str">
        <f t="shared" si="16"/>
        <v/>
      </c>
      <c r="V22" s="27" t="str">
        <f t="shared" si="17"/>
        <v/>
      </c>
    </row>
    <row r="23" spans="1:22" x14ac:dyDescent="0.2">
      <c r="A23" s="48">
        <f t="shared" si="0"/>
        <v>21</v>
      </c>
      <c r="B23" s="53" t="str">
        <f t="shared" si="20"/>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53" t="str">
        <f t="shared" si="2"/>
        <v>Вокруг света</v>
      </c>
      <c r="E23" s="54" t="str">
        <f t="shared" si="3"/>
        <v>SD</v>
      </c>
      <c r="F23" s="54" t="str">
        <f t="shared" si="4"/>
        <v>DVB-5</v>
      </c>
      <c r="G23" s="45" t="str">
        <f t="shared" si="5"/>
        <v xml:space="preserve"> 3007</v>
      </c>
      <c r="H23" s="55">
        <v>26</v>
      </c>
      <c r="I23" s="54">
        <f t="shared" si="6"/>
        <v>100</v>
      </c>
      <c r="J23" s="47" t="str">
        <f t="shared" si="18"/>
        <v>epg25</v>
      </c>
      <c r="K23" s="48" t="str">
        <f t="shared" si="7"/>
        <v>0009000207E3</v>
      </c>
      <c r="L23" s="48" t="str">
        <f t="shared" si="8"/>
        <v>http://www.discoverychannel.ru/</v>
      </c>
      <c r="M23" s="48" t="str">
        <f t="shared" si="9"/>
        <v>Русский, Английский</v>
      </c>
      <c r="N23" s="48" t="str">
        <f t="shared" si="10"/>
        <v>Круглосуточно</v>
      </c>
      <c r="O23" s="49" t="str">
        <f t="shared" si="11"/>
        <v/>
      </c>
      <c r="P23" s="48" t="str">
        <f t="shared" si="12"/>
        <v>Базовый</v>
      </c>
      <c r="Q23" s="48" t="str">
        <f t="shared" si="19"/>
        <v/>
      </c>
      <c r="R23" s="48"/>
      <c r="S23" s="44" t="str">
        <f t="shared" si="14"/>
        <v>Да</v>
      </c>
      <c r="T23" s="44" t="str">
        <f t="shared" si="15"/>
        <v>Да</v>
      </c>
      <c r="U23" s="44" t="str">
        <f t="shared" si="16"/>
        <v/>
      </c>
      <c r="V23" s="27" t="str">
        <f t="shared" si="17"/>
        <v/>
      </c>
    </row>
    <row r="24" spans="1:22" x14ac:dyDescent="0.2">
      <c r="A24" s="48">
        <f t="shared" si="0"/>
        <v>22</v>
      </c>
      <c r="B24" s="53" t="str">
        <f t="shared" si="20"/>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53" t="str">
        <f t="shared" si="2"/>
        <v>В мире животных</v>
      </c>
      <c r="E24" s="54" t="str">
        <f t="shared" si="3"/>
        <v>SD</v>
      </c>
      <c r="F24" s="54" t="str">
        <f t="shared" si="4"/>
        <v>DVB-5</v>
      </c>
      <c r="G24" s="45" t="str">
        <f t="shared" si="5"/>
        <v xml:space="preserve"> 3007</v>
      </c>
      <c r="H24" s="55">
        <v>27</v>
      </c>
      <c r="I24" s="54">
        <f t="shared" si="6"/>
        <v>120</v>
      </c>
      <c r="J24" s="47" t="str">
        <f t="shared" si="18"/>
        <v>epg26</v>
      </c>
      <c r="K24" s="48" t="str">
        <f t="shared" si="7"/>
        <v>0009000207E3</v>
      </c>
      <c r="L24" s="48" t="str">
        <f t="shared" si="8"/>
        <v>http://animal.discovery.com/</v>
      </c>
      <c r="M24" s="48" t="str">
        <f t="shared" si="9"/>
        <v>Русский, Английский</v>
      </c>
      <c r="N24" s="48" t="str">
        <f t="shared" si="10"/>
        <v>Круглосуточно</v>
      </c>
      <c r="O24" s="49" t="str">
        <f t="shared" si="11"/>
        <v/>
      </c>
      <c r="P24" s="48" t="str">
        <f t="shared" si="12"/>
        <v>Базовый</v>
      </c>
      <c r="Q24" s="48" t="str">
        <f t="shared" si="19"/>
        <v/>
      </c>
      <c r="R24" s="48"/>
      <c r="S24" s="44" t="str">
        <f t="shared" si="14"/>
        <v>Да</v>
      </c>
      <c r="T24" s="44" t="str">
        <f t="shared" si="15"/>
        <v>Да</v>
      </c>
      <c r="U24" s="44" t="str">
        <f t="shared" si="16"/>
        <v/>
      </c>
      <c r="V24" s="27" t="str">
        <f t="shared" si="17"/>
        <v/>
      </c>
    </row>
    <row r="25" spans="1:22" x14ac:dyDescent="0.2">
      <c r="A25" s="48">
        <f t="shared" si="0"/>
        <v>23</v>
      </c>
      <c r="B25" s="53" t="str">
        <f t="shared" si="20"/>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53" t="str">
        <f t="shared" si="2"/>
        <v>Вокруг света</v>
      </c>
      <c r="E25" s="54" t="str">
        <f t="shared" si="3"/>
        <v>SD</v>
      </c>
      <c r="F25" s="54" t="str">
        <f t="shared" si="4"/>
        <v>DVB-5</v>
      </c>
      <c r="G25" s="45" t="str">
        <f t="shared" si="5"/>
        <v xml:space="preserve"> 3007</v>
      </c>
      <c r="H25" s="55">
        <v>25</v>
      </c>
      <c r="I25" s="54">
        <f t="shared" si="6"/>
        <v>105</v>
      </c>
      <c r="J25" s="47" t="str">
        <f t="shared" si="18"/>
        <v>epg24</v>
      </c>
      <c r="K25" s="48" t="str">
        <f t="shared" si="7"/>
        <v>0009000207E5</v>
      </c>
      <c r="L25" s="48" t="str">
        <f t="shared" si="8"/>
        <v>http://www.nat-geo.ru/</v>
      </c>
      <c r="M25" s="48" t="str">
        <f t="shared" si="9"/>
        <v>Русский, Английский</v>
      </c>
      <c r="N25" s="48" t="str">
        <f t="shared" si="10"/>
        <v>Круглосуточно</v>
      </c>
      <c r="O25" s="49" t="str">
        <f t="shared" si="11"/>
        <v/>
      </c>
      <c r="P25" s="48" t="str">
        <f t="shared" si="12"/>
        <v>Базовый</v>
      </c>
      <c r="Q25" s="48" t="str">
        <f t="shared" si="19"/>
        <v/>
      </c>
      <c r="R25" s="48"/>
      <c r="S25" s="44" t="str">
        <f t="shared" si="14"/>
        <v>Да</v>
      </c>
      <c r="T25" s="44" t="str">
        <f t="shared" si="15"/>
        <v>Да</v>
      </c>
      <c r="U25" s="44" t="str">
        <f t="shared" si="16"/>
        <v/>
      </c>
      <c r="V25" s="27" t="str">
        <f t="shared" si="17"/>
        <v/>
      </c>
    </row>
    <row r="26" spans="1:22" x14ac:dyDescent="0.2">
      <c r="A26" s="48">
        <f t="shared" si="0"/>
        <v>24</v>
      </c>
      <c r="B26" s="53" t="str">
        <f t="shared" si="20"/>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53" t="str">
        <f t="shared" si="2"/>
        <v>Вокруг света</v>
      </c>
      <c r="E26" s="54" t="str">
        <f t="shared" si="3"/>
        <v>SD</v>
      </c>
      <c r="F26" s="54" t="str">
        <f t="shared" si="4"/>
        <v>DVB-5</v>
      </c>
      <c r="G26" s="45" t="str">
        <f t="shared" si="5"/>
        <v xml:space="preserve"> 3007</v>
      </c>
      <c r="H26" s="55">
        <v>28</v>
      </c>
      <c r="I26" s="54">
        <f t="shared" si="6"/>
        <v>101</v>
      </c>
      <c r="J26" s="47" t="str">
        <f t="shared" si="18"/>
        <v>epg27</v>
      </c>
      <c r="K26" s="48" t="str">
        <f t="shared" si="7"/>
        <v>0009000207E3</v>
      </c>
      <c r="L26" s="48" t="str">
        <f t="shared" si="8"/>
        <v>http://www.moya-planeta.ru/</v>
      </c>
      <c r="M26" s="48" t="str">
        <f t="shared" si="9"/>
        <v>Русский</v>
      </c>
      <c r="N26" s="48" t="str">
        <f t="shared" si="10"/>
        <v>Круглосуточно</v>
      </c>
      <c r="O26" s="49" t="str">
        <f t="shared" si="11"/>
        <v/>
      </c>
      <c r="P26" s="48" t="str">
        <f t="shared" si="12"/>
        <v>Базовый</v>
      </c>
      <c r="Q26" s="48" t="str">
        <f t="shared" si="19"/>
        <v>Да</v>
      </c>
      <c r="R26" s="48"/>
      <c r="S26" s="44" t="str">
        <f t="shared" si="14"/>
        <v>Да</v>
      </c>
      <c r="T26" s="44" t="str">
        <f t="shared" si="15"/>
        <v>Да</v>
      </c>
      <c r="U26" s="44" t="str">
        <f t="shared" si="16"/>
        <v/>
      </c>
      <c r="V26" s="27" t="str">
        <f t="shared" si="17"/>
        <v/>
      </c>
    </row>
    <row r="27" spans="1:22" x14ac:dyDescent="0.2">
      <c r="A27" s="48">
        <f t="shared" si="0"/>
        <v>25</v>
      </c>
      <c r="B27" s="53" t="str">
        <f t="shared" si="20"/>
        <v>Драйв</v>
      </c>
      <c r="C27" s="27" t="str">
        <f t="shared" si="1"/>
        <v>Единственный в России канал, целиком посвященный любимым игрушкам больших и маленьких мужчин — автомобилям и мотоциклам.</v>
      </c>
      <c r="D27" s="53" t="str">
        <f t="shared" si="2"/>
        <v>Спортивные</v>
      </c>
      <c r="E27" s="54" t="str">
        <f t="shared" si="3"/>
        <v>SD</v>
      </c>
      <c r="F27" s="54" t="str">
        <f t="shared" si="4"/>
        <v>DVB-5</v>
      </c>
      <c r="G27" s="45" t="str">
        <f t="shared" si="5"/>
        <v xml:space="preserve"> 3007</v>
      </c>
      <c r="H27" s="55">
        <v>29</v>
      </c>
      <c r="I27" s="54">
        <f t="shared" si="6"/>
        <v>303</v>
      </c>
      <c r="J27" s="47" t="str">
        <f t="shared" si="18"/>
        <v>epg28</v>
      </c>
      <c r="K27" s="48" t="str">
        <f t="shared" si="7"/>
        <v>0009000207D1</v>
      </c>
      <c r="L27" s="48" t="str">
        <f t="shared" si="8"/>
        <v>http://www.tv-stream.ru</v>
      </c>
      <c r="M27" s="48" t="str">
        <f t="shared" si="9"/>
        <v>Русский</v>
      </c>
      <c r="N27" s="48" t="str">
        <f t="shared" si="10"/>
        <v>Круглосуточно</v>
      </c>
      <c r="O27" s="49" t="str">
        <f t="shared" si="11"/>
        <v/>
      </c>
      <c r="P27" s="48" t="str">
        <f t="shared" si="12"/>
        <v>Базовый</v>
      </c>
      <c r="Q27" s="48" t="str">
        <f t="shared" si="19"/>
        <v>Да</v>
      </c>
      <c r="R27" s="48"/>
      <c r="S27" s="44" t="str">
        <f t="shared" si="14"/>
        <v>Да</v>
      </c>
      <c r="T27" s="44" t="str">
        <f t="shared" si="15"/>
        <v>Да</v>
      </c>
      <c r="U27" s="44" t="str">
        <f t="shared" si="16"/>
        <v/>
      </c>
      <c r="V27" s="27" t="str">
        <f t="shared" si="17"/>
        <v/>
      </c>
    </row>
    <row r="28" spans="1:22" x14ac:dyDescent="0.2">
      <c r="A28" s="48">
        <f t="shared" si="0"/>
        <v>26</v>
      </c>
      <c r="B28" s="53" t="str">
        <f t="shared" si="20"/>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53" t="str">
        <f t="shared" si="2"/>
        <v>Познавательные</v>
      </c>
      <c r="E28" s="54" t="str">
        <f t="shared" si="3"/>
        <v>SD</v>
      </c>
      <c r="F28" s="54" t="str">
        <f t="shared" si="4"/>
        <v>DVB-5</v>
      </c>
      <c r="G28" s="45" t="str">
        <f t="shared" si="5"/>
        <v xml:space="preserve"> 3007</v>
      </c>
      <c r="H28" s="55">
        <v>30</v>
      </c>
      <c r="I28" s="54">
        <f t="shared" si="6"/>
        <v>114</v>
      </c>
      <c r="J28" s="47" t="str">
        <f t="shared" si="18"/>
        <v>epg29</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8" t="str">
        <f t="shared" si="19"/>
        <v>Да</v>
      </c>
      <c r="R28" s="48"/>
      <c r="S28" s="44" t="str">
        <f t="shared" si="14"/>
        <v>Да</v>
      </c>
      <c r="T28" s="44" t="str">
        <f t="shared" si="15"/>
        <v>Да</v>
      </c>
      <c r="U28" s="44" t="str">
        <f t="shared" si="16"/>
        <v/>
      </c>
      <c r="V28" s="27" t="str">
        <f t="shared" si="17"/>
        <v/>
      </c>
    </row>
    <row r="29" spans="1:22" x14ac:dyDescent="0.2">
      <c r="A29" s="44">
        <f t="shared" si="0"/>
        <v>27</v>
      </c>
      <c r="B29" s="27" t="str">
        <f t="shared" si="20"/>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4"/>
        <v>DVB-3</v>
      </c>
      <c r="G29" s="45" t="str">
        <f t="shared" si="5"/>
        <v xml:space="preserve"> 3007</v>
      </c>
      <c r="H29" s="46">
        <v>23</v>
      </c>
      <c r="I29" s="45">
        <f t="shared" si="6"/>
        <v>17</v>
      </c>
      <c r="J29" s="47" t="str">
        <f t="shared" si="18"/>
        <v>epg22</v>
      </c>
      <c r="K29" s="48" t="str">
        <f t="shared" si="7"/>
        <v>0009000207F3</v>
      </c>
      <c r="L29" s="48" t="str">
        <f t="shared" si="8"/>
        <v>http://tvzvezda.ru/</v>
      </c>
      <c r="M29" s="48" t="str">
        <f t="shared" si="9"/>
        <v>Русский</v>
      </c>
      <c r="N29" s="48" t="str">
        <f t="shared" si="10"/>
        <v>Круглосуточно</v>
      </c>
      <c r="O29" s="49" t="str">
        <f t="shared" si="11"/>
        <v/>
      </c>
      <c r="P29" s="48" t="str">
        <f t="shared" si="12"/>
        <v>Федеральный</v>
      </c>
      <c r="Q29" s="44" t="str">
        <f t="shared" si="19"/>
        <v>Да</v>
      </c>
      <c r="R29" s="44"/>
      <c r="S29" s="44" t="str">
        <f t="shared" si="14"/>
        <v>Да</v>
      </c>
      <c r="T29" s="44" t="str">
        <f t="shared" si="15"/>
        <v>Да</v>
      </c>
      <c r="U29" s="44" t="str">
        <f t="shared" si="16"/>
        <v/>
      </c>
      <c r="V29" s="27" t="str">
        <f t="shared" si="17"/>
        <v/>
      </c>
    </row>
    <row r="30" spans="1:22" x14ac:dyDescent="0.2">
      <c r="A30" s="44">
        <f t="shared" si="0"/>
        <v>28</v>
      </c>
      <c r="B30" s="27" t="str">
        <f t="shared" si="20"/>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4"/>
        <v>DVB-6</v>
      </c>
      <c r="G30" s="45" t="str">
        <f t="shared" si="5"/>
        <v xml:space="preserve"> 3007</v>
      </c>
      <c r="H30" s="46">
        <v>156</v>
      </c>
      <c r="I30" s="45">
        <f t="shared" si="6"/>
        <v>24</v>
      </c>
      <c r="J30" s="47" t="str">
        <f t="shared" si="18"/>
        <v>epg283</v>
      </c>
      <c r="K30" s="48" t="str">
        <f t="shared" si="7"/>
        <v>0009000207E3</v>
      </c>
      <c r="L30" s="48" t="str">
        <f t="shared" si="8"/>
        <v>http://www.tv-moda.ru</v>
      </c>
      <c r="M30" s="48" t="str">
        <f t="shared" si="9"/>
        <v>Русский</v>
      </c>
      <c r="N30" s="48" t="str">
        <f t="shared" si="10"/>
        <v>Круглосуточно</v>
      </c>
      <c r="O30" s="49" t="str">
        <f t="shared" si="11"/>
        <v/>
      </c>
      <c r="P30" s="48" t="str">
        <f t="shared" si="12"/>
        <v>Базовый</v>
      </c>
      <c r="Q30" s="44" t="str">
        <f t="shared" si="19"/>
        <v/>
      </c>
      <c r="R30" s="44"/>
      <c r="S30" s="44" t="str">
        <f t="shared" si="14"/>
        <v>Да</v>
      </c>
      <c r="T30" s="44" t="str">
        <f t="shared" si="15"/>
        <v>Да</v>
      </c>
      <c r="U30" s="44" t="str">
        <f t="shared" si="16"/>
        <v/>
      </c>
      <c r="V30" s="27" t="str">
        <f t="shared" si="17"/>
        <v/>
      </c>
    </row>
    <row r="31" spans="1:22" x14ac:dyDescent="0.2">
      <c r="A31" s="44">
        <f t="shared" si="0"/>
        <v>29</v>
      </c>
      <c r="B31" s="27" t="str">
        <f t="shared" si="20"/>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4"/>
        <v>DVB-6</v>
      </c>
      <c r="G31" s="45" t="str">
        <f t="shared" si="5"/>
        <v xml:space="preserve"> 3007</v>
      </c>
      <c r="H31" s="46">
        <v>38</v>
      </c>
      <c r="I31" s="45">
        <f t="shared" si="6"/>
        <v>60</v>
      </c>
      <c r="J31" s="47" t="str">
        <f t="shared" si="18"/>
        <v>epg37</v>
      </c>
      <c r="K31" s="48" t="str">
        <f t="shared" si="7"/>
        <v>0009000207E5</v>
      </c>
      <c r="L31" s="48" t="str">
        <f t="shared" si="8"/>
        <v>http://www.domkino.tv/</v>
      </c>
      <c r="M31" s="48" t="str">
        <f t="shared" si="9"/>
        <v>Русский</v>
      </c>
      <c r="N31" s="48" t="str">
        <f t="shared" si="10"/>
        <v>Круглосуточно</v>
      </c>
      <c r="O31" s="49" t="str">
        <f t="shared" si="11"/>
        <v/>
      </c>
      <c r="P31" s="48" t="str">
        <f t="shared" si="12"/>
        <v>Базовый</v>
      </c>
      <c r="Q31" s="44" t="str">
        <f t="shared" si="19"/>
        <v>Да</v>
      </c>
      <c r="R31" s="44"/>
      <c r="S31" s="44" t="str">
        <f t="shared" si="14"/>
        <v>Да</v>
      </c>
      <c r="T31" s="44" t="str">
        <f t="shared" si="15"/>
        <v>Да</v>
      </c>
      <c r="U31" s="44" t="str">
        <f t="shared" si="16"/>
        <v/>
      </c>
      <c r="V31" s="27" t="str">
        <f t="shared" si="17"/>
        <v/>
      </c>
    </row>
    <row r="32" spans="1:22" x14ac:dyDescent="0.2">
      <c r="A32" s="44">
        <f t="shared" si="0"/>
        <v>30</v>
      </c>
      <c r="B32" s="27" t="str">
        <f t="shared" si="20"/>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4"/>
        <v>DVB-6</v>
      </c>
      <c r="G32" s="45" t="str">
        <f t="shared" si="5"/>
        <v xml:space="preserve"> 3007</v>
      </c>
      <c r="H32" s="46">
        <v>36</v>
      </c>
      <c r="I32" s="45">
        <f t="shared" si="6"/>
        <v>63</v>
      </c>
      <c r="J32" s="47" t="str">
        <f t="shared" si="18"/>
        <v>epg35</v>
      </c>
      <c r="K32" s="48" t="str">
        <f t="shared" si="7"/>
        <v>0009000207D1</v>
      </c>
      <c r="L32" s="48" t="str">
        <f t="shared" si="8"/>
        <v>http://viasat.su/</v>
      </c>
      <c r="M32" s="48" t="str">
        <f t="shared" si="9"/>
        <v>Русский, Английский</v>
      </c>
      <c r="N32" s="48" t="str">
        <f t="shared" si="10"/>
        <v>Круглосуточно</v>
      </c>
      <c r="O32" s="49" t="str">
        <f t="shared" si="11"/>
        <v/>
      </c>
      <c r="P32" s="48" t="str">
        <f t="shared" si="12"/>
        <v>Базовый</v>
      </c>
      <c r="Q32" s="44" t="str">
        <f t="shared" si="19"/>
        <v>Да</v>
      </c>
      <c r="R32" s="44"/>
      <c r="S32" s="44" t="str">
        <f t="shared" si="14"/>
        <v>Да</v>
      </c>
      <c r="T32" s="44" t="str">
        <f t="shared" si="15"/>
        <v>Да</v>
      </c>
      <c r="U32" s="44" t="str">
        <f t="shared" si="16"/>
        <v/>
      </c>
      <c r="V32" s="27" t="str">
        <f t="shared" si="17"/>
        <v/>
      </c>
    </row>
    <row r="33" spans="1:22" x14ac:dyDescent="0.2">
      <c r="A33" s="44">
        <f t="shared" si="0"/>
        <v>31</v>
      </c>
      <c r="B33" s="27" t="str">
        <f t="shared" si="20"/>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4"/>
        <v>DVB-6</v>
      </c>
      <c r="G33" s="45" t="str">
        <f t="shared" si="5"/>
        <v xml:space="preserve"> 3007</v>
      </c>
      <c r="H33" s="46">
        <v>37</v>
      </c>
      <c r="I33" s="45">
        <f t="shared" si="6"/>
        <v>61</v>
      </c>
      <c r="J33" s="47" t="str">
        <f t="shared" si="18"/>
        <v>epg36</v>
      </c>
      <c r="K33" s="48" t="str">
        <f t="shared" si="7"/>
        <v>0009000207D1</v>
      </c>
      <c r="L33" s="48" t="str">
        <f t="shared" si="8"/>
        <v>http://viasat.su/</v>
      </c>
      <c r="M33" s="48" t="str">
        <f t="shared" si="9"/>
        <v>Русский</v>
      </c>
      <c r="N33" s="48" t="str">
        <f t="shared" si="10"/>
        <v>Круглосуточно</v>
      </c>
      <c r="O33" s="49" t="str">
        <f t="shared" si="11"/>
        <v/>
      </c>
      <c r="P33" s="48" t="str">
        <f t="shared" si="12"/>
        <v>Базовый</v>
      </c>
      <c r="Q33" s="44" t="str">
        <f t="shared" si="19"/>
        <v>Да</v>
      </c>
      <c r="R33" s="44"/>
      <c r="S33" s="44" t="str">
        <f t="shared" si="14"/>
        <v>Да</v>
      </c>
      <c r="T33" s="44" t="str">
        <f t="shared" si="15"/>
        <v>Да</v>
      </c>
      <c r="U33" s="44" t="str">
        <f t="shared" si="16"/>
        <v/>
      </c>
      <c r="V33" s="27" t="str">
        <f t="shared" si="17"/>
        <v/>
      </c>
    </row>
    <row r="34" spans="1:22" s="69" customFormat="1" x14ac:dyDescent="0.2">
      <c r="A34" s="67">
        <f t="shared" si="0"/>
        <v>32</v>
      </c>
      <c r="B34" s="51" t="str">
        <f t="shared" si="20"/>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1" t="str">
        <f t="shared" si="2"/>
        <v>Телемагазины</v>
      </c>
      <c r="E34" s="68" t="str">
        <f t="shared" si="3"/>
        <v>SD</v>
      </c>
      <c r="F34" s="68" t="str">
        <f t="shared" si="4"/>
        <v>DVB-6</v>
      </c>
      <c r="G34" s="45" t="str">
        <f t="shared" si="5"/>
        <v xml:space="preserve"> 3007</v>
      </c>
      <c r="H34" s="68">
        <v>314</v>
      </c>
      <c r="I34" s="68">
        <f t="shared" si="6"/>
        <v>26</v>
      </c>
      <c r="J34" s="47" t="str">
        <f t="shared" si="18"/>
        <v>epg623</v>
      </c>
      <c r="K34" s="48" t="str">
        <f t="shared" si="7"/>
        <v>0009000207E3</v>
      </c>
      <c r="L34" s="48" t="str">
        <f t="shared" si="8"/>
        <v xml:space="preserve">http://shopandshow.ru/ </v>
      </c>
      <c r="M34" s="48" t="str">
        <f t="shared" si="9"/>
        <v>Русский</v>
      </c>
      <c r="N34" s="48" t="str">
        <f t="shared" si="10"/>
        <v>Круглосуточно</v>
      </c>
      <c r="O34" s="49" t="str">
        <f t="shared" si="11"/>
        <v/>
      </c>
      <c r="P34" s="48" t="str">
        <f t="shared" si="12"/>
        <v>Базовый</v>
      </c>
      <c r="Q34" s="67" t="str">
        <f t="shared" si="19"/>
        <v/>
      </c>
      <c r="R34" s="67"/>
      <c r="S34" s="44" t="str">
        <f t="shared" si="14"/>
        <v>Да</v>
      </c>
      <c r="T34" s="44" t="str">
        <f t="shared" si="15"/>
        <v>Да</v>
      </c>
      <c r="U34" s="44" t="str">
        <f t="shared" si="16"/>
        <v/>
      </c>
      <c r="V34" s="27" t="str">
        <f t="shared" si="17"/>
        <v/>
      </c>
    </row>
    <row r="35" spans="1:22" x14ac:dyDescent="0.2">
      <c r="A35" s="44">
        <f t="shared" ref="A35:A66" si="21">ROW()-2</f>
        <v>33</v>
      </c>
      <c r="B35" s="27" t="str">
        <f t="shared" si="20"/>
        <v>Ю</v>
      </c>
      <c r="C35" s="27" t="str">
        <f t="shared" ref="C35:C58" si="22">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66" si="23">IFERROR(VLOOKUP($H35,TChannels,21,FALSE),"-")</f>
        <v>Развлекательные</v>
      </c>
      <c r="E35" s="45" t="str">
        <f t="shared" ref="E35:E66" si="24">IFERROR(VLOOKUP($H35,TChannels,4,FALSE),"-")</f>
        <v>SD</v>
      </c>
      <c r="F35" s="45" t="str">
        <f t="shared" ref="F35:F66" si="25">IFERROR(VLOOKUP($H35,TChannels,2,FALSE),"-")</f>
        <v>DVB-6</v>
      </c>
      <c r="G35" s="45" t="str">
        <f t="shared" ref="G35:G66" si="26">IFERROR(MID($A$1,SEARCH("=",$A$1,9)+1,SEARCH(")",$A$1)-SEARCH("=",$A$1,9)-1),"Н/Д")</f>
        <v xml:space="preserve"> 3007</v>
      </c>
      <c r="H35" s="46">
        <v>17</v>
      </c>
      <c r="I35" s="45">
        <f t="shared" ref="I35:I66" si="27">IFERROR(VLOOKUP($H35,TChannels,5,FALSE),"-")</f>
        <v>25</v>
      </c>
      <c r="J35" s="47" t="str">
        <f t="shared" si="18"/>
        <v>epg16</v>
      </c>
      <c r="K35" s="48" t="str">
        <f t="shared" ref="K35:K66" si="28">IFERROR(IF($U$1=1,VLOOKUP($H35,TChannels,13,FALSE),IF($U$1=2,VLOOKUP($H35,TChannels,20,FALSE),IF($U$1=3,VLOOKUP($H35,TChannels,10,FALSE),IF($U$1=4,VLOOKUP($H35,TChannels,17,FALSE),"Не определен")))),"-")</f>
        <v>0009000207E3</v>
      </c>
      <c r="L35" s="48" t="str">
        <f t="shared" ref="L35:L58" si="29">IFERROR(VLOOKUP($H35,TChannels,23,FALSE),"-")</f>
        <v>http://u-tv.ru/</v>
      </c>
      <c r="M35" s="48" t="str">
        <f t="shared" ref="M35:M58" si="30">IFERROR(VLOOKUP($H35,TChannels,24,FALSE),"-")</f>
        <v>Русский</v>
      </c>
      <c r="N35" s="48" t="str">
        <f t="shared" ref="N35:N58" si="31">IFERROR(VLOOKUP($H35,TChannels,25,FALSE),"-")</f>
        <v>Круглосуточно</v>
      </c>
      <c r="O35" s="49" t="str">
        <f t="shared" ref="O35:O58" si="32">IF(VLOOKUP($H35,TChannels,26,FALSE)=0,"",VLOOKUP($H35,TChannels,26,FALSE))</f>
        <v/>
      </c>
      <c r="P35" s="48" t="str">
        <f t="shared" ref="P35:P66" si="33">IFERROR(IF(OR($U$1=1,$U$1=3),VLOOKUP($H35,TChannels,7,FALSE),IF(OR($U$1=2,$U$1=4),VLOOKUP($H35,TChannels,14,FALSE),"Не определен")),"-")</f>
        <v>Базовый</v>
      </c>
      <c r="Q35" s="44" t="str">
        <f t="shared" si="19"/>
        <v/>
      </c>
      <c r="R35" s="44"/>
      <c r="S35" s="44" t="str">
        <f t="shared" ref="S35:S66" si="34">IFERROR(VLOOKUP($H35,TChannels,27,FALSE),"-")</f>
        <v>Да</v>
      </c>
      <c r="T35" s="44" t="str">
        <f t="shared" ref="T35:T66" si="35">IFERROR(VLOOKUP($H35,TChannels,28,FALSE),"-")</f>
        <v>Да</v>
      </c>
      <c r="U35" s="44" t="str">
        <f t="shared" ref="U35:U66" si="36">IF(VLOOKUP($H35,TChannels,29,FALSE)=0,"",VLOOKUP($H35,TChannels,29,FALSE))</f>
        <v/>
      </c>
      <c r="V35" s="27" t="str">
        <f t="shared" ref="V35:V66" si="37">IF(VLOOKUP($H35,TChannels,31,FALSE)=0,"",VLOOKUP($H35,TChannels,31,FALSE))</f>
        <v/>
      </c>
    </row>
    <row r="36" spans="1:22" x14ac:dyDescent="0.2">
      <c r="A36" s="44">
        <f t="shared" si="21"/>
        <v>34</v>
      </c>
      <c r="B36" s="27" t="str">
        <f t="shared" si="20"/>
        <v>Cartoon Network</v>
      </c>
      <c r="C36" s="27" t="str">
        <f t="shared" si="22"/>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3"/>
        <v>Детские</v>
      </c>
      <c r="E36" s="45" t="str">
        <f t="shared" si="24"/>
        <v>SD</v>
      </c>
      <c r="F36" s="45" t="str">
        <f t="shared" si="25"/>
        <v>DVB-6</v>
      </c>
      <c r="G36" s="45" t="str">
        <f t="shared" si="26"/>
        <v xml:space="preserve"> 3007</v>
      </c>
      <c r="H36" s="46">
        <v>32</v>
      </c>
      <c r="I36" s="45">
        <f t="shared" si="27"/>
        <v>82</v>
      </c>
      <c r="J36" s="47" t="str">
        <f t="shared" si="18"/>
        <v>epg31</v>
      </c>
      <c r="K36" s="48" t="str">
        <f t="shared" si="28"/>
        <v>0009000207D1</v>
      </c>
      <c r="L36" s="48" t="str">
        <f t="shared" si="29"/>
        <v>http://www.cartoonnetwork.ru/</v>
      </c>
      <c r="M36" s="48" t="str">
        <f t="shared" si="30"/>
        <v>Русский, Английский</v>
      </c>
      <c r="N36" s="48" t="str">
        <f t="shared" si="31"/>
        <v>Круглосуточно</v>
      </c>
      <c r="O36" s="49" t="str">
        <f t="shared" si="32"/>
        <v/>
      </c>
      <c r="P36" s="48" t="str">
        <f t="shared" si="33"/>
        <v>Базовый</v>
      </c>
      <c r="Q36" s="44" t="str">
        <f t="shared" si="19"/>
        <v/>
      </c>
      <c r="R36" s="44"/>
      <c r="S36" s="44" t="str">
        <f t="shared" si="34"/>
        <v>Да</v>
      </c>
      <c r="T36" s="44" t="str">
        <f t="shared" si="35"/>
        <v>Да</v>
      </c>
      <c r="U36" s="44" t="str">
        <f t="shared" si="36"/>
        <v/>
      </c>
      <c r="V36" s="27" t="str">
        <f t="shared" si="37"/>
        <v/>
      </c>
    </row>
    <row r="37" spans="1:22" x14ac:dyDescent="0.2">
      <c r="A37" s="44">
        <f t="shared" si="21"/>
        <v>35</v>
      </c>
      <c r="B37" s="27" t="str">
        <f t="shared" si="20"/>
        <v>Мультимания</v>
      </c>
      <c r="C37" s="27" t="str">
        <f t="shared" si="22"/>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3"/>
        <v>Детские</v>
      </c>
      <c r="E37" s="45" t="str">
        <f t="shared" si="24"/>
        <v>SD</v>
      </c>
      <c r="F37" s="45" t="str">
        <f t="shared" si="25"/>
        <v>DVB-6</v>
      </c>
      <c r="G37" s="45" t="str">
        <f t="shared" si="26"/>
        <v xml:space="preserve"> 3007</v>
      </c>
      <c r="H37" s="46">
        <v>34</v>
      </c>
      <c r="I37" s="45">
        <f t="shared" si="27"/>
        <v>84</v>
      </c>
      <c r="J37" s="47" t="str">
        <f t="shared" si="18"/>
        <v>epg33</v>
      </c>
      <c r="K37" s="48" t="str">
        <f t="shared" si="28"/>
        <v>0009000207D1</v>
      </c>
      <c r="L37" s="48" t="str">
        <f t="shared" si="29"/>
        <v>http://www.multimania.tv</v>
      </c>
      <c r="M37" s="48" t="str">
        <f t="shared" si="30"/>
        <v>Русский</v>
      </c>
      <c r="N37" s="48" t="str">
        <f t="shared" si="31"/>
        <v>Круглосуточно</v>
      </c>
      <c r="O37" s="49" t="str">
        <f t="shared" si="32"/>
        <v/>
      </c>
      <c r="P37" s="48" t="str">
        <f t="shared" si="33"/>
        <v>Базовый</v>
      </c>
      <c r="Q37" s="44" t="str">
        <f t="shared" si="19"/>
        <v>Да</v>
      </c>
      <c r="R37" s="44"/>
      <c r="S37" s="44" t="str">
        <f t="shared" si="34"/>
        <v>Да</v>
      </c>
      <c r="T37" s="44" t="str">
        <f t="shared" si="35"/>
        <v>Да</v>
      </c>
      <c r="U37" s="44" t="str">
        <f t="shared" si="36"/>
        <v/>
      </c>
      <c r="V37" s="27" t="str">
        <f t="shared" si="37"/>
        <v/>
      </c>
    </row>
    <row r="38" spans="1:22" x14ac:dyDescent="0.2">
      <c r="A38" s="44">
        <f t="shared" si="21"/>
        <v>36</v>
      </c>
      <c r="B38" s="27" t="str">
        <f t="shared" si="20"/>
        <v>Усадьба</v>
      </c>
      <c r="C38" s="27" t="str">
        <f t="shared" si="22"/>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3"/>
        <v>Семья и здоровье</v>
      </c>
      <c r="E38" s="45" t="str">
        <f t="shared" si="24"/>
        <v>SD</v>
      </c>
      <c r="F38" s="45" t="str">
        <f t="shared" si="25"/>
        <v>DVB-7</v>
      </c>
      <c r="G38" s="45" t="str">
        <f t="shared" si="26"/>
        <v xml:space="preserve"> 3007</v>
      </c>
      <c r="H38" s="46">
        <v>56</v>
      </c>
      <c r="I38" s="45">
        <f t="shared" si="27"/>
        <v>135</v>
      </c>
      <c r="J38" s="47" t="str">
        <f t="shared" si="18"/>
        <v>epg55</v>
      </c>
      <c r="K38" s="48" t="str">
        <f t="shared" si="28"/>
        <v>0009000207D1</v>
      </c>
      <c r="L38" s="48" t="str">
        <f t="shared" si="29"/>
        <v>http://www.tv-stream.ru</v>
      </c>
      <c r="M38" s="48" t="str">
        <f t="shared" si="30"/>
        <v>Русский</v>
      </c>
      <c r="N38" s="48" t="str">
        <f t="shared" si="31"/>
        <v>Круглосуточно</v>
      </c>
      <c r="O38" s="49" t="str">
        <f t="shared" si="32"/>
        <v/>
      </c>
      <c r="P38" s="48" t="str">
        <f t="shared" si="33"/>
        <v>Базовый</v>
      </c>
      <c r="Q38" s="44" t="str">
        <f t="shared" si="19"/>
        <v>Да</v>
      </c>
      <c r="R38" s="44"/>
      <c r="S38" s="44" t="str">
        <f t="shared" si="34"/>
        <v>Да</v>
      </c>
      <c r="T38" s="44" t="str">
        <f t="shared" si="35"/>
        <v>Да</v>
      </c>
      <c r="U38" s="44" t="str">
        <f t="shared" si="36"/>
        <v/>
      </c>
      <c r="V38" s="27" t="str">
        <f t="shared" si="37"/>
        <v/>
      </c>
    </row>
    <row r="39" spans="1:22" x14ac:dyDescent="0.2">
      <c r="A39" s="44">
        <f t="shared" si="21"/>
        <v>37</v>
      </c>
      <c r="B39" s="27" t="str">
        <f t="shared" si="20"/>
        <v>Здоровое ТВ</v>
      </c>
      <c r="C39" s="27" t="str">
        <f t="shared" si="22"/>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3"/>
        <v>Семья и здоровье</v>
      </c>
      <c r="E39" s="45" t="str">
        <f t="shared" si="24"/>
        <v>SD</v>
      </c>
      <c r="F39" s="45" t="str">
        <f t="shared" si="25"/>
        <v>DVB-7</v>
      </c>
      <c r="G39" s="45" t="str">
        <f t="shared" si="26"/>
        <v xml:space="preserve"> 3007</v>
      </c>
      <c r="H39" s="46">
        <v>55</v>
      </c>
      <c r="I39" s="45">
        <f t="shared" si="27"/>
        <v>130</v>
      </c>
      <c r="J39" s="47" t="str">
        <f t="shared" si="18"/>
        <v>epg54</v>
      </c>
      <c r="K39" s="48" t="str">
        <f t="shared" si="28"/>
        <v>0009000207D1</v>
      </c>
      <c r="L39" s="48" t="str">
        <f t="shared" si="29"/>
        <v>http://www.tv-stream.ru</v>
      </c>
      <c r="M39" s="48" t="str">
        <f t="shared" si="30"/>
        <v>Русский</v>
      </c>
      <c r="N39" s="48" t="str">
        <f t="shared" si="31"/>
        <v>Круглосуточно</v>
      </c>
      <c r="O39" s="49" t="str">
        <f t="shared" si="32"/>
        <v/>
      </c>
      <c r="P39" s="48" t="str">
        <f t="shared" si="33"/>
        <v>Базовый</v>
      </c>
      <c r="Q39" s="44" t="str">
        <f t="shared" si="19"/>
        <v>Да</v>
      </c>
      <c r="R39" s="44"/>
      <c r="S39" s="44" t="str">
        <f t="shared" si="34"/>
        <v>Да</v>
      </c>
      <c r="T39" s="44" t="str">
        <f t="shared" si="35"/>
        <v>Да</v>
      </c>
      <c r="U39" s="44" t="str">
        <f t="shared" si="36"/>
        <v/>
      </c>
      <c r="V39" s="27" t="str">
        <f t="shared" si="37"/>
        <v/>
      </c>
    </row>
    <row r="40" spans="1:22" x14ac:dyDescent="0.2">
      <c r="A40" s="44">
        <f t="shared" si="21"/>
        <v>38</v>
      </c>
      <c r="B40" s="27" t="str">
        <f t="shared" si="20"/>
        <v>Sony Sci Fi</v>
      </c>
      <c r="C40" s="27" t="str">
        <f t="shared" si="22"/>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3"/>
        <v>Кино и сериалы</v>
      </c>
      <c r="E40" s="45" t="str">
        <f t="shared" si="24"/>
        <v>SD</v>
      </c>
      <c r="F40" s="45" t="str">
        <f t="shared" si="25"/>
        <v>DVB-7</v>
      </c>
      <c r="G40" s="45" t="str">
        <f t="shared" si="26"/>
        <v xml:space="preserve"> 3007</v>
      </c>
      <c r="H40" s="46">
        <v>39</v>
      </c>
      <c r="I40" s="45">
        <f t="shared" si="27"/>
        <v>74</v>
      </c>
      <c r="J40" s="47" t="str">
        <f t="shared" si="18"/>
        <v>epg38</v>
      </c>
      <c r="K40" s="48" t="str">
        <f t="shared" si="28"/>
        <v>0009000207D1</v>
      </c>
      <c r="L40" s="48" t="str">
        <f t="shared" si="29"/>
        <v>http://www.axnscifi.ru/</v>
      </c>
      <c r="M40" s="48" t="str">
        <f t="shared" si="30"/>
        <v>Русский</v>
      </c>
      <c r="N40" s="48" t="str">
        <f t="shared" si="31"/>
        <v>Круглосуточно</v>
      </c>
      <c r="O40" s="49" t="str">
        <f t="shared" si="32"/>
        <v/>
      </c>
      <c r="P40" s="48" t="str">
        <f t="shared" si="33"/>
        <v>Базовый</v>
      </c>
      <c r="Q40" s="44" t="str">
        <f t="shared" si="19"/>
        <v>Да</v>
      </c>
      <c r="R40" s="44"/>
      <c r="S40" s="44" t="str">
        <f t="shared" si="34"/>
        <v>Да</v>
      </c>
      <c r="T40" s="44" t="str">
        <f t="shared" si="35"/>
        <v>Да</v>
      </c>
      <c r="U40" s="44" t="str">
        <f t="shared" si="36"/>
        <v/>
      </c>
      <c r="V40" s="27" t="str">
        <f t="shared" si="37"/>
        <v/>
      </c>
    </row>
    <row r="41" spans="1:22" x14ac:dyDescent="0.2">
      <c r="A41" s="44">
        <f t="shared" si="21"/>
        <v>39</v>
      </c>
      <c r="B41" s="27" t="str">
        <f t="shared" si="20"/>
        <v>SET</v>
      </c>
      <c r="C41" s="27" t="str">
        <f t="shared" si="22"/>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3"/>
        <v>Кино и сериалы</v>
      </c>
      <c r="E41" s="45" t="str">
        <f t="shared" si="24"/>
        <v>SD</v>
      </c>
      <c r="F41" s="45" t="str">
        <f t="shared" si="25"/>
        <v>DVB-7</v>
      </c>
      <c r="G41" s="45" t="str">
        <f t="shared" si="26"/>
        <v xml:space="preserve"> 3007</v>
      </c>
      <c r="H41" s="46">
        <v>45</v>
      </c>
      <c r="I41" s="45">
        <f t="shared" si="27"/>
        <v>71</v>
      </c>
      <c r="J41" s="47" t="str">
        <f t="shared" si="18"/>
        <v>epg44</v>
      </c>
      <c r="K41" s="48" t="str">
        <f t="shared" si="28"/>
        <v>0009000207D1</v>
      </c>
      <c r="L41" s="48" t="str">
        <f t="shared" si="29"/>
        <v>http://www.set-russia.com/</v>
      </c>
      <c r="M41" s="48" t="str">
        <f t="shared" si="30"/>
        <v>Русский, Английский</v>
      </c>
      <c r="N41" s="48" t="str">
        <f t="shared" si="31"/>
        <v>Круглосуточно</v>
      </c>
      <c r="O41" s="49" t="str">
        <f t="shared" si="32"/>
        <v/>
      </c>
      <c r="P41" s="48" t="str">
        <f t="shared" si="33"/>
        <v>Базовый</v>
      </c>
      <c r="Q41" s="44" t="str">
        <f t="shared" si="19"/>
        <v>Да</v>
      </c>
      <c r="R41" s="44"/>
      <c r="S41" s="44" t="str">
        <f t="shared" si="34"/>
        <v>Да</v>
      </c>
      <c r="T41" s="44" t="str">
        <f t="shared" si="35"/>
        <v>Да</v>
      </c>
      <c r="U41" s="44" t="str">
        <f t="shared" si="36"/>
        <v/>
      </c>
      <c r="V41" s="27" t="str">
        <f t="shared" si="37"/>
        <v/>
      </c>
    </row>
    <row r="42" spans="1:22" x14ac:dyDescent="0.2">
      <c r="A42" s="44">
        <f t="shared" si="21"/>
        <v>40</v>
      </c>
      <c r="B42" s="27" t="str">
        <f t="shared" si="20"/>
        <v>Eurosport 1</v>
      </c>
      <c r="C42" s="27" t="str">
        <f t="shared" si="22"/>
        <v>Канал предоставляет самую полную информацию о текущих событиях в мире спорта. Вещание в формате высокой четкости.</v>
      </c>
      <c r="D42" s="27" t="str">
        <f t="shared" si="23"/>
        <v>Спортивные</v>
      </c>
      <c r="E42" s="45" t="str">
        <f t="shared" si="24"/>
        <v>SD</v>
      </c>
      <c r="F42" s="45" t="str">
        <f t="shared" si="25"/>
        <v>DVB-7</v>
      </c>
      <c r="G42" s="45" t="str">
        <f t="shared" si="26"/>
        <v xml:space="preserve"> 3007</v>
      </c>
      <c r="H42" s="46">
        <v>51</v>
      </c>
      <c r="I42" s="45">
        <f t="shared" si="27"/>
        <v>300</v>
      </c>
      <c r="J42" s="47" t="str">
        <f t="shared" si="18"/>
        <v>epg50</v>
      </c>
      <c r="K42" s="48" t="str">
        <f t="shared" si="28"/>
        <v>0009000207D1</v>
      </c>
      <c r="L42" s="48" t="str">
        <f t="shared" si="29"/>
        <v>http://www.eurosport.com/</v>
      </c>
      <c r="M42" s="48" t="str">
        <f t="shared" si="30"/>
        <v>Русский, Английский</v>
      </c>
      <c r="N42" s="48" t="str">
        <f t="shared" si="31"/>
        <v>Круглосуточно</v>
      </c>
      <c r="O42" s="49" t="str">
        <f t="shared" si="32"/>
        <v/>
      </c>
      <c r="P42" s="48" t="str">
        <f t="shared" si="33"/>
        <v>Базовый</v>
      </c>
      <c r="Q42" s="44" t="str">
        <f t="shared" si="19"/>
        <v/>
      </c>
      <c r="R42" s="44"/>
      <c r="S42" s="44" t="str">
        <f t="shared" si="34"/>
        <v>Да</v>
      </c>
      <c r="T42" s="44" t="str">
        <f t="shared" si="35"/>
        <v>Да</v>
      </c>
      <c r="U42" s="44" t="str">
        <f t="shared" si="36"/>
        <v/>
      </c>
      <c r="V42" s="27" t="str">
        <f t="shared" si="37"/>
        <v/>
      </c>
    </row>
    <row r="43" spans="1:22" x14ac:dyDescent="0.2">
      <c r="A43" s="44">
        <f t="shared" si="21"/>
        <v>41</v>
      </c>
      <c r="B43" s="27" t="str">
        <f t="shared" si="20"/>
        <v>Russian Extreme TV</v>
      </c>
      <c r="C43" s="27" t="str">
        <f t="shared" si="22"/>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3"/>
        <v>Спортивные</v>
      </c>
      <c r="E43" s="45" t="str">
        <f t="shared" si="24"/>
        <v>SD</v>
      </c>
      <c r="F43" s="45" t="str">
        <f t="shared" si="25"/>
        <v>DVB-7</v>
      </c>
      <c r="G43" s="45" t="str">
        <f t="shared" si="26"/>
        <v xml:space="preserve"> 3007</v>
      </c>
      <c r="H43" s="46">
        <v>53</v>
      </c>
      <c r="I43" s="45">
        <f t="shared" si="27"/>
        <v>306</v>
      </c>
      <c r="J43" s="47" t="str">
        <f t="shared" si="18"/>
        <v>epg52</v>
      </c>
      <c r="K43" s="48" t="str">
        <f t="shared" si="28"/>
        <v>0009000207D1</v>
      </c>
      <c r="L43" s="48" t="str">
        <f t="shared" si="29"/>
        <v>http://www.extremtv.ru/</v>
      </c>
      <c r="M43" s="48" t="str">
        <f t="shared" si="30"/>
        <v>Русский</v>
      </c>
      <c r="N43" s="48" t="str">
        <f t="shared" si="31"/>
        <v>Круглосуточно</v>
      </c>
      <c r="O43" s="49" t="str">
        <f t="shared" si="32"/>
        <v/>
      </c>
      <c r="P43" s="48" t="str">
        <f t="shared" si="33"/>
        <v>Базовый</v>
      </c>
      <c r="Q43" s="44" t="str">
        <f t="shared" si="19"/>
        <v>Да</v>
      </c>
      <c r="R43" s="44"/>
      <c r="S43" s="44" t="str">
        <f t="shared" si="34"/>
        <v>Да</v>
      </c>
      <c r="T43" s="44" t="str">
        <f t="shared" si="35"/>
        <v>Да</v>
      </c>
      <c r="U43" s="44" t="str">
        <f t="shared" si="36"/>
        <v/>
      </c>
      <c r="V43" s="27" t="str">
        <f t="shared" si="37"/>
        <v/>
      </c>
    </row>
    <row r="44" spans="1:22" x14ac:dyDescent="0.2">
      <c r="A44" s="44">
        <f t="shared" si="21"/>
        <v>42</v>
      </c>
      <c r="B44" s="27" t="str">
        <f t="shared" si="20"/>
        <v>RU.TV</v>
      </c>
      <c r="C44" s="27" t="str">
        <f t="shared" si="22"/>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3"/>
        <v>Музыкальные</v>
      </c>
      <c r="E44" s="45" t="str">
        <f t="shared" si="24"/>
        <v>SD</v>
      </c>
      <c r="F44" s="45" t="str">
        <f t="shared" si="25"/>
        <v>DVB-7</v>
      </c>
      <c r="G44" s="45" t="str">
        <f t="shared" si="26"/>
        <v xml:space="preserve"> 3007</v>
      </c>
      <c r="H44" s="46">
        <v>49</v>
      </c>
      <c r="I44" s="45">
        <f t="shared" si="27"/>
        <v>500</v>
      </c>
      <c r="J44" s="47" t="str">
        <f t="shared" si="18"/>
        <v>epg48</v>
      </c>
      <c r="K44" s="48" t="str">
        <f t="shared" si="28"/>
        <v>0009000207E3</v>
      </c>
      <c r="L44" s="48" t="str">
        <f t="shared" si="29"/>
        <v>http://www.ru.tv/</v>
      </c>
      <c r="M44" s="48" t="str">
        <f t="shared" si="30"/>
        <v>Русский</v>
      </c>
      <c r="N44" s="48" t="str">
        <f t="shared" si="31"/>
        <v>Круглосуточно</v>
      </c>
      <c r="O44" s="49" t="str">
        <f t="shared" si="32"/>
        <v/>
      </c>
      <c r="P44" s="48" t="str">
        <f t="shared" si="33"/>
        <v>Базовый</v>
      </c>
      <c r="Q44" s="44" t="str">
        <f t="shared" si="19"/>
        <v>Да</v>
      </c>
      <c r="R44" s="44"/>
      <c r="S44" s="44" t="str">
        <f t="shared" si="34"/>
        <v>Да</v>
      </c>
      <c r="T44" s="44" t="str">
        <f t="shared" si="35"/>
        <v>Да</v>
      </c>
      <c r="U44" s="44" t="str">
        <f t="shared" si="36"/>
        <v/>
      </c>
      <c r="V44" s="27" t="str">
        <f t="shared" si="37"/>
        <v/>
      </c>
    </row>
    <row r="45" spans="1:22" x14ac:dyDescent="0.2">
      <c r="A45" s="44">
        <f t="shared" si="21"/>
        <v>43</v>
      </c>
      <c r="B45" s="27" t="str">
        <f t="shared" si="20"/>
        <v>Ля-Минор</v>
      </c>
      <c r="C45" s="27" t="str">
        <f t="shared" si="22"/>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3"/>
        <v>Музыкальные</v>
      </c>
      <c r="E45" s="45" t="str">
        <f t="shared" si="24"/>
        <v>SD</v>
      </c>
      <c r="F45" s="45" t="str">
        <f t="shared" si="25"/>
        <v>DVB-7</v>
      </c>
      <c r="G45" s="45" t="str">
        <f t="shared" si="26"/>
        <v xml:space="preserve"> 3007</v>
      </c>
      <c r="H45" s="45">
        <v>101</v>
      </c>
      <c r="I45" s="45">
        <f t="shared" si="27"/>
        <v>504</v>
      </c>
      <c r="J45" s="47" t="str">
        <f t="shared" si="18"/>
        <v>epg97</v>
      </c>
      <c r="K45" s="48" t="str">
        <f t="shared" si="28"/>
        <v>0009000207D1</v>
      </c>
      <c r="L45" s="48" t="str">
        <f t="shared" si="29"/>
        <v>http://laminortv.ru/</v>
      </c>
      <c r="M45" s="48" t="str">
        <f t="shared" si="30"/>
        <v>Русский</v>
      </c>
      <c r="N45" s="48" t="str">
        <f t="shared" si="31"/>
        <v>Круглосуточно</v>
      </c>
      <c r="O45" s="49" t="str">
        <f t="shared" si="32"/>
        <v/>
      </c>
      <c r="P45" s="48" t="str">
        <f t="shared" si="33"/>
        <v>Базовый</v>
      </c>
      <c r="Q45" s="44" t="str">
        <f t="shared" si="19"/>
        <v>Да</v>
      </c>
      <c r="R45" s="44"/>
      <c r="S45" s="44" t="str">
        <f t="shared" si="34"/>
        <v>Да</v>
      </c>
      <c r="T45" s="44" t="str">
        <f t="shared" si="35"/>
        <v>Да</v>
      </c>
      <c r="U45" s="44" t="str">
        <f t="shared" si="36"/>
        <v/>
      </c>
      <c r="V45" s="27" t="str">
        <f t="shared" si="37"/>
        <v/>
      </c>
    </row>
    <row r="46" spans="1:22" x14ac:dyDescent="0.2">
      <c r="A46" s="44">
        <f t="shared" si="21"/>
        <v>44</v>
      </c>
      <c r="B46" s="51" t="str">
        <f t="shared" si="20"/>
        <v>Шалун HD</v>
      </c>
      <c r="C46"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3"/>
        <v>Эротика</v>
      </c>
      <c r="E46" s="68" t="str">
        <f t="shared" si="24"/>
        <v>HD</v>
      </c>
      <c r="F46" s="68" t="str">
        <f t="shared" si="25"/>
        <v>DVB-8</v>
      </c>
      <c r="G46" s="68" t="str">
        <f t="shared" si="26"/>
        <v xml:space="preserve"> 3007</v>
      </c>
      <c r="H46" s="68">
        <v>197</v>
      </c>
      <c r="I46" s="68">
        <f t="shared" si="27"/>
        <v>916</v>
      </c>
      <c r="J46" s="153" t="str">
        <f t="shared" si="18"/>
        <v>epg655</v>
      </c>
      <c r="K46" s="67" t="str">
        <f t="shared" si="28"/>
        <v>0009000207E3</v>
      </c>
      <c r="L46" s="67" t="str">
        <f t="shared" si="29"/>
        <v>http://www.goodtime.media/</v>
      </c>
      <c r="M46" s="48" t="str">
        <f t="shared" si="30"/>
        <v>Русский</v>
      </c>
      <c r="N46" s="48" t="str">
        <f t="shared" si="31"/>
        <v>Круглосуточно</v>
      </c>
      <c r="O46" s="49" t="str">
        <f t="shared" si="32"/>
        <v/>
      </c>
      <c r="P46" s="48" t="str">
        <f t="shared" si="33"/>
        <v>Базовый</v>
      </c>
      <c r="Q46" s="44" t="str">
        <f t="shared" si="19"/>
        <v/>
      </c>
      <c r="R46" s="44"/>
      <c r="S46" s="44" t="str">
        <f t="shared" si="34"/>
        <v>Да</v>
      </c>
      <c r="T46" s="44" t="str">
        <f t="shared" si="35"/>
        <v>Да</v>
      </c>
      <c r="U46" s="44" t="str">
        <f t="shared" si="36"/>
        <v>Да</v>
      </c>
      <c r="V46" s="27" t="str">
        <f t="shared" si="37"/>
        <v/>
      </c>
    </row>
    <row r="47" spans="1:22" x14ac:dyDescent="0.2">
      <c r="A47" s="44">
        <f t="shared" si="21"/>
        <v>45</v>
      </c>
      <c r="B47" s="51" t="str">
        <f t="shared" si="20"/>
        <v>Cinéma</v>
      </c>
      <c r="C47" s="51" t="str">
        <f t="shared" si="22"/>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3"/>
        <v>Кино и сериалы</v>
      </c>
      <c r="E47" s="68" t="str">
        <f t="shared" si="24"/>
        <v>SD</v>
      </c>
      <c r="F47" s="68" t="str">
        <f t="shared" si="25"/>
        <v>DVB-8</v>
      </c>
      <c r="G47" s="68" t="str">
        <f t="shared" si="26"/>
        <v xml:space="preserve"> 3007</v>
      </c>
      <c r="H47" s="68">
        <v>333</v>
      </c>
      <c r="I47" s="68">
        <f t="shared" si="27"/>
        <v>68</v>
      </c>
      <c r="J47" s="153" t="str">
        <f t="shared" si="18"/>
        <v>epg664</v>
      </c>
      <c r="K47" s="67" t="str">
        <f t="shared" si="28"/>
        <v>0009000207D1</v>
      </c>
      <c r="L47" s="67" t="str">
        <f t="shared" si="29"/>
        <v>http://cinetv.ru/</v>
      </c>
      <c r="M47" s="48" t="str">
        <f t="shared" si="30"/>
        <v>Русский</v>
      </c>
      <c r="N47" s="48" t="str">
        <f t="shared" si="31"/>
        <v>Круглосуточно</v>
      </c>
      <c r="O47" s="49" t="str">
        <f t="shared" si="32"/>
        <v/>
      </c>
      <c r="P47" s="48" t="str">
        <f t="shared" si="33"/>
        <v>Базовый</v>
      </c>
      <c r="Q47" s="44" t="str">
        <f t="shared" si="19"/>
        <v>Да</v>
      </c>
      <c r="R47" s="44"/>
      <c r="S47" s="44" t="str">
        <f t="shared" si="34"/>
        <v>Да</v>
      </c>
      <c r="T47" s="44" t="str">
        <f t="shared" si="35"/>
        <v>Да</v>
      </c>
      <c r="U47" s="44" t="str">
        <f t="shared" si="36"/>
        <v/>
      </c>
      <c r="V47" s="27" t="str">
        <f t="shared" si="37"/>
        <v/>
      </c>
    </row>
    <row r="48" spans="1:22" x14ac:dyDescent="0.2">
      <c r="A48" s="44">
        <f t="shared" si="21"/>
        <v>46</v>
      </c>
      <c r="B48" s="27" t="str">
        <f t="shared" si="20"/>
        <v>Союз</v>
      </c>
      <c r="C48" s="27" t="str">
        <f t="shared" si="22"/>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3"/>
        <v>Религия</v>
      </c>
      <c r="E48" s="45" t="str">
        <f t="shared" si="24"/>
        <v>SD</v>
      </c>
      <c r="F48" s="45" t="str">
        <f t="shared" si="25"/>
        <v>DVB-8</v>
      </c>
      <c r="G48" s="45" t="str">
        <f t="shared" si="26"/>
        <v xml:space="preserve"> 3007</v>
      </c>
      <c r="H48" s="46">
        <v>70</v>
      </c>
      <c r="I48" s="45">
        <f t="shared" si="27"/>
        <v>29</v>
      </c>
      <c r="J48" s="47" t="str">
        <f t="shared" si="18"/>
        <v>epg69</v>
      </c>
      <c r="K48" s="48" t="str">
        <f t="shared" si="28"/>
        <v>0009000207E3</v>
      </c>
      <c r="L48" s="48" t="str">
        <f t="shared" si="29"/>
        <v>http://tv-soyuz.ru/</v>
      </c>
      <c r="M48" s="48" t="str">
        <f t="shared" si="30"/>
        <v>Русский</v>
      </c>
      <c r="N48" s="48" t="str">
        <f t="shared" si="31"/>
        <v>Круглосуточно</v>
      </c>
      <c r="O48" s="49" t="str">
        <f t="shared" si="32"/>
        <v/>
      </c>
      <c r="P48" s="48" t="str">
        <f t="shared" si="33"/>
        <v>Базовый</v>
      </c>
      <c r="Q48" s="44" t="str">
        <f t="shared" si="19"/>
        <v>Да</v>
      </c>
      <c r="R48" s="44"/>
      <c r="S48" s="44" t="str">
        <f t="shared" si="34"/>
        <v>Да</v>
      </c>
      <c r="T48" s="44" t="str">
        <f t="shared" si="35"/>
        <v>Да</v>
      </c>
      <c r="U48" s="44" t="str">
        <f t="shared" si="36"/>
        <v/>
      </c>
      <c r="V48" s="27" t="str">
        <f t="shared" si="37"/>
        <v/>
      </c>
    </row>
    <row r="49" spans="1:22" x14ac:dyDescent="0.2">
      <c r="A49" s="44">
        <f t="shared" si="21"/>
        <v>47</v>
      </c>
      <c r="B49" s="27" t="str">
        <f t="shared" si="20"/>
        <v>История</v>
      </c>
      <c r="C49" s="27" t="str">
        <f t="shared" si="22"/>
        <v>Российский научно-познавательный телевизионный канал о событиях Истории.</v>
      </c>
      <c r="D49" s="27" t="str">
        <f t="shared" si="23"/>
        <v>Познавательные</v>
      </c>
      <c r="E49" s="45" t="str">
        <f t="shared" si="24"/>
        <v>SD</v>
      </c>
      <c r="F49" s="45" t="str">
        <f t="shared" si="25"/>
        <v>DVB-8</v>
      </c>
      <c r="G49" s="45" t="str">
        <f t="shared" si="26"/>
        <v xml:space="preserve"> 3007</v>
      </c>
      <c r="H49" s="46">
        <v>212</v>
      </c>
      <c r="I49" s="45">
        <f t="shared" si="27"/>
        <v>115</v>
      </c>
      <c r="J49" s="47" t="str">
        <f t="shared" si="18"/>
        <v>epg303</v>
      </c>
      <c r="K49" s="48" t="str">
        <f t="shared" si="28"/>
        <v>0009000207D1</v>
      </c>
      <c r="L49" s="48" t="str">
        <f t="shared" si="29"/>
        <v>http://istoriya.tv/</v>
      </c>
      <c r="M49" s="48" t="str">
        <f t="shared" si="30"/>
        <v>Русский</v>
      </c>
      <c r="N49" s="48" t="str">
        <f t="shared" si="31"/>
        <v>Круглосуточно</v>
      </c>
      <c r="O49" s="49" t="str">
        <f t="shared" si="32"/>
        <v/>
      </c>
      <c r="P49" s="48" t="str">
        <f t="shared" si="33"/>
        <v>Базовый</v>
      </c>
      <c r="Q49" s="44" t="str">
        <f t="shared" si="19"/>
        <v>Да</v>
      </c>
      <c r="R49" s="44"/>
      <c r="S49" s="44" t="str">
        <f t="shared" si="34"/>
        <v>Да</v>
      </c>
      <c r="T49" s="44" t="str">
        <f t="shared" si="35"/>
        <v>Да</v>
      </c>
      <c r="U49" s="44" t="str">
        <f t="shared" si="36"/>
        <v/>
      </c>
      <c r="V49" s="27" t="str">
        <f t="shared" si="37"/>
        <v/>
      </c>
    </row>
    <row r="50" spans="1:22" x14ac:dyDescent="0.2">
      <c r="A50" s="44">
        <f t="shared" si="21"/>
        <v>48</v>
      </c>
      <c r="B50" s="27" t="str">
        <f t="shared" si="20"/>
        <v>Домашние животные</v>
      </c>
      <c r="C50" s="27" t="str">
        <f t="shared" si="22"/>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3"/>
        <v>В мире животных</v>
      </c>
      <c r="E50" s="45" t="str">
        <f t="shared" si="24"/>
        <v>SD</v>
      </c>
      <c r="F50" s="45" t="str">
        <f t="shared" si="25"/>
        <v>DVB-8</v>
      </c>
      <c r="G50" s="45" t="str">
        <f t="shared" si="26"/>
        <v xml:space="preserve"> 3007</v>
      </c>
      <c r="H50" s="46">
        <v>58</v>
      </c>
      <c r="I50" s="45">
        <f t="shared" si="27"/>
        <v>121</v>
      </c>
      <c r="J50" s="47" t="str">
        <f t="shared" si="18"/>
        <v>epg57</v>
      </c>
      <c r="K50" s="48" t="str">
        <f t="shared" si="28"/>
        <v>0009000207D1</v>
      </c>
      <c r="L50" s="48" t="str">
        <f t="shared" si="29"/>
        <v>http://www.tv-stream.ru</v>
      </c>
      <c r="M50" s="48" t="str">
        <f t="shared" si="30"/>
        <v>Русский</v>
      </c>
      <c r="N50" s="48" t="str">
        <f t="shared" si="31"/>
        <v>Круглосуточно</v>
      </c>
      <c r="O50" s="49" t="str">
        <f t="shared" si="32"/>
        <v/>
      </c>
      <c r="P50" s="48" t="str">
        <f t="shared" si="33"/>
        <v>Базовый</v>
      </c>
      <c r="Q50" s="44" t="str">
        <f t="shared" si="19"/>
        <v>Да</v>
      </c>
      <c r="R50" s="44"/>
      <c r="S50" s="44" t="str">
        <f t="shared" si="34"/>
        <v>Да</v>
      </c>
      <c r="T50" s="44" t="str">
        <f t="shared" si="35"/>
        <v>Да</v>
      </c>
      <c r="U50" s="44" t="str">
        <f t="shared" si="36"/>
        <v/>
      </c>
      <c r="V50" s="27" t="str">
        <f t="shared" si="37"/>
        <v/>
      </c>
    </row>
    <row r="51" spans="1:22" x14ac:dyDescent="0.2">
      <c r="A51" s="44">
        <f t="shared" si="21"/>
        <v>49</v>
      </c>
      <c r="B51" s="27" t="str">
        <f t="shared" si="20"/>
        <v>Вопросы и ответы</v>
      </c>
      <c r="C51" s="27" t="str">
        <f t="shared" si="22"/>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3"/>
        <v>Познавательные</v>
      </c>
      <c r="E51" s="45" t="str">
        <f t="shared" si="24"/>
        <v>SD</v>
      </c>
      <c r="F51" s="45" t="str">
        <f t="shared" si="25"/>
        <v>DVB-8</v>
      </c>
      <c r="G51" s="45" t="str">
        <f t="shared" si="26"/>
        <v xml:space="preserve"> 3007</v>
      </c>
      <c r="H51" s="46">
        <v>59</v>
      </c>
      <c r="I51" s="45">
        <f t="shared" si="27"/>
        <v>117</v>
      </c>
      <c r="J51" s="47" t="str">
        <f t="shared" si="18"/>
        <v>epg58</v>
      </c>
      <c r="K51" s="48" t="str">
        <f t="shared" si="28"/>
        <v>0009000207D1</v>
      </c>
      <c r="L51" s="48" t="str">
        <f t="shared" si="29"/>
        <v>http://www.tv-stream.ru</v>
      </c>
      <c r="M51" s="48" t="str">
        <f t="shared" si="30"/>
        <v>Русский</v>
      </c>
      <c r="N51" s="48" t="str">
        <f t="shared" si="31"/>
        <v>Круглосуточно</v>
      </c>
      <c r="O51" s="49" t="str">
        <f t="shared" si="32"/>
        <v/>
      </c>
      <c r="P51" s="48" t="str">
        <f t="shared" si="33"/>
        <v>Базовый</v>
      </c>
      <c r="Q51" s="44" t="str">
        <f t="shared" si="19"/>
        <v>Да</v>
      </c>
      <c r="R51" s="44"/>
      <c r="S51" s="44" t="str">
        <f t="shared" si="34"/>
        <v>Да</v>
      </c>
      <c r="T51" s="44" t="str">
        <f t="shared" si="35"/>
        <v>Да</v>
      </c>
      <c r="U51" s="44" t="str">
        <f t="shared" si="36"/>
        <v/>
      </c>
      <c r="V51" s="27" t="str">
        <f t="shared" si="37"/>
        <v/>
      </c>
    </row>
    <row r="52" spans="1:22" x14ac:dyDescent="0.2">
      <c r="A52" s="44">
        <f t="shared" si="21"/>
        <v>50</v>
      </c>
      <c r="B52" s="27" t="str">
        <f t="shared" si="20"/>
        <v>Психология 21</v>
      </c>
      <c r="C52" s="27" t="str">
        <f t="shared" si="22"/>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3"/>
        <v>Познавательные</v>
      </c>
      <c r="E52" s="45" t="str">
        <f t="shared" si="24"/>
        <v>SD</v>
      </c>
      <c r="F52" s="45" t="str">
        <f t="shared" si="25"/>
        <v>DVB-8</v>
      </c>
      <c r="G52" s="45" t="str">
        <f t="shared" si="26"/>
        <v xml:space="preserve"> 3007</v>
      </c>
      <c r="H52" s="46">
        <v>60</v>
      </c>
      <c r="I52" s="45">
        <f t="shared" si="27"/>
        <v>110</v>
      </c>
      <c r="J52" s="47" t="str">
        <f t="shared" si="18"/>
        <v>epg59</v>
      </c>
      <c r="K52" s="48" t="str">
        <f t="shared" si="28"/>
        <v>0009000207D1</v>
      </c>
      <c r="L52" s="48" t="str">
        <f t="shared" si="29"/>
        <v>http://www.tv-stream.ru</v>
      </c>
      <c r="M52" s="48" t="str">
        <f t="shared" si="30"/>
        <v>Русский</v>
      </c>
      <c r="N52" s="48" t="str">
        <f t="shared" si="31"/>
        <v>Круглосуточно</v>
      </c>
      <c r="O52" s="49" t="str">
        <f t="shared" si="32"/>
        <v/>
      </c>
      <c r="P52" s="48" t="str">
        <f t="shared" si="33"/>
        <v>Базовый</v>
      </c>
      <c r="Q52" s="44" t="str">
        <f t="shared" ref="Q52:Q83" si="38">IF(VLOOKUP($H52,TChannels,6,FALSE)=0,"",VLOOKUP($H52,TChannels,6,FALSE))</f>
        <v>Да</v>
      </c>
      <c r="R52" s="44"/>
      <c r="S52" s="44" t="str">
        <f t="shared" si="34"/>
        <v>Да</v>
      </c>
      <c r="T52" s="44" t="str">
        <f t="shared" si="35"/>
        <v>Да</v>
      </c>
      <c r="U52" s="44" t="str">
        <f t="shared" si="36"/>
        <v/>
      </c>
      <c r="V52" s="27" t="str">
        <f t="shared" si="37"/>
        <v/>
      </c>
    </row>
    <row r="53" spans="1:22" x14ac:dyDescent="0.2">
      <c r="A53" s="44">
        <f t="shared" si="21"/>
        <v>51</v>
      </c>
      <c r="B53" s="27" t="str">
        <f t="shared" si="20"/>
        <v>Нано ТВ</v>
      </c>
      <c r="C53" s="27" t="str">
        <f t="shared" si="22"/>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3"/>
        <v>Познавательные</v>
      </c>
      <c r="E53" s="45" t="str">
        <f t="shared" si="24"/>
        <v>SD</v>
      </c>
      <c r="F53" s="45" t="str">
        <f t="shared" si="25"/>
        <v>DVB-15</v>
      </c>
      <c r="G53" s="45" t="str">
        <f t="shared" si="26"/>
        <v xml:space="preserve"> 3007</v>
      </c>
      <c r="H53" s="46">
        <v>68</v>
      </c>
      <c r="I53" s="45">
        <f t="shared" si="27"/>
        <v>116</v>
      </c>
      <c r="J53" s="47" t="str">
        <f t="shared" si="18"/>
        <v>epg67</v>
      </c>
      <c r="K53" s="48" t="str">
        <f t="shared" si="28"/>
        <v>0009000207E3</v>
      </c>
      <c r="L53" s="48" t="str">
        <f t="shared" si="29"/>
        <v>http://www.tv-nano.ru/</v>
      </c>
      <c r="M53" s="48" t="str">
        <f t="shared" si="30"/>
        <v>Русский</v>
      </c>
      <c r="N53" s="48" t="str">
        <f t="shared" si="31"/>
        <v>Круглосуточно</v>
      </c>
      <c r="O53" s="49" t="str">
        <f t="shared" si="32"/>
        <v/>
      </c>
      <c r="P53" s="48" t="str">
        <f t="shared" si="33"/>
        <v>Базовый</v>
      </c>
      <c r="Q53" s="44" t="str">
        <f t="shared" si="38"/>
        <v>Да</v>
      </c>
      <c r="R53" s="44"/>
      <c r="S53" s="44" t="str">
        <f t="shared" si="34"/>
        <v>Да</v>
      </c>
      <c r="T53" s="44" t="str">
        <f t="shared" si="35"/>
        <v>Да</v>
      </c>
      <c r="U53" s="44" t="str">
        <f t="shared" si="36"/>
        <v/>
      </c>
      <c r="V53" s="27" t="str">
        <f t="shared" si="37"/>
        <v/>
      </c>
    </row>
    <row r="54" spans="1:22" x14ac:dyDescent="0.2">
      <c r="A54" s="44">
        <f t="shared" si="21"/>
        <v>52</v>
      </c>
      <c r="B54" s="27" t="str">
        <f t="shared" si="20"/>
        <v>Промо-МТС</v>
      </c>
      <c r="C54" s="27" t="str">
        <f t="shared" si="22"/>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3"/>
        <v>Новости и публицистика</v>
      </c>
      <c r="E54" s="45" t="str">
        <f t="shared" si="24"/>
        <v>SD</v>
      </c>
      <c r="F54" s="45" t="str">
        <f t="shared" si="25"/>
        <v>DVB-9</v>
      </c>
      <c r="G54" s="45" t="str">
        <f t="shared" si="26"/>
        <v xml:space="preserve"> 3007</v>
      </c>
      <c r="H54" s="46">
        <v>179</v>
      </c>
      <c r="I54" s="45">
        <f t="shared" si="27"/>
        <v>31</v>
      </c>
      <c r="J54" s="47" t="str">
        <f t="shared" si="18"/>
        <v>epg387</v>
      </c>
      <c r="K54" s="48" t="str">
        <f t="shared" si="28"/>
        <v>0009000207D1</v>
      </c>
      <c r="L54" s="48" t="str">
        <f t="shared" si="29"/>
        <v>-</v>
      </c>
      <c r="M54" s="48" t="str">
        <f t="shared" si="30"/>
        <v>Русский</v>
      </c>
      <c r="N54" s="48" t="str">
        <f t="shared" si="31"/>
        <v>Круглосуточно</v>
      </c>
      <c r="O54" s="49" t="str">
        <f t="shared" si="32"/>
        <v/>
      </c>
      <c r="P54" s="48" t="str">
        <f t="shared" si="33"/>
        <v>Базовый</v>
      </c>
      <c r="Q54" s="44" t="str">
        <f t="shared" si="38"/>
        <v/>
      </c>
      <c r="R54" s="44"/>
      <c r="S54" s="44" t="str">
        <f t="shared" si="34"/>
        <v>Да</v>
      </c>
      <c r="T54" s="44" t="str">
        <f t="shared" si="35"/>
        <v>Да</v>
      </c>
      <c r="U54" s="44" t="str">
        <f t="shared" si="36"/>
        <v/>
      </c>
      <c r="V54" s="27" t="str">
        <f t="shared" si="37"/>
        <v/>
      </c>
    </row>
    <row r="55" spans="1:22" x14ac:dyDescent="0.2">
      <c r="A55" s="44">
        <f t="shared" si="21"/>
        <v>53</v>
      </c>
      <c r="B55" s="27" t="s">
        <v>64</v>
      </c>
      <c r="C55" s="27" t="str">
        <f t="shared" si="22"/>
        <v>Первый в России бизнес-канал. Ход торгов на российских и зарубежных площадках. Тенденции в разных отраслях экономики и бизнеса.</v>
      </c>
      <c r="D55" s="27" t="str">
        <f t="shared" si="23"/>
        <v>Новости и публицистика</v>
      </c>
      <c r="E55" s="45" t="str">
        <f t="shared" si="24"/>
        <v>SD</v>
      </c>
      <c r="F55" s="45" t="str">
        <f t="shared" si="25"/>
        <v>DVB-9</v>
      </c>
      <c r="G55" s="45" t="str">
        <f t="shared" si="26"/>
        <v xml:space="preserve"> 3007</v>
      </c>
      <c r="H55" s="46">
        <v>64</v>
      </c>
      <c r="I55" s="45">
        <f t="shared" si="27"/>
        <v>35</v>
      </c>
      <c r="J55" s="47" t="str">
        <f t="shared" si="18"/>
        <v>epg63</v>
      </c>
      <c r="K55" s="48" t="str">
        <f t="shared" si="28"/>
        <v>0009000207F4</v>
      </c>
      <c r="L55" s="48" t="str">
        <f t="shared" si="29"/>
        <v>http://rbctv.rbc.ru/</v>
      </c>
      <c r="M55" s="48" t="str">
        <f t="shared" si="30"/>
        <v>Русский</v>
      </c>
      <c r="N55" s="48" t="str">
        <f t="shared" si="31"/>
        <v>Круглосуточно</v>
      </c>
      <c r="O55" s="49" t="str">
        <f t="shared" si="32"/>
        <v/>
      </c>
      <c r="P55" s="48" t="str">
        <f t="shared" si="33"/>
        <v>Базовый</v>
      </c>
      <c r="Q55" s="44" t="str">
        <f t="shared" si="38"/>
        <v/>
      </c>
      <c r="R55" s="44"/>
      <c r="S55" s="44" t="str">
        <f t="shared" si="34"/>
        <v>Да</v>
      </c>
      <c r="T55" s="44" t="str">
        <f t="shared" si="35"/>
        <v>Да</v>
      </c>
      <c r="U55" s="44" t="str">
        <f t="shared" si="36"/>
        <v/>
      </c>
      <c r="V55" s="27" t="str">
        <f t="shared" si="37"/>
        <v/>
      </c>
    </row>
    <row r="56" spans="1:22" x14ac:dyDescent="0.2">
      <c r="A56" s="44">
        <f t="shared" si="21"/>
        <v>54</v>
      </c>
      <c r="B56" s="27" t="str">
        <f>IFERROR(VLOOKUP($H56,TChannels,3,FALSE),"-")</f>
        <v>Вместе-РФ</v>
      </c>
      <c r="C56" s="27" t="str">
        <f t="shared" si="22"/>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3"/>
        <v>Новости и публицистика</v>
      </c>
      <c r="E56" s="45" t="str">
        <f t="shared" si="24"/>
        <v>SD</v>
      </c>
      <c r="F56" s="45" t="str">
        <f t="shared" si="25"/>
        <v>DVB-9</v>
      </c>
      <c r="G56" s="45" t="str">
        <f t="shared" si="26"/>
        <v xml:space="preserve"> 3007</v>
      </c>
      <c r="H56" s="46">
        <v>157</v>
      </c>
      <c r="I56" s="45">
        <f t="shared" si="27"/>
        <v>37</v>
      </c>
      <c r="J56" s="47" t="str">
        <f t="shared" si="18"/>
        <v>epg507</v>
      </c>
      <c r="K56" s="48" t="str">
        <f t="shared" si="28"/>
        <v>0009000207E3</v>
      </c>
      <c r="L56" s="48" t="str">
        <f t="shared" si="29"/>
        <v>http://vmeste-rf.tv/</v>
      </c>
      <c r="M56" s="48" t="str">
        <f t="shared" si="30"/>
        <v>Русский</v>
      </c>
      <c r="N56" s="48" t="str">
        <f t="shared" si="31"/>
        <v>Круглосуточно</v>
      </c>
      <c r="O56" s="49" t="str">
        <f t="shared" si="32"/>
        <v/>
      </c>
      <c r="P56" s="48" t="str">
        <f t="shared" si="33"/>
        <v>Базовый</v>
      </c>
      <c r="Q56" s="44" t="str">
        <f t="shared" si="38"/>
        <v>Да</v>
      </c>
      <c r="R56" s="44"/>
      <c r="S56" s="44" t="str">
        <f t="shared" si="34"/>
        <v>Да</v>
      </c>
      <c r="T56" s="44" t="str">
        <f t="shared" si="35"/>
        <v>Да</v>
      </c>
      <c r="U56" s="44" t="str">
        <f t="shared" si="36"/>
        <v/>
      </c>
      <c r="V56" s="27" t="str">
        <f t="shared" si="37"/>
        <v/>
      </c>
    </row>
    <row r="57" spans="1:22" x14ac:dyDescent="0.2">
      <c r="A57" s="44">
        <f t="shared" si="21"/>
        <v>55</v>
      </c>
      <c r="B57" s="27" t="str">
        <f>IFERROR(VLOOKUP($H57,TChannels,3,FALSE),"-")</f>
        <v>Мир</v>
      </c>
      <c r="C57" s="27" t="str">
        <f t="shared" si="22"/>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3"/>
        <v>Новости и публицистика</v>
      </c>
      <c r="E57" s="45" t="str">
        <f t="shared" si="24"/>
        <v>SD</v>
      </c>
      <c r="F57" s="45" t="str">
        <f t="shared" si="25"/>
        <v>DVB-3</v>
      </c>
      <c r="G57" s="45" t="str">
        <f t="shared" si="26"/>
        <v xml:space="preserve"> 3007</v>
      </c>
      <c r="H57" s="46">
        <v>72</v>
      </c>
      <c r="I57" s="45">
        <f t="shared" si="27"/>
        <v>18</v>
      </c>
      <c r="J57" s="47" t="str">
        <f t="shared" si="18"/>
        <v>epg71</v>
      </c>
      <c r="K57" s="48" t="str">
        <f t="shared" si="28"/>
        <v>0009000207F3</v>
      </c>
      <c r="L57" s="48" t="str">
        <f t="shared" si="29"/>
        <v>http://mirtv.ru/</v>
      </c>
      <c r="M57" s="48" t="str">
        <f t="shared" si="30"/>
        <v>Русский</v>
      </c>
      <c r="N57" s="48" t="str">
        <f t="shared" si="31"/>
        <v>Круглосуточно</v>
      </c>
      <c r="O57" s="49" t="str">
        <f t="shared" si="32"/>
        <v/>
      </c>
      <c r="P57" s="48" t="str">
        <f t="shared" si="33"/>
        <v>Федеральный</v>
      </c>
      <c r="Q57" s="44" t="str">
        <f t="shared" si="38"/>
        <v/>
      </c>
      <c r="R57" s="44"/>
      <c r="S57" s="44" t="str">
        <f t="shared" si="34"/>
        <v>Да</v>
      </c>
      <c r="T57" s="44" t="str">
        <f t="shared" si="35"/>
        <v>Да</v>
      </c>
      <c r="U57" s="44" t="str">
        <f t="shared" si="36"/>
        <v/>
      </c>
      <c r="V57" s="27" t="str">
        <f t="shared" si="37"/>
        <v/>
      </c>
    </row>
    <row r="58" spans="1:22" x14ac:dyDescent="0.2">
      <c r="A58" s="44">
        <f t="shared" si="21"/>
        <v>56</v>
      </c>
      <c r="B58" s="27" t="str">
        <f>IFERROR(VLOOKUP($H58,TChannels,3,FALSE),"-")</f>
        <v>Мир 24</v>
      </c>
      <c r="C58" s="27" t="str">
        <f t="shared" si="22"/>
        <v>Межгосударственная телерадиокомпания «Мир» глав государств-участников СНГ.</v>
      </c>
      <c r="D58" s="27" t="str">
        <f t="shared" si="23"/>
        <v>Новости и публицистика</v>
      </c>
      <c r="E58" s="45" t="str">
        <f t="shared" si="24"/>
        <v>SD</v>
      </c>
      <c r="F58" s="45" t="str">
        <f t="shared" si="25"/>
        <v>DVB-9</v>
      </c>
      <c r="G58" s="45" t="str">
        <f t="shared" si="26"/>
        <v xml:space="preserve"> 3007</v>
      </c>
      <c r="H58" s="46">
        <v>177</v>
      </c>
      <c r="I58" s="45">
        <f t="shared" si="27"/>
        <v>36</v>
      </c>
      <c r="J58" s="47" t="str">
        <f t="shared" si="18"/>
        <v>epg389</v>
      </c>
      <c r="K58" s="48" t="str">
        <f t="shared" si="28"/>
        <v>0009000207F4</v>
      </c>
      <c r="L58" s="48" t="str">
        <f t="shared" si="29"/>
        <v>http://mirtv.ru/</v>
      </c>
      <c r="M58" s="48" t="str">
        <f t="shared" si="30"/>
        <v>Русский</v>
      </c>
      <c r="N58" s="48" t="str">
        <f t="shared" si="31"/>
        <v>Круглосуточно</v>
      </c>
      <c r="O58" s="49" t="str">
        <f t="shared" si="32"/>
        <v/>
      </c>
      <c r="P58" s="48" t="str">
        <f t="shared" si="33"/>
        <v>Базовый</v>
      </c>
      <c r="Q58" s="44" t="str">
        <f t="shared" si="38"/>
        <v>Да</v>
      </c>
      <c r="R58" s="44"/>
      <c r="S58" s="44" t="str">
        <f t="shared" si="34"/>
        <v>Да</v>
      </c>
      <c r="T58" s="44" t="str">
        <f t="shared" si="35"/>
        <v>Да</v>
      </c>
      <c r="U58" s="44" t="str">
        <f t="shared" si="36"/>
        <v/>
      </c>
      <c r="V58" s="27" t="str">
        <f t="shared" si="37"/>
        <v/>
      </c>
    </row>
    <row r="59" spans="1:22" x14ac:dyDescent="0.2">
      <c r="A59" s="83">
        <f t="shared" si="21"/>
        <v>57</v>
      </c>
      <c r="B59" s="84" t="s">
        <v>978</v>
      </c>
      <c r="C59" s="84" t="s">
        <v>965</v>
      </c>
      <c r="D59" s="84" t="str">
        <f t="shared" si="23"/>
        <v>Региональные</v>
      </c>
      <c r="E59" s="85" t="str">
        <f t="shared" si="24"/>
        <v>SD</v>
      </c>
      <c r="F59" s="85" t="str">
        <f t="shared" si="25"/>
        <v>DVB-4</v>
      </c>
      <c r="G59" s="85" t="str">
        <f t="shared" si="26"/>
        <v xml:space="preserve"> 3007</v>
      </c>
      <c r="H59" s="86">
        <v>73</v>
      </c>
      <c r="I59" s="85">
        <f t="shared" si="27"/>
        <v>32</v>
      </c>
      <c r="J59" s="87" t="s">
        <v>977</v>
      </c>
      <c r="K59" s="83" t="str">
        <f t="shared" si="28"/>
        <v>0009000207E3</v>
      </c>
      <c r="L59" s="83" t="s">
        <v>970</v>
      </c>
      <c r="M59" s="83" t="s">
        <v>23</v>
      </c>
      <c r="N59" s="83" t="s">
        <v>449</v>
      </c>
      <c r="O59" s="88" t="s">
        <v>623</v>
      </c>
      <c r="P59" s="83" t="str">
        <f t="shared" si="33"/>
        <v>Базовый</v>
      </c>
      <c r="Q59" s="83" t="str">
        <f t="shared" si="38"/>
        <v/>
      </c>
      <c r="R59" s="83"/>
      <c r="S59" s="83" t="str">
        <f t="shared" si="34"/>
        <v>Да</v>
      </c>
      <c r="T59" s="83" t="str">
        <f t="shared" si="35"/>
        <v>Да</v>
      </c>
      <c r="U59" s="83" t="str">
        <f t="shared" si="36"/>
        <v/>
      </c>
      <c r="V59" s="84" t="str">
        <f t="shared" si="37"/>
        <v/>
      </c>
    </row>
    <row r="60" spans="1:22" x14ac:dyDescent="0.2">
      <c r="A60" s="83">
        <f t="shared" si="21"/>
        <v>58</v>
      </c>
      <c r="B60" s="84" t="s">
        <v>976</v>
      </c>
      <c r="C60" s="84" t="s">
        <v>975</v>
      </c>
      <c r="D60" s="84" t="str">
        <f t="shared" si="23"/>
        <v>Региональные</v>
      </c>
      <c r="E60" s="85" t="str">
        <f t="shared" si="24"/>
        <v>SD</v>
      </c>
      <c r="F60" s="85" t="str">
        <f t="shared" si="25"/>
        <v>DVB-4</v>
      </c>
      <c r="G60" s="85" t="str">
        <f t="shared" si="26"/>
        <v xml:space="preserve"> 3007</v>
      </c>
      <c r="H60" s="86">
        <v>74</v>
      </c>
      <c r="I60" s="85">
        <f t="shared" si="27"/>
        <v>33</v>
      </c>
      <c r="J60" s="87" t="s">
        <v>974</v>
      </c>
      <c r="K60" s="83" t="str">
        <f t="shared" si="28"/>
        <v>0009000207E3</v>
      </c>
      <c r="L60" s="83" t="s">
        <v>973</v>
      </c>
      <c r="M60" s="83" t="s">
        <v>23</v>
      </c>
      <c r="N60" s="83" t="s">
        <v>25</v>
      </c>
      <c r="O60" s="88" t="s">
        <v>623</v>
      </c>
      <c r="P60" s="83" t="str">
        <f t="shared" si="33"/>
        <v>Базовый</v>
      </c>
      <c r="Q60" s="83" t="str">
        <f t="shared" si="38"/>
        <v/>
      </c>
      <c r="R60" s="83"/>
      <c r="S60" s="83" t="str">
        <f t="shared" si="34"/>
        <v>Да</v>
      </c>
      <c r="T60" s="83" t="str">
        <f t="shared" si="35"/>
        <v>Да</v>
      </c>
      <c r="U60" s="83" t="str">
        <f t="shared" si="36"/>
        <v/>
      </c>
      <c r="V60" s="84" t="str">
        <f t="shared" si="37"/>
        <v/>
      </c>
    </row>
    <row r="61" spans="1:22" s="69" customFormat="1" x14ac:dyDescent="0.2">
      <c r="A61" s="67">
        <f t="shared" si="21"/>
        <v>59</v>
      </c>
      <c r="B61" s="51" t="str">
        <f t="shared" ref="B61:B92" si="39">IFERROR(VLOOKUP($H61,TChannels,3,FALSE),"-")</f>
        <v>Еда</v>
      </c>
      <c r="C61" s="51" t="str">
        <f t="shared" ref="C61:C92" si="40">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23"/>
        <v>Семья и здоровье</v>
      </c>
      <c r="E61" s="68" t="str">
        <f t="shared" si="24"/>
        <v>SD</v>
      </c>
      <c r="F61" s="68" t="str">
        <f t="shared" si="25"/>
        <v>DVB-24</v>
      </c>
      <c r="G61" s="68" t="str">
        <f t="shared" si="26"/>
        <v xml:space="preserve"> 3007</v>
      </c>
      <c r="H61" s="68">
        <v>183</v>
      </c>
      <c r="I61" s="68">
        <f t="shared" si="27"/>
        <v>131</v>
      </c>
      <c r="J61" s="153" t="str">
        <f t="shared" ref="J61:J92" si="41">IFERROR(VLOOKUP($H61,TChannels,22,FALSE),"-")</f>
        <v>epg253</v>
      </c>
      <c r="K61" s="67" t="str">
        <f t="shared" si="28"/>
        <v>0009000207D1</v>
      </c>
      <c r="L61" s="67" t="str">
        <f t="shared" ref="L61:L92" si="42">IFERROR(VLOOKUP($H61,TChannels,23,FALSE),"-")</f>
        <v>http://www.tveda.ru/</v>
      </c>
      <c r="M61" s="67" t="str">
        <f t="shared" ref="M61:M92" si="43">IFERROR(VLOOKUP($H61,TChannels,24,FALSE),"-")</f>
        <v>Русский</v>
      </c>
      <c r="N61" s="67" t="str">
        <f t="shared" ref="N61:N92" si="44">IFERROR(VLOOKUP($H61,TChannels,25,FALSE),"-")</f>
        <v>Круглосуточно</v>
      </c>
      <c r="O61" s="154" t="str">
        <f t="shared" ref="O61:O92" si="45">IF(VLOOKUP($H61,TChannels,26,FALSE)=0,"",VLOOKUP($H61,TChannels,26,FALSE))</f>
        <v/>
      </c>
      <c r="P61" s="67" t="str">
        <f t="shared" si="33"/>
        <v>Базовый</v>
      </c>
      <c r="Q61" s="67" t="str">
        <f t="shared" si="38"/>
        <v>Да</v>
      </c>
      <c r="R61" s="67"/>
      <c r="S61" s="67" t="str">
        <f t="shared" si="34"/>
        <v>Да</v>
      </c>
      <c r="T61" s="67" t="str">
        <f t="shared" si="35"/>
        <v>Да</v>
      </c>
      <c r="U61" s="67" t="str">
        <f t="shared" si="36"/>
        <v/>
      </c>
      <c r="V61" s="51" t="str">
        <f t="shared" si="37"/>
        <v/>
      </c>
    </row>
    <row r="62" spans="1:22" x14ac:dyDescent="0.2">
      <c r="A62" s="44">
        <f t="shared" si="21"/>
        <v>60</v>
      </c>
      <c r="B62" s="27" t="str">
        <f t="shared" si="39"/>
        <v>Телекафе</v>
      </c>
      <c r="C62" s="27" t="str">
        <f t="shared" si="40"/>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23"/>
        <v>Семья и здоровье</v>
      </c>
      <c r="E62" s="45" t="str">
        <f t="shared" si="24"/>
        <v>SD</v>
      </c>
      <c r="F62" s="45" t="str">
        <f t="shared" si="25"/>
        <v>DVB-4</v>
      </c>
      <c r="G62" s="45" t="str">
        <f t="shared" si="26"/>
        <v xml:space="preserve"> 3007</v>
      </c>
      <c r="H62" s="46">
        <v>57</v>
      </c>
      <c r="I62" s="45">
        <f t="shared" si="27"/>
        <v>133</v>
      </c>
      <c r="J62" s="47" t="str">
        <f t="shared" si="41"/>
        <v>epg56</v>
      </c>
      <c r="K62" s="48" t="str">
        <f t="shared" si="28"/>
        <v>0009000207E5</v>
      </c>
      <c r="L62" s="48" t="str">
        <f t="shared" si="42"/>
        <v>http://www.telecafe.ru/</v>
      </c>
      <c r="M62" s="48" t="str">
        <f t="shared" si="43"/>
        <v>Русский</v>
      </c>
      <c r="N62" s="48" t="str">
        <f t="shared" si="44"/>
        <v>Круглосуточно</v>
      </c>
      <c r="O62" s="49" t="str">
        <f t="shared" si="45"/>
        <v/>
      </c>
      <c r="P62" s="48" t="str">
        <f t="shared" si="33"/>
        <v>Базовый</v>
      </c>
      <c r="Q62" s="44" t="str">
        <f t="shared" si="38"/>
        <v>Да</v>
      </c>
      <c r="R62" s="44"/>
      <c r="S62" s="44" t="str">
        <f t="shared" si="34"/>
        <v>Да</v>
      </c>
      <c r="T62" s="44" t="str">
        <f t="shared" si="35"/>
        <v>Да</v>
      </c>
      <c r="U62" s="44" t="str">
        <f t="shared" si="36"/>
        <v/>
      </c>
      <c r="V62" s="27" t="str">
        <f t="shared" si="37"/>
        <v/>
      </c>
    </row>
    <row r="63" spans="1:22" x14ac:dyDescent="0.2">
      <c r="A63" s="44">
        <f t="shared" si="21"/>
        <v>61</v>
      </c>
      <c r="B63" s="27" t="str">
        <f t="shared" si="39"/>
        <v>АМС</v>
      </c>
      <c r="C63" s="27" t="str">
        <f t="shared" si="4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23"/>
        <v>Иностранное кино</v>
      </c>
      <c r="E63" s="45" t="str">
        <f t="shared" si="24"/>
        <v>SD</v>
      </c>
      <c r="F63" s="45" t="str">
        <f t="shared" si="25"/>
        <v>DVB-4</v>
      </c>
      <c r="G63" s="45" t="str">
        <f t="shared" si="26"/>
        <v xml:space="preserve"> 3007</v>
      </c>
      <c r="H63" s="46">
        <v>78</v>
      </c>
      <c r="I63" s="45">
        <f t="shared" si="27"/>
        <v>67</v>
      </c>
      <c r="J63" s="47" t="str">
        <f t="shared" si="41"/>
        <v>epg74</v>
      </c>
      <c r="K63" s="48" t="str">
        <f t="shared" si="28"/>
        <v>0009000207D1</v>
      </c>
      <c r="L63" s="48" t="str">
        <f t="shared" si="42"/>
        <v>http://www.mgm.com/</v>
      </c>
      <c r="M63" s="48" t="str">
        <f t="shared" si="43"/>
        <v>Русский</v>
      </c>
      <c r="N63" s="48" t="str">
        <f t="shared" si="44"/>
        <v>Круглосуточно</v>
      </c>
      <c r="O63" s="49" t="str">
        <f t="shared" si="45"/>
        <v/>
      </c>
      <c r="P63" s="48" t="str">
        <f t="shared" si="33"/>
        <v>Базовый</v>
      </c>
      <c r="Q63" s="44" t="str">
        <f t="shared" si="38"/>
        <v>Да</v>
      </c>
      <c r="R63" s="44"/>
      <c r="S63" s="44" t="str">
        <f t="shared" si="34"/>
        <v>Да</v>
      </c>
      <c r="T63" s="44" t="str">
        <f t="shared" si="35"/>
        <v>Да</v>
      </c>
      <c r="U63" s="44" t="str">
        <f t="shared" si="36"/>
        <v/>
      </c>
      <c r="V63" s="27" t="str">
        <f t="shared" si="37"/>
        <v/>
      </c>
    </row>
    <row r="64" spans="1:22" x14ac:dyDescent="0.2">
      <c r="A64" s="44">
        <f t="shared" si="21"/>
        <v>62</v>
      </c>
      <c r="B64" s="51" t="str">
        <f t="shared" si="39"/>
        <v>Discovery ID Xtra HD</v>
      </c>
      <c r="C64" s="27" t="str">
        <f t="shared" si="40"/>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23"/>
        <v>Познавательные</v>
      </c>
      <c r="E64" s="45" t="str">
        <f t="shared" si="24"/>
        <v>HD</v>
      </c>
      <c r="F64" s="45" t="str">
        <f t="shared" si="25"/>
        <v>DVB-4</v>
      </c>
      <c r="G64" s="45" t="str">
        <f t="shared" si="26"/>
        <v xml:space="preserve"> 3007</v>
      </c>
      <c r="H64" s="46">
        <v>227</v>
      </c>
      <c r="I64" s="45">
        <f t="shared" si="27"/>
        <v>614</v>
      </c>
      <c r="J64" s="47" t="str">
        <f t="shared" si="41"/>
        <v>epg539</v>
      </c>
      <c r="K64" s="48" t="str">
        <f t="shared" si="28"/>
        <v>0009000207E3</v>
      </c>
      <c r="L64" s="48" t="str">
        <f t="shared" si="42"/>
        <v>http://www.idxtra.ru/</v>
      </c>
      <c r="M64" s="48" t="str">
        <f t="shared" si="43"/>
        <v>Русский, Английский</v>
      </c>
      <c r="N64" s="48" t="str">
        <f t="shared" si="44"/>
        <v>Круглосуточно</v>
      </c>
      <c r="O64" s="49" t="str">
        <f t="shared" si="45"/>
        <v/>
      </c>
      <c r="P64" s="48" t="str">
        <f t="shared" si="33"/>
        <v>Базовый</v>
      </c>
      <c r="Q64" s="44" t="str">
        <f t="shared" si="38"/>
        <v/>
      </c>
      <c r="R64" s="44"/>
      <c r="S64" s="44" t="str">
        <f t="shared" si="34"/>
        <v>Да</v>
      </c>
      <c r="T64" s="44" t="str">
        <f t="shared" si="35"/>
        <v>Да</v>
      </c>
      <c r="U64" s="44" t="str">
        <f t="shared" si="36"/>
        <v/>
      </c>
      <c r="V64" s="27" t="str">
        <f t="shared" si="37"/>
        <v/>
      </c>
    </row>
    <row r="65" spans="1:22" x14ac:dyDescent="0.2">
      <c r="A65" s="44">
        <f t="shared" si="21"/>
        <v>63</v>
      </c>
      <c r="B65" s="27" t="str">
        <f t="shared" si="39"/>
        <v>Первый HD</v>
      </c>
      <c r="C65" s="27" t="str">
        <f t="shared" si="40"/>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23"/>
        <v>Федеральные каналы</v>
      </c>
      <c r="E65" s="45" t="str">
        <f t="shared" si="24"/>
        <v>HD</v>
      </c>
      <c r="F65" s="45" t="str">
        <f t="shared" si="25"/>
        <v>DVB-10</v>
      </c>
      <c r="G65" s="45" t="str">
        <f t="shared" si="26"/>
        <v xml:space="preserve"> 3007</v>
      </c>
      <c r="H65" s="46">
        <v>139</v>
      </c>
      <c r="I65" s="45">
        <f t="shared" si="27"/>
        <v>600</v>
      </c>
      <c r="J65" s="47" t="str">
        <f t="shared" si="41"/>
        <v>epg268</v>
      </c>
      <c r="K65" s="48" t="str">
        <f t="shared" si="28"/>
        <v>0009000207F4</v>
      </c>
      <c r="L65" s="48" t="str">
        <f t="shared" si="42"/>
        <v>http://1tv.ru</v>
      </c>
      <c r="M65" s="48" t="str">
        <f t="shared" si="43"/>
        <v>Русский</v>
      </c>
      <c r="N65" s="48" t="str">
        <f t="shared" si="44"/>
        <v>Круглосуточно</v>
      </c>
      <c r="O65" s="49" t="str">
        <f t="shared" si="45"/>
        <v/>
      </c>
      <c r="P65" s="48" t="str">
        <f t="shared" si="33"/>
        <v>Базовый</v>
      </c>
      <c r="Q65" s="44" t="str">
        <f t="shared" si="38"/>
        <v/>
      </c>
      <c r="R65" s="44"/>
      <c r="S65" s="44" t="str">
        <f t="shared" si="34"/>
        <v>Да</v>
      </c>
      <c r="T65" s="44" t="str">
        <f t="shared" si="35"/>
        <v>Да</v>
      </c>
      <c r="U65" s="44" t="str">
        <f t="shared" si="36"/>
        <v/>
      </c>
      <c r="V65" s="27" t="str">
        <f t="shared" si="37"/>
        <v/>
      </c>
    </row>
    <row r="66" spans="1:22" x14ac:dyDescent="0.2">
      <c r="A66" s="44">
        <f t="shared" si="21"/>
        <v>64</v>
      </c>
      <c r="B66" s="27" t="str">
        <f t="shared" si="39"/>
        <v>Кино ТВ</v>
      </c>
      <c r="C66" s="27" t="str">
        <f t="shared" si="40"/>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23"/>
        <v>Иностранное кино</v>
      </c>
      <c r="E66" s="45" t="str">
        <f t="shared" si="24"/>
        <v>SD</v>
      </c>
      <c r="F66" s="45" t="str">
        <f t="shared" si="25"/>
        <v>DVB-10</v>
      </c>
      <c r="G66" s="45" t="str">
        <f t="shared" si="26"/>
        <v xml:space="preserve"> 3007</v>
      </c>
      <c r="H66" s="46">
        <v>308</v>
      </c>
      <c r="I66" s="45">
        <f t="shared" si="27"/>
        <v>66</v>
      </c>
      <c r="J66" s="47" t="str">
        <f t="shared" si="41"/>
        <v>epg504</v>
      </c>
      <c r="K66" s="48" t="str">
        <f t="shared" si="28"/>
        <v>0009000207D1</v>
      </c>
      <c r="L66" s="48" t="str">
        <f t="shared" si="42"/>
        <v>http://kinochannel.ru/</v>
      </c>
      <c r="M66" s="48" t="str">
        <f t="shared" si="43"/>
        <v>Русский</v>
      </c>
      <c r="N66" s="48" t="str">
        <f t="shared" si="44"/>
        <v>Круглосуточно</v>
      </c>
      <c r="O66" s="49" t="str">
        <f t="shared" si="45"/>
        <v/>
      </c>
      <c r="P66" s="48" t="str">
        <f t="shared" si="33"/>
        <v>Базовый</v>
      </c>
      <c r="Q66" s="44" t="str">
        <f t="shared" si="38"/>
        <v/>
      </c>
      <c r="R66" s="44"/>
      <c r="S66" s="44" t="str">
        <f t="shared" si="34"/>
        <v>Да</v>
      </c>
      <c r="T66" s="44" t="str">
        <f t="shared" si="35"/>
        <v>Да</v>
      </c>
      <c r="U66" s="44" t="str">
        <f t="shared" si="36"/>
        <v/>
      </c>
      <c r="V66" s="27" t="str">
        <f t="shared" si="37"/>
        <v/>
      </c>
    </row>
    <row r="67" spans="1:22" x14ac:dyDescent="0.2">
      <c r="A67" s="44">
        <f t="shared" ref="A67:A98" si="46">ROW()-2</f>
        <v>65</v>
      </c>
      <c r="B67" s="27" t="str">
        <f t="shared" si="39"/>
        <v>TV 1000 Action</v>
      </c>
      <c r="C67" s="27" t="str">
        <f t="shared" si="40"/>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ref="D67:D98" si="47">IFERROR(VLOOKUP($H67,TChannels,21,FALSE),"-")</f>
        <v>Иностранное кино</v>
      </c>
      <c r="E67" s="45" t="str">
        <f t="shared" ref="E67:E98" si="48">IFERROR(VLOOKUP($H67,TChannels,4,FALSE),"-")</f>
        <v>SD</v>
      </c>
      <c r="F67" s="45" t="str">
        <f t="shared" ref="F67:F98" si="49">IFERROR(VLOOKUP($H67,TChannels,2,FALSE),"-")</f>
        <v>DVB-10</v>
      </c>
      <c r="G67" s="45" t="str">
        <f t="shared" ref="G67:G98" si="50">IFERROR(MID($A$1,SEARCH("=",$A$1,9)+1,SEARCH(")",$A$1)-SEARCH("=",$A$1,9)-1),"Н/Д")</f>
        <v xml:space="preserve"> 3007</v>
      </c>
      <c r="H67" s="46">
        <v>98</v>
      </c>
      <c r="I67" s="45">
        <f t="shared" ref="I67:I98" si="51">IFERROR(VLOOKUP($H67,TChannels,5,FALSE),"-")</f>
        <v>65</v>
      </c>
      <c r="J67" s="47" t="str">
        <f t="shared" si="41"/>
        <v>epg94</v>
      </c>
      <c r="K67" s="48" t="str">
        <f t="shared" ref="K67:K98" si="52">IFERROR(IF($U$1=1,VLOOKUP($H67,TChannels,13,FALSE),IF($U$1=2,VLOOKUP($H67,TChannels,20,FALSE),IF($U$1=3,VLOOKUP($H67,TChannels,10,FALSE),IF($U$1=4,VLOOKUP($H67,TChannels,17,FALSE),"Не определен")))),"-")</f>
        <v>0009000207D1</v>
      </c>
      <c r="L67" s="48" t="str">
        <f t="shared" si="42"/>
        <v>http://www.viasat-channels.tv/</v>
      </c>
      <c r="M67" s="48" t="str">
        <f t="shared" si="43"/>
        <v>Русский, Английский</v>
      </c>
      <c r="N67" s="48" t="str">
        <f t="shared" si="44"/>
        <v>Круглосуточно</v>
      </c>
      <c r="O67" s="49" t="str">
        <f t="shared" si="45"/>
        <v/>
      </c>
      <c r="P67" s="48" t="str">
        <f t="shared" ref="P67:P98" si="53">IFERROR(IF(OR($U$1=1,$U$1=3),VLOOKUP($H67,TChannels,7,FALSE),IF(OR($U$1=2,$U$1=4),VLOOKUP($H67,TChannels,14,FALSE),"Не определен")),"-")</f>
        <v>Базовый</v>
      </c>
      <c r="Q67" s="44" t="str">
        <f t="shared" si="38"/>
        <v>Да</v>
      </c>
      <c r="R67" s="44"/>
      <c r="S67" s="44" t="str">
        <f t="shared" ref="S67:S98" si="54">IFERROR(VLOOKUP($H67,TChannels,27,FALSE),"-")</f>
        <v>Да</v>
      </c>
      <c r="T67" s="44" t="str">
        <f t="shared" ref="T67:T98" si="55">IFERROR(VLOOKUP($H67,TChannels,28,FALSE),"-")</f>
        <v>Да</v>
      </c>
      <c r="U67" s="44" t="str">
        <f t="shared" ref="U67:U98" si="56">IF(VLOOKUP($H67,TChannels,29,FALSE)=0,"",VLOOKUP($H67,TChannels,29,FALSE))</f>
        <v/>
      </c>
      <c r="V67" s="27" t="str">
        <f t="shared" ref="V67:V98" si="57">IF(VLOOKUP($H67,TChannels,31,FALSE)=0,"",VLOOKUP($H67,TChannels,31,FALSE))</f>
        <v/>
      </c>
    </row>
    <row r="68" spans="1:22" s="63" customFormat="1" x14ac:dyDescent="0.2">
      <c r="A68" s="44">
        <f t="shared" si="46"/>
        <v>66</v>
      </c>
      <c r="B68" s="27" t="str">
        <f t="shared" si="39"/>
        <v>TLC</v>
      </c>
      <c r="C68" s="27" t="str">
        <f t="shared" si="40"/>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7"/>
        <v>Вокруг света</v>
      </c>
      <c r="E68" s="45" t="str">
        <f t="shared" si="48"/>
        <v>SD</v>
      </c>
      <c r="F68" s="45" t="str">
        <f t="shared" si="49"/>
        <v>DVB-10</v>
      </c>
      <c r="G68" s="45" t="str">
        <f t="shared" si="50"/>
        <v xml:space="preserve"> 3007</v>
      </c>
      <c r="H68" s="46">
        <v>62</v>
      </c>
      <c r="I68" s="45">
        <f t="shared" si="51"/>
        <v>106</v>
      </c>
      <c r="J68" s="47" t="str">
        <f t="shared" si="41"/>
        <v>epg61</v>
      </c>
      <c r="K68" s="48" t="str">
        <f t="shared" si="52"/>
        <v>0009000207E3</v>
      </c>
      <c r="L68" s="48" t="str">
        <f t="shared" si="42"/>
        <v>http://www.tlc-tv.ru/</v>
      </c>
      <c r="M68" s="48" t="str">
        <f t="shared" si="43"/>
        <v>Русский, Английский</v>
      </c>
      <c r="N68" s="48" t="str">
        <f t="shared" si="44"/>
        <v>Круглосуточно</v>
      </c>
      <c r="O68" s="49" t="str">
        <f t="shared" si="45"/>
        <v/>
      </c>
      <c r="P68" s="48" t="str">
        <f t="shared" si="53"/>
        <v>Базовый</v>
      </c>
      <c r="Q68" s="44" t="str">
        <f t="shared" si="38"/>
        <v/>
      </c>
      <c r="R68" s="44"/>
      <c r="S68" s="44" t="str">
        <f t="shared" si="54"/>
        <v>Да</v>
      </c>
      <c r="T68" s="44" t="str">
        <f t="shared" si="55"/>
        <v>Да</v>
      </c>
      <c r="U68" s="44" t="str">
        <f t="shared" si="56"/>
        <v/>
      </c>
      <c r="V68" s="27" t="str">
        <f t="shared" si="57"/>
        <v/>
      </c>
    </row>
    <row r="69" spans="1:22" x14ac:dyDescent="0.2">
      <c r="A69" s="48">
        <f t="shared" si="46"/>
        <v>67</v>
      </c>
      <c r="B69" s="53" t="str">
        <f t="shared" si="39"/>
        <v>Спас</v>
      </c>
      <c r="C69" s="27" t="str">
        <f t="shared" si="40"/>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7"/>
        <v>Федеральные каналы</v>
      </c>
      <c r="E69" s="54" t="str">
        <f t="shared" si="48"/>
        <v>SD</v>
      </c>
      <c r="F69" s="54" t="str">
        <f t="shared" si="49"/>
        <v>DVB-2</v>
      </c>
      <c r="G69" s="45" t="str">
        <f t="shared" si="50"/>
        <v xml:space="preserve"> 3007</v>
      </c>
      <c r="H69" s="54">
        <v>313</v>
      </c>
      <c r="I69" s="54">
        <f t="shared" si="51"/>
        <v>12</v>
      </c>
      <c r="J69" s="47" t="str">
        <f t="shared" si="41"/>
        <v>epg391</v>
      </c>
      <c r="K69" s="48" t="str">
        <f t="shared" si="52"/>
        <v>0009000207F3</v>
      </c>
      <c r="L69" s="48" t="str">
        <f t="shared" si="42"/>
        <v>http://spastv.ru</v>
      </c>
      <c r="M69" s="48" t="str">
        <f t="shared" si="43"/>
        <v>Русский</v>
      </c>
      <c r="N69" s="48" t="str">
        <f t="shared" si="44"/>
        <v>Круглосуточно</v>
      </c>
      <c r="O69" s="49" t="str">
        <f t="shared" si="45"/>
        <v/>
      </c>
      <c r="P69" s="48" t="str">
        <f t="shared" si="53"/>
        <v>Федеральный</v>
      </c>
      <c r="Q69" s="48" t="str">
        <f t="shared" si="38"/>
        <v/>
      </c>
      <c r="R69" s="48"/>
      <c r="S69" s="44" t="str">
        <f t="shared" si="54"/>
        <v>Да</v>
      </c>
      <c r="T69" s="44" t="str">
        <f t="shared" si="55"/>
        <v>Да</v>
      </c>
      <c r="U69" s="44" t="str">
        <f t="shared" si="56"/>
        <v/>
      </c>
      <c r="V69" s="27" t="str">
        <f t="shared" si="57"/>
        <v/>
      </c>
    </row>
    <row r="70" spans="1:22" x14ac:dyDescent="0.2">
      <c r="A70" s="44">
        <f t="shared" si="46"/>
        <v>68</v>
      </c>
      <c r="B70" s="27" t="str">
        <f t="shared" si="39"/>
        <v>Shopping live</v>
      </c>
      <c r="C70" s="27" t="str">
        <f t="shared" si="40"/>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7"/>
        <v>Телемагазины</v>
      </c>
      <c r="E70" s="45" t="str">
        <f t="shared" si="48"/>
        <v>SD</v>
      </c>
      <c r="F70" s="45" t="str">
        <f t="shared" si="49"/>
        <v>DVB-11</v>
      </c>
      <c r="G70" s="45" t="str">
        <f t="shared" si="50"/>
        <v xml:space="preserve"> 3007</v>
      </c>
      <c r="H70" s="46">
        <v>24</v>
      </c>
      <c r="I70" s="45">
        <f t="shared" si="51"/>
        <v>22</v>
      </c>
      <c r="J70" s="47" t="str">
        <f t="shared" si="41"/>
        <v>epg23</v>
      </c>
      <c r="K70" s="48" t="str">
        <f t="shared" si="52"/>
        <v>0009000207E3</v>
      </c>
      <c r="L70" s="48" t="str">
        <f t="shared" si="42"/>
        <v>http://www.shoppinglive.ru/</v>
      </c>
      <c r="M70" s="48" t="str">
        <f t="shared" si="43"/>
        <v>Русский</v>
      </c>
      <c r="N70" s="48" t="str">
        <f t="shared" si="44"/>
        <v>Круглосуточно</v>
      </c>
      <c r="O70" s="49" t="str">
        <f t="shared" si="45"/>
        <v/>
      </c>
      <c r="P70" s="48" t="str">
        <f t="shared" si="53"/>
        <v>Базовый</v>
      </c>
      <c r="Q70" s="44" t="str">
        <f t="shared" si="38"/>
        <v/>
      </c>
      <c r="R70" s="44"/>
      <c r="S70" s="44" t="str">
        <f t="shared" si="54"/>
        <v>Да</v>
      </c>
      <c r="T70" s="44" t="str">
        <f t="shared" si="55"/>
        <v>Да</v>
      </c>
      <c r="U70" s="44" t="str">
        <f t="shared" si="56"/>
        <v/>
      </c>
      <c r="V70" s="27" t="str">
        <f t="shared" si="57"/>
        <v/>
      </c>
    </row>
    <row r="71" spans="1:22" s="69" customFormat="1" x14ac:dyDescent="0.2">
      <c r="A71" s="44">
        <f t="shared" si="46"/>
        <v>69</v>
      </c>
      <c r="B71" s="27" t="str">
        <f t="shared" si="39"/>
        <v>Россия 1 HD</v>
      </c>
      <c r="C71" s="27" t="str">
        <f t="shared" si="40"/>
        <v>Это динамично развивающаяся телекомпания, занимающая ведущие позиции в российском вещании.</v>
      </c>
      <c r="D71" s="27" t="str">
        <f t="shared" si="47"/>
        <v>Федеральные каналы</v>
      </c>
      <c r="E71" s="45" t="str">
        <f t="shared" si="48"/>
        <v>HD</v>
      </c>
      <c r="F71" s="45" t="str">
        <f t="shared" si="49"/>
        <v>DVB-11</v>
      </c>
      <c r="G71" s="45" t="str">
        <f t="shared" si="50"/>
        <v xml:space="preserve"> 3007</v>
      </c>
      <c r="H71" s="46">
        <v>138</v>
      </c>
      <c r="I71" s="45">
        <f t="shared" si="51"/>
        <v>601</v>
      </c>
      <c r="J71" s="47" t="str">
        <f t="shared" si="41"/>
        <v>epg388</v>
      </c>
      <c r="K71" s="48" t="str">
        <f t="shared" si="52"/>
        <v>0009000207F4</v>
      </c>
      <c r="L71" s="48" t="str">
        <f t="shared" si="42"/>
        <v>http://russia.tv</v>
      </c>
      <c r="M71" s="48" t="str">
        <f t="shared" si="43"/>
        <v>Русский</v>
      </c>
      <c r="N71" s="48" t="str">
        <f t="shared" si="44"/>
        <v>Круглосуточно</v>
      </c>
      <c r="O71" s="49" t="str">
        <f t="shared" si="45"/>
        <v/>
      </c>
      <c r="P71" s="48" t="str">
        <f t="shared" si="53"/>
        <v>Базовый</v>
      </c>
      <c r="Q71" s="44" t="str">
        <f t="shared" si="38"/>
        <v/>
      </c>
      <c r="R71" s="44"/>
      <c r="S71" s="44" t="str">
        <f t="shared" si="54"/>
        <v>Да</v>
      </c>
      <c r="T71" s="44" t="str">
        <f t="shared" si="55"/>
        <v>Да</v>
      </c>
      <c r="U71" s="44" t="str">
        <f t="shared" si="56"/>
        <v/>
      </c>
      <c r="V71" s="27" t="str">
        <f t="shared" si="57"/>
        <v/>
      </c>
    </row>
    <row r="72" spans="1:22" x14ac:dyDescent="0.2">
      <c r="A72" s="67">
        <f t="shared" si="46"/>
        <v>70</v>
      </c>
      <c r="B72" s="51" t="str">
        <f t="shared" si="39"/>
        <v>ТНТ4</v>
      </c>
      <c r="C72" s="27" t="str">
        <f t="shared" si="40"/>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1" t="str">
        <f t="shared" si="47"/>
        <v>Развлекательные</v>
      </c>
      <c r="E72" s="68" t="str">
        <f t="shared" si="48"/>
        <v>SD</v>
      </c>
      <c r="F72" s="68" t="str">
        <f t="shared" si="49"/>
        <v>DVB-11</v>
      </c>
      <c r="G72" s="45" t="str">
        <f t="shared" si="50"/>
        <v xml:space="preserve"> 3007</v>
      </c>
      <c r="H72" s="68">
        <v>315</v>
      </c>
      <c r="I72" s="68">
        <f t="shared" si="51"/>
        <v>206</v>
      </c>
      <c r="J72" s="47" t="str">
        <f t="shared" si="41"/>
        <v>epg622</v>
      </c>
      <c r="K72" s="48" t="str">
        <f t="shared" si="52"/>
        <v>0009000207E3</v>
      </c>
      <c r="L72" s="48" t="str">
        <f t="shared" si="42"/>
        <v>http://tnt-online.ru/</v>
      </c>
      <c r="M72" s="48" t="str">
        <f t="shared" si="43"/>
        <v>Русский</v>
      </c>
      <c r="N72" s="48" t="str">
        <f t="shared" si="44"/>
        <v>Круглосуточно</v>
      </c>
      <c r="O72" s="49" t="str">
        <f t="shared" si="45"/>
        <v/>
      </c>
      <c r="P72" s="48" t="str">
        <f t="shared" si="53"/>
        <v>Базовый</v>
      </c>
      <c r="Q72" s="67" t="str">
        <f t="shared" si="38"/>
        <v>Да</v>
      </c>
      <c r="R72" s="67"/>
      <c r="S72" s="44" t="str">
        <f t="shared" si="54"/>
        <v>Да</v>
      </c>
      <c r="T72" s="44" t="str">
        <f t="shared" si="55"/>
        <v>Да</v>
      </c>
      <c r="U72" s="44" t="str">
        <f t="shared" si="56"/>
        <v/>
      </c>
      <c r="V72" s="27" t="str">
        <f t="shared" si="57"/>
        <v/>
      </c>
    </row>
    <row r="73" spans="1:22" x14ac:dyDescent="0.2">
      <c r="A73" s="44">
        <f t="shared" si="46"/>
        <v>71</v>
      </c>
      <c r="B73" s="27" t="str">
        <f t="shared" si="39"/>
        <v>Eurosport 1 HD</v>
      </c>
      <c r="C73" s="27" t="str">
        <f t="shared" si="40"/>
        <v>Канал предоставляет самую полную информацию о текущих событиях в мире спорта. Вещание в формате высокой четкости.</v>
      </c>
      <c r="D73" s="27" t="str">
        <f t="shared" si="47"/>
        <v>Спортивные</v>
      </c>
      <c r="E73" s="45" t="str">
        <f t="shared" si="48"/>
        <v>HD</v>
      </c>
      <c r="F73" s="45" t="str">
        <f t="shared" si="49"/>
        <v>DVB-11</v>
      </c>
      <c r="G73" s="45" t="str">
        <f t="shared" si="50"/>
        <v xml:space="preserve"> 3007</v>
      </c>
      <c r="H73" s="46">
        <v>122</v>
      </c>
      <c r="I73" s="45">
        <f t="shared" si="51"/>
        <v>619</v>
      </c>
      <c r="J73" s="47" t="str">
        <f t="shared" si="41"/>
        <v>epg308</v>
      </c>
      <c r="K73" s="48" t="str">
        <f t="shared" si="52"/>
        <v>0009000207D1</v>
      </c>
      <c r="L73" s="48" t="str">
        <f t="shared" si="42"/>
        <v>http://www.eurosport.ru/</v>
      </c>
      <c r="M73" s="48" t="str">
        <f t="shared" si="43"/>
        <v>Английский</v>
      </c>
      <c r="N73" s="48" t="str">
        <f t="shared" si="44"/>
        <v>Круглосуточно</v>
      </c>
      <c r="O73" s="49" t="str">
        <f t="shared" si="45"/>
        <v/>
      </c>
      <c r="P73" s="48" t="str">
        <f t="shared" si="53"/>
        <v>Базовый</v>
      </c>
      <c r="Q73" s="44" t="str">
        <f t="shared" si="38"/>
        <v/>
      </c>
      <c r="R73" s="44"/>
      <c r="S73" s="44" t="str">
        <f t="shared" si="54"/>
        <v>Да</v>
      </c>
      <c r="T73" s="44" t="str">
        <f t="shared" si="55"/>
        <v>Да</v>
      </c>
      <c r="U73" s="44" t="str">
        <f t="shared" si="56"/>
        <v/>
      </c>
      <c r="V73" s="27" t="str">
        <f t="shared" si="57"/>
        <v/>
      </c>
    </row>
    <row r="74" spans="1:22" x14ac:dyDescent="0.2">
      <c r="A74" s="44">
        <f t="shared" si="46"/>
        <v>72</v>
      </c>
      <c r="B74" s="27" t="str">
        <f t="shared" si="39"/>
        <v>Fox HD</v>
      </c>
      <c r="C74" s="27" t="str">
        <f t="shared" si="40"/>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7"/>
        <v>Кино и сериалы</v>
      </c>
      <c r="E74" s="45" t="str">
        <f t="shared" si="48"/>
        <v>HD</v>
      </c>
      <c r="F74" s="45" t="str">
        <f t="shared" si="49"/>
        <v>DVB-9</v>
      </c>
      <c r="G74" s="45" t="str">
        <f t="shared" si="50"/>
        <v xml:space="preserve"> 3007</v>
      </c>
      <c r="H74" s="46">
        <v>131</v>
      </c>
      <c r="I74" s="45">
        <f t="shared" si="51"/>
        <v>607</v>
      </c>
      <c r="J74" s="47" t="str">
        <f t="shared" si="41"/>
        <v>epg316</v>
      </c>
      <c r="K74" s="48" t="str">
        <f t="shared" si="52"/>
        <v>0009000207D1</v>
      </c>
      <c r="L74" s="48" t="str">
        <f t="shared" si="42"/>
        <v>http://www.fox.com/</v>
      </c>
      <c r="M74" s="48" t="str">
        <f t="shared" si="43"/>
        <v>Русский</v>
      </c>
      <c r="N74" s="48" t="str">
        <f t="shared" si="44"/>
        <v>Круглосуточно</v>
      </c>
      <c r="O74" s="49" t="str">
        <f t="shared" si="45"/>
        <v/>
      </c>
      <c r="P74" s="48" t="str">
        <f t="shared" si="53"/>
        <v>Базовый</v>
      </c>
      <c r="Q74" s="44" t="str">
        <f t="shared" si="38"/>
        <v/>
      </c>
      <c r="R74" s="44"/>
      <c r="S74" s="44" t="str">
        <f t="shared" si="54"/>
        <v>Да</v>
      </c>
      <c r="T74" s="44" t="str">
        <f t="shared" si="55"/>
        <v>Да</v>
      </c>
      <c r="U74" s="44" t="str">
        <f t="shared" si="56"/>
        <v/>
      </c>
      <c r="V74" s="27" t="str">
        <f t="shared" si="57"/>
        <v/>
      </c>
    </row>
    <row r="75" spans="1:22" x14ac:dyDescent="0.2">
      <c r="A75" s="44">
        <f t="shared" si="46"/>
        <v>73</v>
      </c>
      <c r="B75" s="53" t="str">
        <f t="shared" si="39"/>
        <v>Матч! Арена HD</v>
      </c>
      <c r="C75" s="27" t="str">
        <f t="shared" si="40"/>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7"/>
        <v>Спортивные</v>
      </c>
      <c r="E75" s="54" t="str">
        <f t="shared" si="48"/>
        <v>HD</v>
      </c>
      <c r="F75" s="54" t="str">
        <f t="shared" si="49"/>
        <v>DVB-14</v>
      </c>
      <c r="G75" s="45" t="str">
        <f t="shared" si="50"/>
        <v xml:space="preserve"> 3007</v>
      </c>
      <c r="H75" s="55">
        <v>123</v>
      </c>
      <c r="I75" s="54">
        <f t="shared" si="51"/>
        <v>621</v>
      </c>
      <c r="J75" s="47" t="str">
        <f t="shared" si="41"/>
        <v>epg628</v>
      </c>
      <c r="K75" s="48" t="str">
        <f t="shared" si="52"/>
        <v>0009000207F4</v>
      </c>
      <c r="L75" s="48" t="str">
        <f t="shared" si="42"/>
        <v>http://matchtv.ru/</v>
      </c>
      <c r="M75" s="48" t="str">
        <f t="shared" si="43"/>
        <v>Русский</v>
      </c>
      <c r="N75" s="48" t="str">
        <f t="shared" si="44"/>
        <v>Круглосуточно</v>
      </c>
      <c r="O75" s="49" t="str">
        <f t="shared" si="45"/>
        <v/>
      </c>
      <c r="P75" s="48" t="str">
        <f t="shared" si="53"/>
        <v>Базовый</v>
      </c>
      <c r="Q75" s="44" t="str">
        <f t="shared" si="38"/>
        <v/>
      </c>
      <c r="R75" s="44"/>
      <c r="S75" s="44" t="str">
        <f t="shared" si="54"/>
        <v>Да</v>
      </c>
      <c r="T75" s="44" t="str">
        <f t="shared" si="55"/>
        <v>Да</v>
      </c>
      <c r="U75" s="44" t="str">
        <f t="shared" si="56"/>
        <v/>
      </c>
      <c r="V75" s="27" t="str">
        <f t="shared" si="57"/>
        <v/>
      </c>
    </row>
    <row r="76" spans="1:22" x14ac:dyDescent="0.2">
      <c r="A76" s="44">
        <f t="shared" si="46"/>
        <v>74</v>
      </c>
      <c r="B76" s="53" t="str">
        <f t="shared" si="39"/>
        <v>Tiji</v>
      </c>
      <c r="C76" s="27" t="str">
        <f t="shared" si="40"/>
        <v>Детский телеканал для дошкольников. Анимационные сериалы, развивающие передачи, кукольные шоу, музыкальные клипы.</v>
      </c>
      <c r="D76" s="53" t="str">
        <f t="shared" si="47"/>
        <v>Детские</v>
      </c>
      <c r="E76" s="54" t="str">
        <f t="shared" si="48"/>
        <v>SD</v>
      </c>
      <c r="F76" s="54" t="str">
        <f t="shared" si="49"/>
        <v>DVB-13</v>
      </c>
      <c r="G76" s="45" t="str">
        <f t="shared" si="50"/>
        <v xml:space="preserve"> 3007</v>
      </c>
      <c r="H76" s="55">
        <v>113</v>
      </c>
      <c r="I76" s="54">
        <f t="shared" si="51"/>
        <v>85</v>
      </c>
      <c r="J76" s="47" t="str">
        <f t="shared" si="41"/>
        <v>epg109</v>
      </c>
      <c r="K76" s="48" t="str">
        <f t="shared" si="52"/>
        <v>0009000207D1</v>
      </c>
      <c r="L76" s="48" t="str">
        <f t="shared" si="42"/>
        <v>http://www.tiji.fr/</v>
      </c>
      <c r="M76" s="48" t="str">
        <f t="shared" si="43"/>
        <v>Русский</v>
      </c>
      <c r="N76" s="48" t="str">
        <f t="shared" si="44"/>
        <v>Круглосуточно</v>
      </c>
      <c r="O76" s="49" t="str">
        <f t="shared" si="45"/>
        <v/>
      </c>
      <c r="P76" s="48" t="str">
        <f t="shared" si="53"/>
        <v>Базовый</v>
      </c>
      <c r="Q76" s="44" t="str">
        <f t="shared" si="38"/>
        <v/>
      </c>
      <c r="R76" s="44"/>
      <c r="S76" s="44" t="str">
        <f t="shared" si="54"/>
        <v>Да</v>
      </c>
      <c r="T76" s="44" t="str">
        <f t="shared" si="55"/>
        <v>Да</v>
      </c>
      <c r="U76" s="44" t="str">
        <f t="shared" si="56"/>
        <v/>
      </c>
      <c r="V76" s="27" t="str">
        <f t="shared" si="57"/>
        <v/>
      </c>
    </row>
    <row r="77" spans="1:22" x14ac:dyDescent="0.2">
      <c r="A77" s="44">
        <f t="shared" si="46"/>
        <v>75</v>
      </c>
      <c r="B77" s="51" t="str">
        <f t="shared" si="39"/>
        <v>Шалун SD</v>
      </c>
      <c r="C77" s="51" t="str">
        <f t="shared" si="40"/>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47"/>
        <v>Эротика</v>
      </c>
      <c r="E77" s="68" t="str">
        <f t="shared" si="48"/>
        <v>SD</v>
      </c>
      <c r="F77" s="68" t="str">
        <f t="shared" si="49"/>
        <v>DVB-13</v>
      </c>
      <c r="G77" s="68" t="str">
        <f t="shared" si="50"/>
        <v xml:space="preserve"> 3007</v>
      </c>
      <c r="H77" s="68">
        <v>196</v>
      </c>
      <c r="I77" s="68">
        <f t="shared" si="51"/>
        <v>925</v>
      </c>
      <c r="J77" s="153" t="str">
        <f t="shared" si="41"/>
        <v>epg654</v>
      </c>
      <c r="K77" s="67" t="str">
        <f t="shared" si="52"/>
        <v>0009000207E3</v>
      </c>
      <c r="L77" s="67" t="str">
        <f t="shared" si="42"/>
        <v>http://www.goodtime.media/</v>
      </c>
      <c r="M77" s="48" t="str">
        <f t="shared" si="43"/>
        <v>Русский</v>
      </c>
      <c r="N77" s="48" t="str">
        <f t="shared" si="44"/>
        <v>Круглосуточно</v>
      </c>
      <c r="O77" s="49" t="str">
        <f t="shared" si="45"/>
        <v/>
      </c>
      <c r="P77" s="48" t="str">
        <f t="shared" si="53"/>
        <v>Базовый</v>
      </c>
      <c r="Q77" s="44" t="str">
        <f t="shared" si="38"/>
        <v/>
      </c>
      <c r="R77" s="44"/>
      <c r="S77" s="44" t="str">
        <f t="shared" si="54"/>
        <v>Да</v>
      </c>
      <c r="T77" s="44" t="str">
        <f t="shared" si="55"/>
        <v>Да</v>
      </c>
      <c r="U77" s="44" t="str">
        <f t="shared" si="56"/>
        <v>Да</v>
      </c>
      <c r="V77" s="27" t="str">
        <f t="shared" si="57"/>
        <v/>
      </c>
    </row>
    <row r="78" spans="1:22" x14ac:dyDescent="0.2">
      <c r="A78" s="44">
        <f t="shared" si="46"/>
        <v>76</v>
      </c>
      <c r="B78" s="53" t="str">
        <f t="shared" si="39"/>
        <v>Ретро</v>
      </c>
      <c r="C78" s="27" t="str">
        <f t="shared" si="40"/>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53" t="str">
        <f t="shared" si="47"/>
        <v>Развлекательные</v>
      </c>
      <c r="E78" s="54" t="str">
        <f t="shared" si="48"/>
        <v>SD</v>
      </c>
      <c r="F78" s="54" t="str">
        <f t="shared" si="49"/>
        <v>DVB-13</v>
      </c>
      <c r="G78" s="45" t="str">
        <f t="shared" si="50"/>
        <v xml:space="preserve"> 3007</v>
      </c>
      <c r="H78" s="55">
        <v>40</v>
      </c>
      <c r="I78" s="54">
        <f t="shared" si="51"/>
        <v>204</v>
      </c>
      <c r="J78" s="47" t="str">
        <f t="shared" si="41"/>
        <v>epg39</v>
      </c>
      <c r="K78" s="48" t="str">
        <f t="shared" si="52"/>
        <v>0009000207D1</v>
      </c>
      <c r="L78" s="48" t="str">
        <f t="shared" si="42"/>
        <v>http://www.tv-stream.ru/</v>
      </c>
      <c r="M78" s="48" t="str">
        <f t="shared" si="43"/>
        <v>Русский</v>
      </c>
      <c r="N78" s="48" t="str">
        <f t="shared" si="44"/>
        <v>Круглосуточно</v>
      </c>
      <c r="O78" s="49" t="str">
        <f t="shared" si="45"/>
        <v/>
      </c>
      <c r="P78" s="48" t="str">
        <f t="shared" si="53"/>
        <v>Базовый</v>
      </c>
      <c r="Q78" s="44" t="str">
        <f t="shared" si="38"/>
        <v>Да</v>
      </c>
      <c r="R78" s="44"/>
      <c r="S78" s="44" t="str">
        <f t="shared" si="54"/>
        <v>Да</v>
      </c>
      <c r="T78" s="44" t="str">
        <f t="shared" si="55"/>
        <v>Да</v>
      </c>
      <c r="U78" s="44" t="str">
        <f t="shared" si="56"/>
        <v/>
      </c>
      <c r="V78" s="27" t="str">
        <f t="shared" si="57"/>
        <v/>
      </c>
    </row>
    <row r="79" spans="1:22" x14ac:dyDescent="0.2">
      <c r="A79" s="44">
        <f t="shared" si="46"/>
        <v>77</v>
      </c>
      <c r="B79" s="53" t="str">
        <f t="shared" si="39"/>
        <v>National Geographic HD</v>
      </c>
      <c r="C79" s="27" t="str">
        <f t="shared" si="40"/>
        <v>Канал о природе, вдохновляющий на приключения. Программы подготовлены с использованием эксклюзивных материалов географического общества США.</v>
      </c>
      <c r="D79" s="53" t="str">
        <f t="shared" si="47"/>
        <v>Вокруг света</v>
      </c>
      <c r="E79" s="54" t="str">
        <f t="shared" si="48"/>
        <v>HD</v>
      </c>
      <c r="F79" s="54" t="str">
        <f t="shared" si="49"/>
        <v>DVB-13</v>
      </c>
      <c r="G79" s="45" t="str">
        <f t="shared" si="50"/>
        <v xml:space="preserve"> 3007</v>
      </c>
      <c r="H79" s="55">
        <v>134</v>
      </c>
      <c r="I79" s="54">
        <f t="shared" si="51"/>
        <v>610</v>
      </c>
      <c r="J79" s="47" t="str">
        <f t="shared" si="41"/>
        <v>epg319</v>
      </c>
      <c r="K79" s="48" t="str">
        <f t="shared" si="52"/>
        <v>0009000207D1</v>
      </c>
      <c r="L79" s="48" t="str">
        <f t="shared" si="42"/>
        <v>http://natgeotv.com/ru</v>
      </c>
      <c r="M79" s="48" t="str">
        <f t="shared" si="43"/>
        <v>Русский, Английский</v>
      </c>
      <c r="N79" s="48" t="str">
        <f t="shared" si="44"/>
        <v>Круглосуточно</v>
      </c>
      <c r="O79" s="49" t="str">
        <f t="shared" si="45"/>
        <v/>
      </c>
      <c r="P79" s="48" t="str">
        <f t="shared" si="53"/>
        <v>Базовый</v>
      </c>
      <c r="Q79" s="44" t="str">
        <f t="shared" si="38"/>
        <v/>
      </c>
      <c r="R79" s="44"/>
      <c r="S79" s="44" t="str">
        <f t="shared" si="54"/>
        <v>Да</v>
      </c>
      <c r="T79" s="44" t="str">
        <f t="shared" si="55"/>
        <v>Да</v>
      </c>
      <c r="U79" s="44" t="str">
        <f t="shared" si="56"/>
        <v/>
      </c>
      <c r="V79" s="27" t="str">
        <f t="shared" si="57"/>
        <v/>
      </c>
    </row>
    <row r="80" spans="1:22" x14ac:dyDescent="0.2">
      <c r="A80" s="44">
        <f t="shared" si="46"/>
        <v>78</v>
      </c>
      <c r="B80" s="53" t="str">
        <f t="shared" si="39"/>
        <v>Food Network</v>
      </c>
      <c r="C80" s="27" t="str">
        <f t="shared" si="40"/>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53" t="str">
        <f t="shared" si="47"/>
        <v>Семья и здоровье</v>
      </c>
      <c r="E80" s="54" t="str">
        <f t="shared" si="48"/>
        <v>SD</v>
      </c>
      <c r="F80" s="54" t="str">
        <f t="shared" si="49"/>
        <v>DVB-13</v>
      </c>
      <c r="G80" s="45" t="str">
        <f t="shared" si="50"/>
        <v xml:space="preserve"> 3007</v>
      </c>
      <c r="H80" s="55">
        <v>304</v>
      </c>
      <c r="I80" s="54">
        <f t="shared" si="51"/>
        <v>134</v>
      </c>
      <c r="J80" s="47" t="str">
        <f t="shared" si="41"/>
        <v>epg589</v>
      </c>
      <c r="K80" s="48" t="str">
        <f t="shared" si="52"/>
        <v>0009000207D1</v>
      </c>
      <c r="L80" s="48" t="str">
        <f t="shared" si="42"/>
        <v>http://foodnetwork.com</v>
      </c>
      <c r="M80" s="48" t="str">
        <f t="shared" si="43"/>
        <v>Русский, Английский</v>
      </c>
      <c r="N80" s="48" t="str">
        <f t="shared" si="44"/>
        <v>Круглосуточно</v>
      </c>
      <c r="O80" s="49" t="str">
        <f t="shared" si="45"/>
        <v/>
      </c>
      <c r="P80" s="48" t="str">
        <f t="shared" si="53"/>
        <v>Базовый</v>
      </c>
      <c r="Q80" s="44" t="str">
        <f t="shared" si="38"/>
        <v>Да</v>
      </c>
      <c r="R80" s="44"/>
      <c r="S80" s="44" t="str">
        <f t="shared" si="54"/>
        <v>Да</v>
      </c>
      <c r="T80" s="44" t="str">
        <f t="shared" si="55"/>
        <v>Да</v>
      </c>
      <c r="U80" s="44" t="str">
        <f t="shared" si="56"/>
        <v/>
      </c>
      <c r="V80" s="27" t="str">
        <f t="shared" si="57"/>
        <v/>
      </c>
    </row>
    <row r="81" spans="1:22" x14ac:dyDescent="0.2">
      <c r="A81" s="44">
        <f t="shared" si="46"/>
        <v>79</v>
      </c>
      <c r="B81" s="53" t="str">
        <f t="shared" si="39"/>
        <v>Ностальгия</v>
      </c>
      <c r="C81" s="27" t="str">
        <f t="shared" si="40"/>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53" t="str">
        <f t="shared" si="47"/>
        <v>Развлекательные</v>
      </c>
      <c r="E81" s="54" t="str">
        <f t="shared" si="48"/>
        <v>SD</v>
      </c>
      <c r="F81" s="54" t="str">
        <f t="shared" si="49"/>
        <v>DVB-13</v>
      </c>
      <c r="G81" s="45" t="str">
        <f t="shared" si="50"/>
        <v xml:space="preserve"> 3007</v>
      </c>
      <c r="H81" s="55">
        <v>140</v>
      </c>
      <c r="I81" s="54">
        <f t="shared" si="51"/>
        <v>203</v>
      </c>
      <c r="J81" s="47" t="str">
        <f t="shared" si="41"/>
        <v>epg325</v>
      </c>
      <c r="K81" s="48" t="str">
        <f t="shared" si="52"/>
        <v>0009000207D1</v>
      </c>
      <c r="L81" s="48" t="str">
        <f t="shared" si="42"/>
        <v>http://www.nostalgiatv.ru/</v>
      </c>
      <c r="M81" s="48" t="str">
        <f t="shared" si="43"/>
        <v>Русский</v>
      </c>
      <c r="N81" s="48" t="str">
        <f t="shared" si="44"/>
        <v>Круглосуточно</v>
      </c>
      <c r="O81" s="49" t="str">
        <f t="shared" si="45"/>
        <v/>
      </c>
      <c r="P81" s="48" t="str">
        <f t="shared" si="53"/>
        <v>Базовый</v>
      </c>
      <c r="Q81" s="44" t="str">
        <f t="shared" si="38"/>
        <v>Да</v>
      </c>
      <c r="R81" s="44"/>
      <c r="S81" s="44" t="str">
        <f t="shared" si="54"/>
        <v>Да</v>
      </c>
      <c r="T81" s="44" t="str">
        <f t="shared" si="55"/>
        <v>Да</v>
      </c>
      <c r="U81" s="44" t="str">
        <f t="shared" si="56"/>
        <v/>
      </c>
      <c r="V81" s="27" t="str">
        <f t="shared" si="57"/>
        <v/>
      </c>
    </row>
    <row r="82" spans="1:22" x14ac:dyDescent="0.2">
      <c r="A82" s="44">
        <f t="shared" si="46"/>
        <v>80</v>
      </c>
      <c r="B82" s="53" t="str">
        <f t="shared" si="39"/>
        <v>Eurosport 2</v>
      </c>
      <c r="C82" s="27" t="str">
        <f t="shared" si="40"/>
        <v>Канал предоставляет самую полную информацию о текущих событиях в мире спорта. Вещание в формате высокой четкости.</v>
      </c>
      <c r="D82" s="53" t="str">
        <f t="shared" si="47"/>
        <v>Спортивные</v>
      </c>
      <c r="E82" s="54" t="str">
        <f t="shared" si="48"/>
        <v>SD</v>
      </c>
      <c r="F82" s="54" t="str">
        <f t="shared" si="49"/>
        <v>DVB-13</v>
      </c>
      <c r="G82" s="45" t="str">
        <f t="shared" si="50"/>
        <v xml:space="preserve"> 3007</v>
      </c>
      <c r="H82" s="55">
        <v>111</v>
      </c>
      <c r="I82" s="54">
        <f t="shared" si="51"/>
        <v>301</v>
      </c>
      <c r="J82" s="47" t="str">
        <f t="shared" si="41"/>
        <v>epg107</v>
      </c>
      <c r="K82" s="48" t="str">
        <f t="shared" si="52"/>
        <v>0009000207D1</v>
      </c>
      <c r="L82" s="48" t="str">
        <f t="shared" si="42"/>
        <v>http://www.eurosport.ru/</v>
      </c>
      <c r="M82" s="48" t="str">
        <f t="shared" si="43"/>
        <v>Русский, Английский</v>
      </c>
      <c r="N82" s="48" t="str">
        <f t="shared" si="44"/>
        <v>Круглосуточно</v>
      </c>
      <c r="O82" s="49" t="str">
        <f t="shared" si="45"/>
        <v/>
      </c>
      <c r="P82" s="48" t="str">
        <f t="shared" si="53"/>
        <v>Базовый</v>
      </c>
      <c r="Q82" s="44" t="str">
        <f t="shared" si="38"/>
        <v/>
      </c>
      <c r="R82" s="44"/>
      <c r="S82" s="44" t="str">
        <f t="shared" si="54"/>
        <v>Да</v>
      </c>
      <c r="T82" s="44" t="str">
        <f t="shared" si="55"/>
        <v>Да</v>
      </c>
      <c r="U82" s="44" t="str">
        <f t="shared" si="56"/>
        <v/>
      </c>
      <c r="V82" s="27" t="str">
        <f t="shared" si="57"/>
        <v/>
      </c>
    </row>
    <row r="83" spans="1:22" x14ac:dyDescent="0.2">
      <c r="A83" s="44">
        <f t="shared" si="46"/>
        <v>81</v>
      </c>
      <c r="B83" s="53" t="str">
        <f t="shared" si="39"/>
        <v>National Geographic Wild HD</v>
      </c>
      <c r="C83" s="27" t="str">
        <f t="shared" si="40"/>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53" t="str">
        <f t="shared" si="47"/>
        <v>Вокруг света</v>
      </c>
      <c r="E83" s="54" t="str">
        <f t="shared" si="48"/>
        <v>HD</v>
      </c>
      <c r="F83" s="54" t="str">
        <f t="shared" si="49"/>
        <v>DVB-14</v>
      </c>
      <c r="G83" s="45" t="str">
        <f t="shared" si="50"/>
        <v xml:space="preserve"> 3007</v>
      </c>
      <c r="H83" s="55">
        <v>135</v>
      </c>
      <c r="I83" s="54">
        <f t="shared" si="51"/>
        <v>611</v>
      </c>
      <c r="J83" s="47" t="str">
        <f t="shared" si="41"/>
        <v>epg320</v>
      </c>
      <c r="K83" s="48" t="str">
        <f t="shared" si="52"/>
        <v>0009000207D1</v>
      </c>
      <c r="L83" s="48" t="str">
        <f t="shared" si="42"/>
        <v>http://natgeotv.com</v>
      </c>
      <c r="M83" s="48" t="str">
        <f t="shared" si="43"/>
        <v>Русский</v>
      </c>
      <c r="N83" s="48" t="str">
        <f t="shared" si="44"/>
        <v>Круглосуточно</v>
      </c>
      <c r="O83" s="49" t="str">
        <f t="shared" si="45"/>
        <v/>
      </c>
      <c r="P83" s="48" t="str">
        <f t="shared" si="53"/>
        <v>Базовый</v>
      </c>
      <c r="Q83" s="44" t="str">
        <f t="shared" si="38"/>
        <v/>
      </c>
      <c r="R83" s="44"/>
      <c r="S83" s="44" t="str">
        <f t="shared" si="54"/>
        <v>Да</v>
      </c>
      <c r="T83" s="44" t="str">
        <f t="shared" si="55"/>
        <v>Да</v>
      </c>
      <c r="U83" s="44" t="str">
        <f t="shared" si="56"/>
        <v/>
      </c>
      <c r="V83" s="27" t="str">
        <f t="shared" si="57"/>
        <v/>
      </c>
    </row>
    <row r="84" spans="1:22" x14ac:dyDescent="0.2">
      <c r="A84" s="44">
        <f t="shared" si="46"/>
        <v>82</v>
      </c>
      <c r="B84" s="53" t="str">
        <f t="shared" si="39"/>
        <v>СТС Love</v>
      </c>
      <c r="C84" s="27" t="str">
        <f t="shared" si="40"/>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53" t="str">
        <f t="shared" si="47"/>
        <v>Кино и сериалы</v>
      </c>
      <c r="E84" s="54" t="str">
        <f t="shared" si="48"/>
        <v>SD</v>
      </c>
      <c r="F84" s="54" t="str">
        <f t="shared" si="49"/>
        <v>DVB-15</v>
      </c>
      <c r="G84" s="45" t="str">
        <f t="shared" si="50"/>
        <v xml:space="preserve"> 3007</v>
      </c>
      <c r="H84" s="55">
        <v>145</v>
      </c>
      <c r="I84" s="54">
        <f t="shared" si="51"/>
        <v>75</v>
      </c>
      <c r="J84" s="47" t="str">
        <f t="shared" si="41"/>
        <v>epg512</v>
      </c>
      <c r="K84" s="48" t="str">
        <f t="shared" si="52"/>
        <v>0009000207E3</v>
      </c>
      <c r="L84" s="48" t="str">
        <f t="shared" si="42"/>
        <v>http://love.ctc.ru/</v>
      </c>
      <c r="M84" s="48" t="str">
        <f t="shared" si="43"/>
        <v>Русский</v>
      </c>
      <c r="N84" s="48" t="str">
        <f t="shared" si="44"/>
        <v>Круглосуточно</v>
      </c>
      <c r="O84" s="49" t="str">
        <f t="shared" si="45"/>
        <v/>
      </c>
      <c r="P84" s="48" t="str">
        <f t="shared" si="53"/>
        <v>Базовый</v>
      </c>
      <c r="Q84" s="44" t="str">
        <f t="shared" ref="Q84:Q115" si="58">IF(VLOOKUP($H84,TChannels,6,FALSE)=0,"",VLOOKUP($H84,TChannels,6,FALSE))</f>
        <v>Да</v>
      </c>
      <c r="R84" s="44"/>
      <c r="S84" s="44" t="str">
        <f t="shared" si="54"/>
        <v>Да</v>
      </c>
      <c r="T84" s="44" t="str">
        <f t="shared" si="55"/>
        <v>Да</v>
      </c>
      <c r="U84" s="44" t="str">
        <f t="shared" si="56"/>
        <v/>
      </c>
      <c r="V84" s="27" t="str">
        <f t="shared" si="57"/>
        <v/>
      </c>
    </row>
    <row r="85" spans="1:22" x14ac:dyDescent="0.2">
      <c r="A85" s="44">
        <f t="shared" si="46"/>
        <v>83</v>
      </c>
      <c r="B85" s="53" t="str">
        <f t="shared" si="39"/>
        <v>МТС-ИНФО</v>
      </c>
      <c r="C85" s="27" t="str">
        <f t="shared" si="40"/>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53" t="str">
        <f t="shared" si="47"/>
        <v>Новости и публицистика</v>
      </c>
      <c r="E85" s="54" t="str">
        <f t="shared" si="48"/>
        <v>SD</v>
      </c>
      <c r="F85" s="54" t="str">
        <f t="shared" si="49"/>
        <v>DVB-14</v>
      </c>
      <c r="G85" s="45" t="str">
        <f t="shared" si="50"/>
        <v xml:space="preserve"> 3007</v>
      </c>
      <c r="H85" s="55">
        <v>999</v>
      </c>
      <c r="I85" s="54">
        <f t="shared" si="51"/>
        <v>30</v>
      </c>
      <c r="J85" s="47" t="str">
        <f t="shared" si="41"/>
        <v>epg114</v>
      </c>
      <c r="K85" s="48" t="str">
        <f t="shared" si="52"/>
        <v>-</v>
      </c>
      <c r="L85" s="48" t="str">
        <f t="shared" si="42"/>
        <v>http://dom.mts.ru</v>
      </c>
      <c r="M85" s="48" t="str">
        <f t="shared" si="43"/>
        <v>Русский</v>
      </c>
      <c r="N85" s="48" t="str">
        <f t="shared" si="44"/>
        <v>Круглосуточно</v>
      </c>
      <c r="O85" s="49" t="str">
        <f t="shared" si="45"/>
        <v/>
      </c>
      <c r="P85" s="48" t="str">
        <f t="shared" si="53"/>
        <v>Базовый</v>
      </c>
      <c r="Q85" s="44" t="str">
        <f t="shared" si="58"/>
        <v/>
      </c>
      <c r="R85" s="44"/>
      <c r="S85" s="44" t="str">
        <f t="shared" si="54"/>
        <v>Да</v>
      </c>
      <c r="T85" s="44" t="str">
        <f t="shared" si="55"/>
        <v>Да</v>
      </c>
      <c r="U85" s="44" t="str">
        <f t="shared" si="56"/>
        <v/>
      </c>
      <c r="V85" s="27" t="str">
        <f t="shared" si="57"/>
        <v/>
      </c>
    </row>
    <row r="86" spans="1:22" x14ac:dyDescent="0.2">
      <c r="A86" s="44">
        <f t="shared" si="46"/>
        <v>84</v>
      </c>
      <c r="B86" s="51" t="str">
        <f t="shared" si="39"/>
        <v>Gulli Girl</v>
      </c>
      <c r="C86" s="51" t="str">
        <f t="shared" si="40"/>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53" t="str">
        <f t="shared" si="47"/>
        <v>Детские</v>
      </c>
      <c r="E86" s="54" t="str">
        <f t="shared" si="48"/>
        <v>SD</v>
      </c>
      <c r="F86" s="54" t="str">
        <f t="shared" si="49"/>
        <v>DVB-14</v>
      </c>
      <c r="G86" s="45" t="str">
        <f t="shared" si="50"/>
        <v xml:space="preserve"> 3007</v>
      </c>
      <c r="H86" s="55">
        <v>80</v>
      </c>
      <c r="I86" s="54">
        <f t="shared" si="51"/>
        <v>87</v>
      </c>
      <c r="J86" s="47" t="str">
        <f t="shared" si="41"/>
        <v>epg76</v>
      </c>
      <c r="K86" s="48" t="str">
        <f t="shared" si="52"/>
        <v>0009000207D1</v>
      </c>
      <c r="L86" s="48" t="str">
        <f t="shared" si="42"/>
        <v>http://www.gulli.ru/</v>
      </c>
      <c r="M86" s="48" t="str">
        <f t="shared" si="43"/>
        <v>Русский</v>
      </c>
      <c r="N86" s="48" t="str">
        <f t="shared" si="44"/>
        <v>Круглосуточно</v>
      </c>
      <c r="O86" s="49" t="str">
        <f t="shared" si="45"/>
        <v/>
      </c>
      <c r="P86" s="48" t="str">
        <f t="shared" si="53"/>
        <v>Базовый</v>
      </c>
      <c r="Q86" s="44" t="str">
        <f t="shared" si="58"/>
        <v/>
      </c>
      <c r="R86" s="44"/>
      <c r="S86" s="44" t="str">
        <f t="shared" si="54"/>
        <v>Да</v>
      </c>
      <c r="T86" s="44" t="str">
        <f t="shared" si="55"/>
        <v>Да</v>
      </c>
      <c r="U86" s="44" t="str">
        <f t="shared" si="56"/>
        <v/>
      </c>
      <c r="V86" s="27" t="str">
        <f t="shared" si="57"/>
        <v/>
      </c>
    </row>
    <row r="87" spans="1:22" x14ac:dyDescent="0.2">
      <c r="A87" s="44">
        <f t="shared" si="46"/>
        <v>85</v>
      </c>
      <c r="B87" s="53" t="str">
        <f t="shared" si="39"/>
        <v>Детский</v>
      </c>
      <c r="C87" s="27" t="str">
        <f t="shared" si="40"/>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53" t="str">
        <f t="shared" si="47"/>
        <v>Детские</v>
      </c>
      <c r="E87" s="54" t="str">
        <f t="shared" si="48"/>
        <v>SD</v>
      </c>
      <c r="F87" s="54" t="str">
        <f t="shared" si="49"/>
        <v>DVB-14</v>
      </c>
      <c r="G87" s="45" t="str">
        <f t="shared" si="50"/>
        <v xml:space="preserve"> 3007</v>
      </c>
      <c r="H87" s="55">
        <v>83</v>
      </c>
      <c r="I87" s="54">
        <f t="shared" si="51"/>
        <v>88</v>
      </c>
      <c r="J87" s="47" t="str">
        <f t="shared" si="41"/>
        <v>epg79</v>
      </c>
      <c r="K87" s="48" t="str">
        <f t="shared" si="52"/>
        <v>0009000207D1</v>
      </c>
      <c r="L87" s="48" t="str">
        <f t="shared" si="42"/>
        <v>http://telekanaldetskiy.ru/</v>
      </c>
      <c r="M87" s="48" t="str">
        <f t="shared" si="43"/>
        <v>Русский</v>
      </c>
      <c r="N87" s="48" t="str">
        <f t="shared" si="44"/>
        <v>Круглосуточно</v>
      </c>
      <c r="O87" s="49" t="str">
        <f t="shared" si="45"/>
        <v/>
      </c>
      <c r="P87" s="48" t="str">
        <f t="shared" si="53"/>
        <v>Базовый</v>
      </c>
      <c r="Q87" s="44" t="str">
        <f t="shared" si="58"/>
        <v>Да</v>
      </c>
      <c r="R87" s="44"/>
      <c r="S87" s="44" t="str">
        <f t="shared" si="54"/>
        <v>Да</v>
      </c>
      <c r="T87" s="44" t="str">
        <f t="shared" si="55"/>
        <v>Да</v>
      </c>
      <c r="U87" s="44" t="str">
        <f t="shared" si="56"/>
        <v/>
      </c>
      <c r="V87" s="27" t="str">
        <f t="shared" si="57"/>
        <v/>
      </c>
    </row>
    <row r="88" spans="1:22" x14ac:dyDescent="0.2">
      <c r="A88" s="44">
        <f t="shared" si="46"/>
        <v>86</v>
      </c>
      <c r="B88" s="53" t="str">
        <f t="shared" si="39"/>
        <v>Discovery Channel HD</v>
      </c>
      <c r="C88" s="27" t="str">
        <f t="shared" si="40"/>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53" t="str">
        <f t="shared" si="47"/>
        <v>Вокруг света</v>
      </c>
      <c r="E88" s="54" t="str">
        <f t="shared" si="48"/>
        <v>HD</v>
      </c>
      <c r="F88" s="54" t="str">
        <f t="shared" si="49"/>
        <v>DVB-15</v>
      </c>
      <c r="G88" s="45" t="str">
        <f t="shared" si="50"/>
        <v xml:space="preserve"> 3007</v>
      </c>
      <c r="H88" s="55">
        <v>118</v>
      </c>
      <c r="I88" s="54">
        <f t="shared" si="51"/>
        <v>609</v>
      </c>
      <c r="J88" s="47" t="str">
        <f t="shared" si="41"/>
        <v>epg509</v>
      </c>
      <c r="K88" s="48" t="str">
        <f t="shared" si="52"/>
        <v>0009000207D1</v>
      </c>
      <c r="L88" s="48" t="str">
        <f t="shared" si="42"/>
        <v>http://www.discoverychannel.ru/</v>
      </c>
      <c r="M88" s="48" t="str">
        <f t="shared" si="43"/>
        <v>Русский, Английский</v>
      </c>
      <c r="N88" s="48" t="str">
        <f t="shared" si="44"/>
        <v>Круглосуточно</v>
      </c>
      <c r="O88" s="49" t="str">
        <f t="shared" si="45"/>
        <v/>
      </c>
      <c r="P88" s="48" t="str">
        <f t="shared" si="53"/>
        <v>Базовый</v>
      </c>
      <c r="Q88" s="44" t="str">
        <f t="shared" si="58"/>
        <v/>
      </c>
      <c r="R88" s="44"/>
      <c r="S88" s="44" t="str">
        <f t="shared" si="54"/>
        <v>Да</v>
      </c>
      <c r="T88" s="44" t="str">
        <f t="shared" si="55"/>
        <v>Да</v>
      </c>
      <c r="U88" s="44" t="str">
        <f t="shared" si="56"/>
        <v/>
      </c>
      <c r="V88" s="27" t="str">
        <f t="shared" si="57"/>
        <v/>
      </c>
    </row>
    <row r="89" spans="1:22" x14ac:dyDescent="0.2">
      <c r="A89" s="44">
        <f t="shared" si="46"/>
        <v>87</v>
      </c>
      <c r="B89" s="53" t="str">
        <f t="shared" si="39"/>
        <v>TV1000 Comedy HD</v>
      </c>
      <c r="C89" s="27" t="str">
        <f t="shared" si="40"/>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53" t="str">
        <f t="shared" si="47"/>
        <v>Кино и сериалы</v>
      </c>
      <c r="E89" s="54" t="str">
        <f t="shared" si="48"/>
        <v>HD</v>
      </c>
      <c r="F89" s="54" t="str">
        <f t="shared" si="49"/>
        <v>DVB-15</v>
      </c>
      <c r="G89" s="45" t="str">
        <f t="shared" si="50"/>
        <v xml:space="preserve"> 3007</v>
      </c>
      <c r="H89" s="55">
        <v>162</v>
      </c>
      <c r="I89" s="54">
        <f t="shared" si="51"/>
        <v>805</v>
      </c>
      <c r="J89" s="47" t="str">
        <f t="shared" si="41"/>
        <v>epg377</v>
      </c>
      <c r="K89" s="48" t="str">
        <f t="shared" si="52"/>
        <v>0009000207E0</v>
      </c>
      <c r="L89" s="48" t="str">
        <f t="shared" si="42"/>
        <v>http://www.viasatpremium.ru/</v>
      </c>
      <c r="M89" s="48" t="str">
        <f t="shared" si="43"/>
        <v>Русский</v>
      </c>
      <c r="N89" s="48" t="str">
        <f t="shared" si="44"/>
        <v>Круглосуточно</v>
      </c>
      <c r="O89" s="49" t="str">
        <f t="shared" si="45"/>
        <v/>
      </c>
      <c r="P89" s="48" t="str">
        <f t="shared" si="53"/>
        <v>VIASAT премиум HD</v>
      </c>
      <c r="Q89" s="44" t="str">
        <f t="shared" si="58"/>
        <v/>
      </c>
      <c r="R89" s="44"/>
      <c r="S89" s="44" t="str">
        <f t="shared" si="54"/>
        <v>Да</v>
      </c>
      <c r="T89" s="44" t="str">
        <f t="shared" si="55"/>
        <v>Да</v>
      </c>
      <c r="U89" s="44" t="str">
        <f t="shared" si="56"/>
        <v/>
      </c>
      <c r="V89" s="27" t="str">
        <f t="shared" si="57"/>
        <v/>
      </c>
    </row>
    <row r="90" spans="1:22" x14ac:dyDescent="0.2">
      <c r="A90" s="44">
        <f t="shared" si="46"/>
        <v>88</v>
      </c>
      <c r="B90" s="53" t="str">
        <f t="shared" si="39"/>
        <v>Канал Disney</v>
      </c>
      <c r="C90" s="27" t="str">
        <f t="shared" si="40"/>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53" t="str">
        <f t="shared" si="47"/>
        <v>Детские</v>
      </c>
      <c r="E90" s="54" t="str">
        <f t="shared" si="48"/>
        <v>SD</v>
      </c>
      <c r="F90" s="54" t="str">
        <f t="shared" si="49"/>
        <v>DVB-16</v>
      </c>
      <c r="G90" s="45" t="str">
        <f t="shared" si="50"/>
        <v xml:space="preserve"> 3007</v>
      </c>
      <c r="H90" s="55">
        <v>13</v>
      </c>
      <c r="I90" s="68">
        <f t="shared" si="51"/>
        <v>23</v>
      </c>
      <c r="J90" s="47" t="str">
        <f t="shared" si="41"/>
        <v>epg12</v>
      </c>
      <c r="K90" s="48" t="str">
        <f t="shared" si="52"/>
        <v>0009000207E3</v>
      </c>
      <c r="L90" s="48" t="str">
        <f t="shared" si="42"/>
        <v>http://www.disney.ru/</v>
      </c>
      <c r="M90" s="48" t="str">
        <f t="shared" si="43"/>
        <v>Русский</v>
      </c>
      <c r="N90" s="48" t="str">
        <f t="shared" si="44"/>
        <v>Круглосуточно</v>
      </c>
      <c r="O90" s="49" t="str">
        <f t="shared" si="45"/>
        <v/>
      </c>
      <c r="P90" s="48" t="str">
        <f t="shared" si="53"/>
        <v>Базовый</v>
      </c>
      <c r="Q90" s="44" t="str">
        <f t="shared" si="58"/>
        <v>Да</v>
      </c>
      <c r="R90" s="44"/>
      <c r="S90" s="44" t="str">
        <f t="shared" si="54"/>
        <v>Да</v>
      </c>
      <c r="T90" s="44" t="str">
        <f t="shared" si="55"/>
        <v>Да</v>
      </c>
      <c r="U90" s="44" t="str">
        <f t="shared" si="56"/>
        <v/>
      </c>
      <c r="V90" s="27" t="str">
        <f t="shared" si="57"/>
        <v/>
      </c>
    </row>
    <row r="91" spans="1:22" x14ac:dyDescent="0.2">
      <c r="A91" s="44">
        <f t="shared" si="46"/>
        <v>89</v>
      </c>
      <c r="B91" s="53" t="str">
        <f t="shared" si="39"/>
        <v>Boomerang</v>
      </c>
      <c r="C91" s="27" t="str">
        <f t="shared" si="40"/>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53" t="str">
        <f t="shared" si="47"/>
        <v>Детские</v>
      </c>
      <c r="E91" s="54" t="str">
        <f t="shared" si="48"/>
        <v>SD</v>
      </c>
      <c r="F91" s="54" t="str">
        <f t="shared" si="49"/>
        <v>DVB-16</v>
      </c>
      <c r="G91" s="45" t="str">
        <f t="shared" si="50"/>
        <v xml:space="preserve"> 3007</v>
      </c>
      <c r="H91" s="55">
        <v>180</v>
      </c>
      <c r="I91" s="54">
        <f t="shared" si="51"/>
        <v>86</v>
      </c>
      <c r="J91" s="47" t="str">
        <f t="shared" si="41"/>
        <v>epg374</v>
      </c>
      <c r="K91" s="48" t="str">
        <f t="shared" si="52"/>
        <v>0009000207D1</v>
      </c>
      <c r="L91" s="48" t="str">
        <f t="shared" si="42"/>
        <v>http://www.boomerangtv.co.uk</v>
      </c>
      <c r="M91" s="48" t="str">
        <f t="shared" si="43"/>
        <v>Русский</v>
      </c>
      <c r="N91" s="48" t="str">
        <f t="shared" si="44"/>
        <v>Круглосуточно</v>
      </c>
      <c r="O91" s="49" t="str">
        <f t="shared" si="45"/>
        <v/>
      </c>
      <c r="P91" s="48" t="str">
        <f t="shared" si="53"/>
        <v>Базовый</v>
      </c>
      <c r="Q91" s="44" t="str">
        <f t="shared" si="58"/>
        <v/>
      </c>
      <c r="R91" s="44"/>
      <c r="S91" s="44" t="str">
        <f t="shared" si="54"/>
        <v>Да</v>
      </c>
      <c r="T91" s="44" t="str">
        <f t="shared" si="55"/>
        <v>Да</v>
      </c>
      <c r="U91" s="44" t="str">
        <f t="shared" si="56"/>
        <v/>
      </c>
      <c r="V91" s="27" t="str">
        <f t="shared" si="57"/>
        <v/>
      </c>
    </row>
    <row r="92" spans="1:22" x14ac:dyDescent="0.2">
      <c r="A92" s="44">
        <f t="shared" si="46"/>
        <v>90</v>
      </c>
      <c r="B92" s="53" t="str">
        <f t="shared" si="39"/>
        <v>Eurosport 2 HD</v>
      </c>
      <c r="C92" s="27" t="str">
        <f t="shared" si="40"/>
        <v>Канал предоставляет самую полную информацию о текущих событиях в мире спорта. Вещание в формате высокой четкости.</v>
      </c>
      <c r="D92" s="53" t="str">
        <f t="shared" si="47"/>
        <v>Спортивные</v>
      </c>
      <c r="E92" s="54" t="str">
        <f t="shared" si="48"/>
        <v>HD</v>
      </c>
      <c r="F92" s="54" t="str">
        <f t="shared" si="49"/>
        <v>DVB-16</v>
      </c>
      <c r="G92" s="45" t="str">
        <f t="shared" si="50"/>
        <v xml:space="preserve"> 3007</v>
      </c>
      <c r="H92" s="55">
        <v>171</v>
      </c>
      <c r="I92" s="54">
        <f t="shared" si="51"/>
        <v>620</v>
      </c>
      <c r="J92" s="47" t="str">
        <f t="shared" si="41"/>
        <v>epg383</v>
      </c>
      <c r="K92" s="48" t="str">
        <f t="shared" si="52"/>
        <v>0009000207D1</v>
      </c>
      <c r="L92" s="48" t="str">
        <f t="shared" si="42"/>
        <v>http://www.eurosport.ru/</v>
      </c>
      <c r="M92" s="48" t="str">
        <f t="shared" si="43"/>
        <v>Английский</v>
      </c>
      <c r="N92" s="48" t="str">
        <f t="shared" si="44"/>
        <v>Круглосуточно</v>
      </c>
      <c r="O92" s="49" t="str">
        <f t="shared" si="45"/>
        <v/>
      </c>
      <c r="P92" s="48" t="str">
        <f t="shared" si="53"/>
        <v>Базовый</v>
      </c>
      <c r="Q92" s="44" t="str">
        <f t="shared" si="58"/>
        <v/>
      </c>
      <c r="R92" s="44"/>
      <c r="S92" s="44" t="str">
        <f t="shared" si="54"/>
        <v>Да</v>
      </c>
      <c r="T92" s="44" t="str">
        <f t="shared" si="55"/>
        <v>Да</v>
      </c>
      <c r="U92" s="44" t="str">
        <f t="shared" si="56"/>
        <v/>
      </c>
      <c r="V92" s="27" t="str">
        <f t="shared" si="57"/>
        <v/>
      </c>
    </row>
    <row r="93" spans="1:22" x14ac:dyDescent="0.2">
      <c r="A93" s="44">
        <f t="shared" si="46"/>
        <v>91</v>
      </c>
      <c r="B93" s="53" t="str">
        <f t="shared" ref="B93:B123" si="59">IFERROR(VLOOKUP($H93,TChannels,3,FALSE),"-")</f>
        <v>Discovery Science</v>
      </c>
      <c r="C93" s="27" t="str">
        <f t="shared" ref="C93:C123" si="60">IFERROR(VLOOKUP($H93,TChannels,30,FALSE),"-")</f>
        <v>Discovery Science – научный круглосуточный канал. Discovery Science транслирует научные и технические исследования, открытия и изобретения.</v>
      </c>
      <c r="D93" s="53" t="str">
        <f t="shared" si="47"/>
        <v>Познавательные</v>
      </c>
      <c r="E93" s="54" t="str">
        <f t="shared" si="48"/>
        <v>SD</v>
      </c>
      <c r="F93" s="54" t="str">
        <f t="shared" si="49"/>
        <v>DVB-17</v>
      </c>
      <c r="G93" s="45" t="str">
        <f t="shared" si="50"/>
        <v xml:space="preserve"> 3007</v>
      </c>
      <c r="H93" s="55">
        <v>85</v>
      </c>
      <c r="I93" s="54">
        <f t="shared" si="51"/>
        <v>111</v>
      </c>
      <c r="J93" s="47" t="str">
        <f t="shared" ref="J93:J123" si="61">IFERROR(VLOOKUP($H93,TChannels,22,FALSE),"-")</f>
        <v>epg81</v>
      </c>
      <c r="K93" s="48" t="str">
        <f t="shared" si="52"/>
        <v>0009000207E3</v>
      </c>
      <c r="L93" s="48" t="str">
        <f t="shared" ref="L93:L123" si="62">IFERROR(VLOOKUP($H93,TChannels,23,FALSE),"-")</f>
        <v>http://science.discovery.com/</v>
      </c>
      <c r="M93" s="48" t="str">
        <f t="shared" ref="M93:M123" si="63">IFERROR(VLOOKUP($H93,TChannels,24,FALSE),"-")</f>
        <v>Русский, Английский</v>
      </c>
      <c r="N93" s="48" t="str">
        <f t="shared" ref="N93:N123" si="64">IFERROR(VLOOKUP($H93,TChannels,25,FALSE),"-")</f>
        <v>Круглосуточно</v>
      </c>
      <c r="O93" s="49" t="str">
        <f t="shared" ref="O93:O123" si="65">IF(VLOOKUP($H93,TChannels,26,FALSE)=0,"",VLOOKUP($H93,TChannels,26,FALSE))</f>
        <v/>
      </c>
      <c r="P93" s="48" t="str">
        <f t="shared" si="53"/>
        <v>Базовый</v>
      </c>
      <c r="Q93" s="44" t="str">
        <f t="shared" si="58"/>
        <v/>
      </c>
      <c r="R93" s="44"/>
      <c r="S93" s="44" t="str">
        <f t="shared" si="54"/>
        <v>Да</v>
      </c>
      <c r="T93" s="44" t="str">
        <f t="shared" si="55"/>
        <v>Да</v>
      </c>
      <c r="U93" s="44" t="str">
        <f t="shared" si="56"/>
        <v/>
      </c>
      <c r="V93" s="27" t="str">
        <f t="shared" si="57"/>
        <v/>
      </c>
    </row>
    <row r="94" spans="1:22" x14ac:dyDescent="0.2">
      <c r="A94" s="44">
        <f t="shared" si="46"/>
        <v>92</v>
      </c>
      <c r="B94" s="53" t="str">
        <f t="shared" si="59"/>
        <v>КХЛ HD</v>
      </c>
      <c r="C94" s="27" t="str">
        <f t="shared" si="60"/>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47"/>
        <v>Спортивные</v>
      </c>
      <c r="E94" s="54" t="str">
        <f t="shared" si="48"/>
        <v>HD</v>
      </c>
      <c r="F94" s="54" t="str">
        <f t="shared" si="49"/>
        <v>DVB-17</v>
      </c>
      <c r="G94" s="45" t="str">
        <f t="shared" si="50"/>
        <v xml:space="preserve"> 3007</v>
      </c>
      <c r="H94" s="55">
        <v>170</v>
      </c>
      <c r="I94" s="54">
        <f t="shared" si="51"/>
        <v>830</v>
      </c>
      <c r="J94" s="47" t="str">
        <f t="shared" si="61"/>
        <v>epg382</v>
      </c>
      <c r="K94" s="48" t="str">
        <f t="shared" si="52"/>
        <v>0009000207F6</v>
      </c>
      <c r="L94" s="48" t="str">
        <f t="shared" si="62"/>
        <v>http://tv.khl.ru/</v>
      </c>
      <c r="M94" s="48" t="str">
        <f t="shared" si="63"/>
        <v>Русский</v>
      </c>
      <c r="N94" s="48" t="str">
        <f t="shared" si="64"/>
        <v>Круглосуточно</v>
      </c>
      <c r="O94" s="49" t="str">
        <f t="shared" si="65"/>
        <v/>
      </c>
      <c r="P94" s="48" t="str">
        <f t="shared" si="53"/>
        <v>КХЛ HD</v>
      </c>
      <c r="Q94" s="44" t="str">
        <f t="shared" si="58"/>
        <v/>
      </c>
      <c r="R94" s="44"/>
      <c r="S94" s="44" t="str">
        <f t="shared" si="54"/>
        <v>Да</v>
      </c>
      <c r="T94" s="44" t="str">
        <f t="shared" si="55"/>
        <v>Да</v>
      </c>
      <c r="U94" s="44" t="str">
        <f t="shared" si="56"/>
        <v/>
      </c>
      <c r="V94" s="27" t="str">
        <f t="shared" si="57"/>
        <v/>
      </c>
    </row>
    <row r="95" spans="1:22" x14ac:dyDescent="0.2">
      <c r="A95" s="44">
        <f t="shared" si="46"/>
        <v>93</v>
      </c>
      <c r="B95" s="53" t="str">
        <f t="shared" si="59"/>
        <v>History</v>
      </c>
      <c r="C95" s="27" t="str">
        <f t="shared" si="60"/>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53" t="str">
        <f t="shared" si="47"/>
        <v>Развлекательные</v>
      </c>
      <c r="E95" s="54" t="str">
        <f t="shared" si="48"/>
        <v>SD</v>
      </c>
      <c r="F95" s="54" t="str">
        <f t="shared" si="49"/>
        <v>DVB-17</v>
      </c>
      <c r="G95" s="45" t="str">
        <f t="shared" si="50"/>
        <v xml:space="preserve"> 3007</v>
      </c>
      <c r="H95" s="55">
        <v>233</v>
      </c>
      <c r="I95" s="54">
        <f t="shared" si="51"/>
        <v>201</v>
      </c>
      <c r="J95" s="47" t="str">
        <f t="shared" si="61"/>
        <v>epg503</v>
      </c>
      <c r="K95" s="48" t="str">
        <f t="shared" si="52"/>
        <v>0009000207D1</v>
      </c>
      <c r="L95" s="48" t="str">
        <f t="shared" si="62"/>
        <v>http://www.history.com/</v>
      </c>
      <c r="M95" s="48" t="str">
        <f t="shared" si="63"/>
        <v>Русский, Английский</v>
      </c>
      <c r="N95" s="48" t="str">
        <f t="shared" si="64"/>
        <v>Круглосуточно</v>
      </c>
      <c r="O95" s="49" t="str">
        <f t="shared" si="65"/>
        <v/>
      </c>
      <c r="P95" s="48" t="str">
        <f t="shared" si="53"/>
        <v>Базовый</v>
      </c>
      <c r="Q95" s="44" t="str">
        <f t="shared" si="58"/>
        <v>Да</v>
      </c>
      <c r="R95" s="44"/>
      <c r="S95" s="44" t="str">
        <f t="shared" si="54"/>
        <v>Да</v>
      </c>
      <c r="T95" s="44" t="str">
        <f t="shared" si="55"/>
        <v>Да</v>
      </c>
      <c r="U95" s="44" t="str">
        <f t="shared" si="56"/>
        <v/>
      </c>
      <c r="V95" s="27" t="str">
        <f t="shared" si="57"/>
        <v/>
      </c>
    </row>
    <row r="96" spans="1:22" s="63" customFormat="1" x14ac:dyDescent="0.2">
      <c r="A96" s="44">
        <f t="shared" si="46"/>
        <v>94</v>
      </c>
      <c r="B96" s="53" t="str">
        <f t="shared" si="59"/>
        <v>Life</v>
      </c>
      <c r="C96" s="27" t="str">
        <f t="shared" si="60"/>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53" t="str">
        <f t="shared" si="47"/>
        <v>Новости и публицистика</v>
      </c>
      <c r="E96" s="54" t="str">
        <f t="shared" si="48"/>
        <v>SD</v>
      </c>
      <c r="F96" s="54" t="str">
        <f t="shared" si="49"/>
        <v>DVB-18</v>
      </c>
      <c r="G96" s="45" t="str">
        <f t="shared" si="50"/>
        <v xml:space="preserve"> 3007</v>
      </c>
      <c r="H96" s="55">
        <v>69</v>
      </c>
      <c r="I96" s="54">
        <f t="shared" si="51"/>
        <v>34</v>
      </c>
      <c r="J96" s="47" t="str">
        <f t="shared" si="61"/>
        <v>epg273</v>
      </c>
      <c r="K96" s="48" t="str">
        <f t="shared" si="52"/>
        <v>0009000207F4</v>
      </c>
      <c r="L96" s="48" t="str">
        <f t="shared" si="62"/>
        <v>http://lifenews.ru/</v>
      </c>
      <c r="M96" s="48" t="str">
        <f t="shared" si="63"/>
        <v>Русский</v>
      </c>
      <c r="N96" s="48" t="str">
        <f t="shared" si="64"/>
        <v>Круглосуточно</v>
      </c>
      <c r="O96" s="49" t="str">
        <f t="shared" si="65"/>
        <v/>
      </c>
      <c r="P96" s="48" t="str">
        <f t="shared" si="53"/>
        <v>Базовый</v>
      </c>
      <c r="Q96" s="44" t="str">
        <f t="shared" si="58"/>
        <v>Да</v>
      </c>
      <c r="R96" s="44"/>
      <c r="S96" s="44" t="str">
        <f t="shared" si="54"/>
        <v>Да</v>
      </c>
      <c r="T96" s="44" t="str">
        <f t="shared" si="55"/>
        <v>Да</v>
      </c>
      <c r="U96" s="44" t="str">
        <f t="shared" si="56"/>
        <v/>
      </c>
      <c r="V96" s="27" t="str">
        <f t="shared" si="57"/>
        <v/>
      </c>
    </row>
    <row r="97" spans="1:22" x14ac:dyDescent="0.2">
      <c r="A97" s="48">
        <f t="shared" si="46"/>
        <v>95</v>
      </c>
      <c r="B97" s="53" t="str">
        <f t="shared" si="59"/>
        <v>Бобёр</v>
      </c>
      <c r="C97" s="27" t="str">
        <f t="shared" si="60"/>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47"/>
        <v>Познавательные</v>
      </c>
      <c r="E97" s="54" t="str">
        <f t="shared" si="48"/>
        <v>SD</v>
      </c>
      <c r="F97" s="54" t="str">
        <f t="shared" si="49"/>
        <v>DVB-18</v>
      </c>
      <c r="G97" s="45" t="str">
        <f t="shared" si="50"/>
        <v xml:space="preserve"> 3007</v>
      </c>
      <c r="H97" s="54">
        <v>312</v>
      </c>
      <c r="I97" s="54">
        <f t="shared" si="51"/>
        <v>112</v>
      </c>
      <c r="J97" s="47" t="str">
        <f t="shared" si="61"/>
        <v>epg603</v>
      </c>
      <c r="K97" s="48" t="str">
        <f t="shared" si="52"/>
        <v>0009000207E5</v>
      </c>
      <c r="L97" s="48" t="str">
        <f t="shared" si="62"/>
        <v>http://www.bober-tv.ru</v>
      </c>
      <c r="M97" s="48" t="str">
        <f t="shared" si="63"/>
        <v>Русский</v>
      </c>
      <c r="N97" s="48" t="str">
        <f t="shared" si="64"/>
        <v>Круглосуточно</v>
      </c>
      <c r="O97" s="49" t="str">
        <f t="shared" si="65"/>
        <v/>
      </c>
      <c r="P97" s="48" t="str">
        <f t="shared" si="53"/>
        <v>Базовый</v>
      </c>
      <c r="Q97" s="48" t="str">
        <f t="shared" si="58"/>
        <v/>
      </c>
      <c r="R97" s="48"/>
      <c r="S97" s="44" t="str">
        <f t="shared" si="54"/>
        <v>Да</v>
      </c>
      <c r="T97" s="44" t="str">
        <f t="shared" si="55"/>
        <v>Да</v>
      </c>
      <c r="U97" s="44" t="str">
        <f t="shared" si="56"/>
        <v/>
      </c>
      <c r="V97" s="27" t="str">
        <f t="shared" si="57"/>
        <v/>
      </c>
    </row>
    <row r="98" spans="1:22" x14ac:dyDescent="0.2">
      <c r="A98" s="44">
        <f t="shared" si="46"/>
        <v>96</v>
      </c>
      <c r="B98" s="53" t="str">
        <f t="shared" si="59"/>
        <v>Fox Life HD</v>
      </c>
      <c r="C98" s="27" t="str">
        <f t="shared" si="60"/>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53" t="str">
        <f t="shared" si="47"/>
        <v>Кино и сериалы</v>
      </c>
      <c r="E98" s="54" t="str">
        <f t="shared" si="48"/>
        <v>HD</v>
      </c>
      <c r="F98" s="54" t="str">
        <f t="shared" si="49"/>
        <v>DVB-21</v>
      </c>
      <c r="G98" s="45" t="str">
        <f t="shared" si="50"/>
        <v xml:space="preserve"> 3007</v>
      </c>
      <c r="H98" s="55">
        <v>130</v>
      </c>
      <c r="I98" s="54">
        <f t="shared" si="51"/>
        <v>606</v>
      </c>
      <c r="J98" s="47" t="str">
        <f t="shared" si="61"/>
        <v>epg315</v>
      </c>
      <c r="K98" s="48" t="str">
        <f t="shared" si="52"/>
        <v>0009000207D1</v>
      </c>
      <c r="L98" s="48" t="str">
        <f t="shared" si="62"/>
        <v>http://www.foxlifetv.ru/</v>
      </c>
      <c r="M98" s="48" t="str">
        <f t="shared" si="63"/>
        <v>Русский</v>
      </c>
      <c r="N98" s="48" t="str">
        <f t="shared" si="64"/>
        <v>Круглосуточно</v>
      </c>
      <c r="O98" s="49" t="str">
        <f t="shared" si="65"/>
        <v/>
      </c>
      <c r="P98" s="48" t="str">
        <f t="shared" si="53"/>
        <v>Базовый</v>
      </c>
      <c r="Q98" s="44" t="str">
        <f t="shared" si="58"/>
        <v/>
      </c>
      <c r="R98" s="44"/>
      <c r="S98" s="44" t="str">
        <f t="shared" si="54"/>
        <v>Да</v>
      </c>
      <c r="T98" s="44" t="str">
        <f t="shared" si="55"/>
        <v>Да</v>
      </c>
      <c r="U98" s="44" t="str">
        <f t="shared" si="56"/>
        <v/>
      </c>
      <c r="V98" s="27" t="str">
        <f t="shared" si="57"/>
        <v/>
      </c>
    </row>
    <row r="99" spans="1:22" x14ac:dyDescent="0.2">
      <c r="A99" s="44">
        <f t="shared" ref="A99:A130" si="66">ROW()-2</f>
        <v>97</v>
      </c>
      <c r="B99" s="53" t="str">
        <f t="shared" si="59"/>
        <v>Mezzo Live HD</v>
      </c>
      <c r="C99" s="27" t="str">
        <f t="shared" si="60"/>
        <v>Самые прекрасные мгновения классической музыки, оперы, танца, джаза и всей музыки мира. В прямом эфире.</v>
      </c>
      <c r="D99" s="53" t="str">
        <f t="shared" ref="D99:D130" si="67">IFERROR(VLOOKUP($H99,TChannels,21,FALSE),"-")</f>
        <v>Музыкальные</v>
      </c>
      <c r="E99" s="54" t="str">
        <f t="shared" ref="E99:E123" si="68">IFERROR(VLOOKUP($H99,TChannels,4,FALSE),"-")</f>
        <v>HD</v>
      </c>
      <c r="F99" s="54" t="str">
        <f t="shared" ref="F99:F130" si="69">IFERROR(VLOOKUP($H99,TChannels,2,FALSE),"-")</f>
        <v>DVB-23</v>
      </c>
      <c r="G99" s="45" t="str">
        <f t="shared" ref="G99:G130" si="70">IFERROR(MID($A$1,SEARCH("=",$A$1,9)+1,SEARCH(")",$A$1)-SEARCH("=",$A$1,9)-1),"Н/Д")</f>
        <v xml:space="preserve"> 3007</v>
      </c>
      <c r="H99" s="55">
        <v>146</v>
      </c>
      <c r="I99" s="54">
        <f t="shared" ref="I99:I130" si="71">IFERROR(VLOOKUP($H99,TChannels,5,FALSE),"-")</f>
        <v>623</v>
      </c>
      <c r="J99" s="47" t="str">
        <f t="shared" si="61"/>
        <v>epg329</v>
      </c>
      <c r="K99" s="48" t="str">
        <f t="shared" ref="K99:K130" si="72">IFERROR(IF($U$1=1,VLOOKUP($H99,TChannels,13,FALSE),IF($U$1=2,VLOOKUP($H99,TChannels,20,FALSE),IF($U$1=3,VLOOKUP($H99,TChannels,10,FALSE),IF($U$1=4,VLOOKUP($H99,TChannels,17,FALSE),"Не определен")))),"-")</f>
        <v>0009000207D1</v>
      </c>
      <c r="L99" s="48" t="str">
        <f t="shared" si="62"/>
        <v>http://www.mezzo.tv/</v>
      </c>
      <c r="M99" s="48" t="str">
        <f t="shared" si="63"/>
        <v>Французский</v>
      </c>
      <c r="N99" s="48" t="str">
        <f t="shared" si="64"/>
        <v>Круглосуточно</v>
      </c>
      <c r="O99" s="49" t="str">
        <f t="shared" si="65"/>
        <v/>
      </c>
      <c r="P99" s="48" t="str">
        <f t="shared" ref="P99:P130" si="73">IFERROR(IF(OR($U$1=1,$U$1=3),VLOOKUP($H99,TChannels,7,FALSE),IF(OR($U$1=2,$U$1=4),VLOOKUP($H99,TChannels,14,FALSE),"Не определен")),"-")</f>
        <v>Базовый</v>
      </c>
      <c r="Q99" s="44" t="str">
        <f t="shared" si="58"/>
        <v/>
      </c>
      <c r="R99" s="44"/>
      <c r="S99" s="44" t="str">
        <f t="shared" ref="S99:S130" si="74">IFERROR(VLOOKUP($H99,TChannels,27,FALSE),"-")</f>
        <v>Да</v>
      </c>
      <c r="T99" s="44" t="str">
        <f t="shared" ref="T99:T130" si="75">IFERROR(VLOOKUP($H99,TChannels,28,FALSE),"-")</f>
        <v>Да</v>
      </c>
      <c r="U99" s="44" t="str">
        <f t="shared" ref="U99:U130" si="76">IF(VLOOKUP($H99,TChannels,29,FALSE)=0,"",VLOOKUP($H99,TChannels,29,FALSE))</f>
        <v/>
      </c>
      <c r="V99" s="27" t="str">
        <f t="shared" ref="V99:V130" si="77">IF(VLOOKUP($H99,TChannels,31,FALSE)=0,"",VLOOKUP($H99,TChannels,31,FALSE))</f>
        <v/>
      </c>
    </row>
    <row r="100" spans="1:22" x14ac:dyDescent="0.2">
      <c r="A100" s="44">
        <f t="shared" si="66"/>
        <v>98</v>
      </c>
      <c r="B100" s="53" t="str">
        <f t="shared" si="59"/>
        <v>Viasat History</v>
      </c>
      <c r="C100" s="27" t="str">
        <f t="shared" si="60"/>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53" t="str">
        <f t="shared" si="67"/>
        <v>Познавательные</v>
      </c>
      <c r="E100" s="54" t="str">
        <f t="shared" si="68"/>
        <v>SD</v>
      </c>
      <c r="F100" s="54" t="str">
        <f t="shared" si="69"/>
        <v>DVB-22</v>
      </c>
      <c r="G100" s="45" t="str">
        <f t="shared" si="70"/>
        <v xml:space="preserve"> 3007</v>
      </c>
      <c r="H100" s="55">
        <v>91</v>
      </c>
      <c r="I100" s="54">
        <f t="shared" si="71"/>
        <v>113</v>
      </c>
      <c r="J100" s="47" t="str">
        <f t="shared" si="61"/>
        <v>epg87</v>
      </c>
      <c r="K100" s="48" t="str">
        <f t="shared" si="72"/>
        <v>0009000207D1</v>
      </c>
      <c r="L100" s="48" t="str">
        <f t="shared" si="62"/>
        <v>http://www.viasat-channels.tv</v>
      </c>
      <c r="M100" s="48" t="str">
        <f t="shared" si="63"/>
        <v>Русский, Английский</v>
      </c>
      <c r="N100" s="48" t="str">
        <f t="shared" si="64"/>
        <v>Круглосуточно</v>
      </c>
      <c r="O100" s="49" t="str">
        <f t="shared" si="65"/>
        <v/>
      </c>
      <c r="P100" s="48" t="str">
        <f t="shared" si="73"/>
        <v>Базовый</v>
      </c>
      <c r="Q100" s="44" t="str">
        <f t="shared" si="58"/>
        <v>Да</v>
      </c>
      <c r="R100" s="44"/>
      <c r="S100" s="44" t="str">
        <f t="shared" si="74"/>
        <v>Да</v>
      </c>
      <c r="T100" s="44" t="str">
        <f t="shared" si="75"/>
        <v>Да</v>
      </c>
      <c r="U100" s="44" t="str">
        <f t="shared" si="76"/>
        <v/>
      </c>
      <c r="V100" s="27" t="str">
        <f t="shared" si="77"/>
        <v/>
      </c>
    </row>
    <row r="101" spans="1:22" x14ac:dyDescent="0.2">
      <c r="A101" s="44">
        <f t="shared" si="66"/>
        <v>99</v>
      </c>
      <c r="B101" s="53" t="str">
        <f t="shared" si="59"/>
        <v>Life HD</v>
      </c>
      <c r="C101" s="27" t="str">
        <f t="shared" si="60"/>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53" t="str">
        <f t="shared" si="67"/>
        <v>Новости и публицистика</v>
      </c>
      <c r="E101" s="54" t="str">
        <f t="shared" si="68"/>
        <v>HD</v>
      </c>
      <c r="F101" s="54" t="str">
        <f t="shared" si="69"/>
        <v>DVB-19</v>
      </c>
      <c r="G101" s="45" t="str">
        <f t="shared" si="70"/>
        <v xml:space="preserve"> 3007</v>
      </c>
      <c r="H101" s="55">
        <v>182</v>
      </c>
      <c r="I101" s="54">
        <f t="shared" si="71"/>
        <v>624</v>
      </c>
      <c r="J101" s="153" t="str">
        <f t="shared" si="61"/>
        <v>epg480</v>
      </c>
      <c r="K101" s="67" t="str">
        <f t="shared" si="72"/>
        <v>0009000207D1</v>
      </c>
      <c r="L101" s="67" t="str">
        <f t="shared" si="62"/>
        <v>http://lifenews.ru/</v>
      </c>
      <c r="M101" s="67" t="str">
        <f t="shared" si="63"/>
        <v>Русский</v>
      </c>
      <c r="N101" s="67" t="str">
        <f t="shared" si="64"/>
        <v>Круглосуточно</v>
      </c>
      <c r="O101" s="154" t="str">
        <f t="shared" si="65"/>
        <v/>
      </c>
      <c r="P101" s="67" t="str">
        <f t="shared" si="73"/>
        <v>Базовый</v>
      </c>
      <c r="Q101" s="67" t="str">
        <f t="shared" si="58"/>
        <v/>
      </c>
      <c r="R101" s="44"/>
      <c r="S101" s="44" t="str">
        <f t="shared" si="74"/>
        <v>Да</v>
      </c>
      <c r="T101" s="44" t="str">
        <f t="shared" si="75"/>
        <v>Да</v>
      </c>
      <c r="U101" s="44" t="str">
        <f t="shared" si="76"/>
        <v/>
      </c>
      <c r="V101" s="27" t="str">
        <f t="shared" si="77"/>
        <v/>
      </c>
    </row>
    <row r="102" spans="1:22" x14ac:dyDescent="0.2">
      <c r="A102" s="44">
        <f t="shared" si="66"/>
        <v>100</v>
      </c>
      <c r="B102" s="53" t="str">
        <f t="shared" si="59"/>
        <v>Матч! Арена</v>
      </c>
      <c r="C102" s="27" t="str">
        <f t="shared" si="60"/>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53" t="str">
        <f t="shared" si="67"/>
        <v>Спортивные</v>
      </c>
      <c r="E102" s="54" t="str">
        <f t="shared" si="68"/>
        <v>SD</v>
      </c>
      <c r="F102" s="54" t="str">
        <f t="shared" si="69"/>
        <v>DVB-19</v>
      </c>
      <c r="G102" s="45" t="str">
        <f t="shared" si="70"/>
        <v xml:space="preserve"> 3007</v>
      </c>
      <c r="H102" s="55">
        <v>50</v>
      </c>
      <c r="I102" s="54">
        <f t="shared" si="71"/>
        <v>302</v>
      </c>
      <c r="J102" s="153" t="str">
        <f t="shared" si="61"/>
        <v>epg627</v>
      </c>
      <c r="K102" s="67" t="str">
        <f t="shared" si="72"/>
        <v>0009000207F4</v>
      </c>
      <c r="L102" s="67" t="str">
        <f t="shared" si="62"/>
        <v>http://matchtv.ru/</v>
      </c>
      <c r="M102" s="67" t="str">
        <f t="shared" si="63"/>
        <v>Русский</v>
      </c>
      <c r="N102" s="67" t="str">
        <f t="shared" si="64"/>
        <v>Круглосуточно</v>
      </c>
      <c r="O102" s="154" t="str">
        <f t="shared" si="65"/>
        <v/>
      </c>
      <c r="P102" s="67" t="str">
        <f t="shared" si="73"/>
        <v>Базовый</v>
      </c>
      <c r="Q102" s="67" t="str">
        <f t="shared" si="58"/>
        <v>Да</v>
      </c>
      <c r="R102" s="44"/>
      <c r="S102" s="44" t="str">
        <f t="shared" si="74"/>
        <v>Да</v>
      </c>
      <c r="T102" s="44" t="str">
        <f t="shared" si="75"/>
        <v>Да</v>
      </c>
      <c r="U102" s="44" t="str">
        <f t="shared" si="76"/>
        <v/>
      </c>
      <c r="V102" s="27" t="str">
        <f t="shared" si="77"/>
        <v/>
      </c>
    </row>
    <row r="103" spans="1:22" x14ac:dyDescent="0.2">
      <c r="A103" s="44">
        <f t="shared" si="66"/>
        <v>101</v>
      </c>
      <c r="B103" s="27" t="str">
        <f t="shared" si="59"/>
        <v>Extreme Sports</v>
      </c>
      <c r="C103" s="27" t="str">
        <f t="shared" si="60"/>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7"/>
        <v>Спортивные</v>
      </c>
      <c r="E103" s="45" t="str">
        <f t="shared" si="68"/>
        <v>SD</v>
      </c>
      <c r="F103" s="45" t="str">
        <f t="shared" si="69"/>
        <v>DVB-31</v>
      </c>
      <c r="G103" s="45" t="str">
        <f t="shared" si="70"/>
        <v xml:space="preserve"> 3007</v>
      </c>
      <c r="H103" s="45">
        <v>110</v>
      </c>
      <c r="I103" s="45">
        <f t="shared" si="71"/>
        <v>838</v>
      </c>
      <c r="J103" s="153" t="str">
        <f t="shared" si="61"/>
        <v>epg106</v>
      </c>
      <c r="K103" s="67" t="str">
        <f t="shared" si="72"/>
        <v>000900020803</v>
      </c>
      <c r="L103" s="67" t="str">
        <f t="shared" si="62"/>
        <v>http://extreme.com/</v>
      </c>
      <c r="M103" s="67" t="str">
        <f t="shared" si="63"/>
        <v>Русский</v>
      </c>
      <c r="N103" s="67" t="str">
        <f t="shared" si="64"/>
        <v>Круглосуточно</v>
      </c>
      <c r="O103" s="154" t="str">
        <f t="shared" si="65"/>
        <v/>
      </c>
      <c r="P103" s="67" t="str">
        <f t="shared" si="73"/>
        <v>Активный</v>
      </c>
      <c r="Q103" s="67" t="str">
        <f t="shared" si="58"/>
        <v/>
      </c>
      <c r="R103" s="44"/>
      <c r="S103" s="44" t="str">
        <f t="shared" si="74"/>
        <v>Да</v>
      </c>
      <c r="T103" s="44" t="str">
        <f t="shared" si="75"/>
        <v>Да</v>
      </c>
      <c r="U103" s="44" t="str">
        <f t="shared" si="76"/>
        <v/>
      </c>
      <c r="V103" s="27" t="str">
        <f t="shared" si="77"/>
        <v/>
      </c>
    </row>
    <row r="104" spans="1:22" x14ac:dyDescent="0.2">
      <c r="A104" s="44">
        <f t="shared" si="66"/>
        <v>102</v>
      </c>
      <c r="B104" s="27" t="str">
        <f t="shared" si="59"/>
        <v>Discovery Science HD</v>
      </c>
      <c r="C104" s="27" t="str">
        <f t="shared" si="60"/>
        <v>Discovery Science HD – научный круглосуточный канал. Discovery Science транслирует научные и технические исследования, открытия и изобретения.</v>
      </c>
      <c r="D104" s="27" t="str">
        <f t="shared" si="67"/>
        <v>Познавательные</v>
      </c>
      <c r="E104" s="45" t="str">
        <f t="shared" si="68"/>
        <v>HD</v>
      </c>
      <c r="F104" s="45" t="str">
        <f t="shared" si="69"/>
        <v>DVB-19</v>
      </c>
      <c r="G104" s="45" t="str">
        <f t="shared" si="70"/>
        <v xml:space="preserve"> 3007</v>
      </c>
      <c r="H104" s="46">
        <v>155</v>
      </c>
      <c r="I104" s="45">
        <f t="shared" si="71"/>
        <v>613</v>
      </c>
      <c r="J104" s="153" t="str">
        <f t="shared" si="61"/>
        <v>epg523</v>
      </c>
      <c r="K104" s="67" t="str">
        <f t="shared" si="72"/>
        <v>0009000207D1</v>
      </c>
      <c r="L104" s="67" t="str">
        <f t="shared" si="62"/>
        <v>http://science.discovery.com/</v>
      </c>
      <c r="M104" s="67" t="str">
        <f t="shared" si="63"/>
        <v>Русский, Английский</v>
      </c>
      <c r="N104" s="67" t="str">
        <f t="shared" si="64"/>
        <v>Круглосуточно</v>
      </c>
      <c r="O104" s="154" t="str">
        <f t="shared" si="65"/>
        <v/>
      </c>
      <c r="P104" s="67" t="str">
        <f t="shared" si="73"/>
        <v>Базовый</v>
      </c>
      <c r="Q104" s="67" t="str">
        <f t="shared" si="58"/>
        <v/>
      </c>
      <c r="R104" s="44"/>
      <c r="S104" s="44" t="str">
        <f t="shared" si="74"/>
        <v>Да</v>
      </c>
      <c r="T104" s="44" t="str">
        <f t="shared" si="75"/>
        <v>Да</v>
      </c>
      <c r="U104" s="44" t="str">
        <f t="shared" si="76"/>
        <v/>
      </c>
      <c r="V104" s="27" t="str">
        <f t="shared" si="77"/>
        <v/>
      </c>
    </row>
    <row r="105" spans="1:22" x14ac:dyDescent="0.2">
      <c r="A105" s="44">
        <f t="shared" si="66"/>
        <v>103</v>
      </c>
      <c r="B105" s="27" t="str">
        <f t="shared" si="59"/>
        <v>AMEDIA HIT HD</v>
      </c>
      <c r="C105" s="27" t="str">
        <f t="shared" si="60"/>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7"/>
        <v>Кино и сериалы</v>
      </c>
      <c r="E105" s="45" t="str">
        <f t="shared" si="68"/>
        <v>HD</v>
      </c>
      <c r="F105" s="45" t="str">
        <f t="shared" si="69"/>
        <v>DVB-20</v>
      </c>
      <c r="G105" s="45" t="str">
        <f t="shared" si="70"/>
        <v xml:space="preserve"> 3007</v>
      </c>
      <c r="H105" s="46">
        <v>303</v>
      </c>
      <c r="I105" s="45">
        <f t="shared" si="71"/>
        <v>826</v>
      </c>
      <c r="J105" s="153" t="str">
        <f t="shared" si="61"/>
        <v>epg585</v>
      </c>
      <c r="K105" s="67" t="str">
        <f t="shared" si="72"/>
        <v>0009000207EF</v>
      </c>
      <c r="L105" s="67" t="str">
        <f t="shared" si="62"/>
        <v>http://amediahit.ru/</v>
      </c>
      <c r="M105" s="67" t="str">
        <f t="shared" si="63"/>
        <v>Русский, Английский</v>
      </c>
      <c r="N105" s="67" t="str">
        <f t="shared" si="64"/>
        <v>Круглосуточно</v>
      </c>
      <c r="O105" s="154" t="str">
        <f t="shared" si="65"/>
        <v/>
      </c>
      <c r="P105" s="67" t="str">
        <f t="shared" si="73"/>
        <v>AMEDIA Premium HD</v>
      </c>
      <c r="Q105" s="67" t="str">
        <f t="shared" si="58"/>
        <v/>
      </c>
      <c r="R105" s="44"/>
      <c r="S105" s="44" t="str">
        <f t="shared" si="74"/>
        <v>Да</v>
      </c>
      <c r="T105" s="44" t="str">
        <f t="shared" si="75"/>
        <v>Да</v>
      </c>
      <c r="U105" s="44" t="str">
        <f t="shared" si="76"/>
        <v/>
      </c>
      <c r="V105" s="27" t="str">
        <f t="shared" si="77"/>
        <v/>
      </c>
    </row>
    <row r="106" spans="1:22" x14ac:dyDescent="0.2">
      <c r="A106" s="44">
        <f t="shared" si="66"/>
        <v>104</v>
      </c>
      <c r="B106" s="51" t="str">
        <f t="shared" si="59"/>
        <v>A1</v>
      </c>
      <c r="C106" s="51" t="str">
        <f t="shared" si="60"/>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67"/>
        <v>Кино и сериалы</v>
      </c>
      <c r="E106" s="68" t="str">
        <f t="shared" si="68"/>
        <v>SD</v>
      </c>
      <c r="F106" s="68" t="str">
        <f t="shared" si="69"/>
        <v>DVB-20</v>
      </c>
      <c r="G106" s="68" t="str">
        <f t="shared" si="70"/>
        <v xml:space="preserve"> 3007</v>
      </c>
      <c r="H106" s="152">
        <v>79</v>
      </c>
      <c r="I106" s="68">
        <f t="shared" si="71"/>
        <v>829</v>
      </c>
      <c r="J106" s="153" t="str">
        <f t="shared" si="61"/>
        <v>epg265</v>
      </c>
      <c r="K106" s="67" t="str">
        <f t="shared" si="72"/>
        <v>0009000207EF</v>
      </c>
      <c r="L106" s="67" t="str">
        <f t="shared" si="62"/>
        <v>http://amedia1.ru/</v>
      </c>
      <c r="M106" s="67" t="str">
        <f t="shared" si="63"/>
        <v>Русский, Английский</v>
      </c>
      <c r="N106" s="67" t="str">
        <f t="shared" si="64"/>
        <v>Круглосуточно</v>
      </c>
      <c r="O106" s="154" t="str">
        <f t="shared" si="65"/>
        <v/>
      </c>
      <c r="P106" s="67" t="str">
        <f t="shared" si="73"/>
        <v>AMEDIA Premium HD</v>
      </c>
      <c r="Q106" s="67" t="str">
        <f t="shared" si="58"/>
        <v/>
      </c>
      <c r="R106" s="44"/>
      <c r="S106" s="44" t="str">
        <f t="shared" si="74"/>
        <v>Да</v>
      </c>
      <c r="T106" s="44" t="str">
        <f t="shared" si="75"/>
        <v>Да</v>
      </c>
      <c r="U106" s="44" t="str">
        <f t="shared" si="76"/>
        <v/>
      </c>
      <c r="V106" s="27" t="str">
        <f t="shared" si="77"/>
        <v/>
      </c>
    </row>
    <row r="107" spans="1:22" x14ac:dyDescent="0.2">
      <c r="A107" s="44">
        <f t="shared" si="66"/>
        <v>105</v>
      </c>
      <c r="B107" s="51" t="str">
        <f t="shared" si="59"/>
        <v>AMEDIA HIT SD</v>
      </c>
      <c r="C107" s="51" t="str">
        <f t="shared" si="60"/>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67"/>
        <v>Кино и сериалы</v>
      </c>
      <c r="E107" s="68" t="str">
        <f t="shared" si="68"/>
        <v>SD</v>
      </c>
      <c r="F107" s="68" t="str">
        <f t="shared" si="69"/>
        <v>DVB-20</v>
      </c>
      <c r="G107" s="68" t="str">
        <f t="shared" si="70"/>
        <v xml:space="preserve"> 3007</v>
      </c>
      <c r="H107" s="152">
        <v>302</v>
      </c>
      <c r="I107" s="68">
        <f t="shared" si="71"/>
        <v>827</v>
      </c>
      <c r="J107" s="153" t="str">
        <f t="shared" si="61"/>
        <v>epg575</v>
      </c>
      <c r="K107" s="67" t="str">
        <f t="shared" si="72"/>
        <v>0009000207EF</v>
      </c>
      <c r="L107" s="67" t="str">
        <f t="shared" si="62"/>
        <v>http://amediahit.ru/</v>
      </c>
      <c r="M107" s="67" t="str">
        <f t="shared" si="63"/>
        <v>Русский, Английский</v>
      </c>
      <c r="N107" s="67" t="str">
        <f t="shared" si="64"/>
        <v>Круглосуточно</v>
      </c>
      <c r="O107" s="154" t="str">
        <f t="shared" si="65"/>
        <v/>
      </c>
      <c r="P107" s="67" t="str">
        <f t="shared" si="73"/>
        <v>AMEDIA Premium HD</v>
      </c>
      <c r="Q107" s="67" t="str">
        <f t="shared" si="58"/>
        <v/>
      </c>
      <c r="R107" s="44"/>
      <c r="S107" s="44" t="str">
        <f t="shared" si="74"/>
        <v>Да</v>
      </c>
      <c r="T107" s="44" t="str">
        <f t="shared" si="75"/>
        <v>Да</v>
      </c>
      <c r="U107" s="44" t="str">
        <f t="shared" si="76"/>
        <v/>
      </c>
      <c r="V107" s="27" t="str">
        <f t="shared" si="77"/>
        <v/>
      </c>
    </row>
    <row r="108" spans="1:22" x14ac:dyDescent="0.2">
      <c r="A108" s="44">
        <f t="shared" si="66"/>
        <v>106</v>
      </c>
      <c r="B108" s="51" t="str">
        <f t="shared" si="59"/>
        <v>AMEDIA Premium HD</v>
      </c>
      <c r="C108" s="51" t="str">
        <f t="shared" si="60"/>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67"/>
        <v>Кино и сериалы</v>
      </c>
      <c r="E108" s="68" t="str">
        <f t="shared" si="68"/>
        <v>HD</v>
      </c>
      <c r="F108" s="68" t="str">
        <f t="shared" si="69"/>
        <v>DVB-20</v>
      </c>
      <c r="G108" s="68" t="str">
        <f t="shared" si="70"/>
        <v xml:space="preserve"> 3007</v>
      </c>
      <c r="H108" s="152">
        <v>220</v>
      </c>
      <c r="I108" s="68">
        <f t="shared" si="71"/>
        <v>823</v>
      </c>
      <c r="J108" s="153" t="str">
        <f t="shared" si="61"/>
        <v>epg267</v>
      </c>
      <c r="K108" s="67" t="str">
        <f t="shared" si="72"/>
        <v>0009000207EF</v>
      </c>
      <c r="L108" s="67" t="str">
        <f t="shared" si="62"/>
        <v>http://amediahd.ru/</v>
      </c>
      <c r="M108" s="67" t="str">
        <f t="shared" si="63"/>
        <v>Русский, Английский</v>
      </c>
      <c r="N108" s="67" t="str">
        <f t="shared" si="64"/>
        <v>Круглосуточно</v>
      </c>
      <c r="O108" s="154" t="str">
        <f t="shared" si="65"/>
        <v/>
      </c>
      <c r="P108" s="67" t="str">
        <f t="shared" si="73"/>
        <v>AMEDIA Premium HD</v>
      </c>
      <c r="Q108" s="67" t="str">
        <f t="shared" si="58"/>
        <v/>
      </c>
      <c r="R108" s="44"/>
      <c r="S108" s="44" t="str">
        <f t="shared" si="74"/>
        <v>Да</v>
      </c>
      <c r="T108" s="44" t="str">
        <f t="shared" si="75"/>
        <v>Да</v>
      </c>
      <c r="U108" s="44" t="str">
        <f t="shared" si="76"/>
        <v/>
      </c>
      <c r="V108" s="27" t="str">
        <f t="shared" si="77"/>
        <v/>
      </c>
    </row>
    <row r="109" spans="1:22" x14ac:dyDescent="0.2">
      <c r="A109" s="44">
        <f t="shared" si="66"/>
        <v>107</v>
      </c>
      <c r="B109" s="51" t="str">
        <f t="shared" si="59"/>
        <v>Fox Life</v>
      </c>
      <c r="C109" s="51" t="str">
        <f t="shared" si="60"/>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67"/>
        <v>Кино и сериалы</v>
      </c>
      <c r="E109" s="68" t="str">
        <f t="shared" si="68"/>
        <v>SD</v>
      </c>
      <c r="F109" s="68" t="str">
        <f t="shared" si="69"/>
        <v>DVB-21</v>
      </c>
      <c r="G109" s="68" t="str">
        <f t="shared" si="70"/>
        <v xml:space="preserve"> 3007</v>
      </c>
      <c r="H109" s="152">
        <v>90</v>
      </c>
      <c r="I109" s="68">
        <f t="shared" si="71"/>
        <v>69</v>
      </c>
      <c r="J109" s="153" t="str">
        <f t="shared" si="61"/>
        <v>epg86</v>
      </c>
      <c r="K109" s="67" t="str">
        <f t="shared" si="72"/>
        <v>0009000207D1</v>
      </c>
      <c r="L109" s="67" t="str">
        <f t="shared" si="62"/>
        <v>http://www.foxlifetv.ru/</v>
      </c>
      <c r="M109" s="67" t="str">
        <f t="shared" si="63"/>
        <v>Русский, Английский</v>
      </c>
      <c r="N109" s="67" t="str">
        <f t="shared" si="64"/>
        <v>Круглосуточно</v>
      </c>
      <c r="O109" s="154" t="str">
        <f t="shared" si="65"/>
        <v/>
      </c>
      <c r="P109" s="67" t="str">
        <f t="shared" si="73"/>
        <v>Базовый</v>
      </c>
      <c r="Q109" s="67" t="str">
        <f t="shared" si="58"/>
        <v/>
      </c>
      <c r="R109" s="44"/>
      <c r="S109" s="44" t="str">
        <f t="shared" si="74"/>
        <v>Да</v>
      </c>
      <c r="T109" s="44" t="str">
        <f t="shared" si="75"/>
        <v>Да</v>
      </c>
      <c r="U109" s="44" t="str">
        <f t="shared" si="76"/>
        <v/>
      </c>
      <c r="V109" s="27" t="str">
        <f t="shared" si="77"/>
        <v/>
      </c>
    </row>
    <row r="110" spans="1:22" x14ac:dyDescent="0.2">
      <c r="A110" s="44">
        <f t="shared" si="66"/>
        <v>108</v>
      </c>
      <c r="B110" s="51" t="str">
        <f t="shared" si="59"/>
        <v>Viasat History HD/Viasat Nature HD</v>
      </c>
      <c r="C110" s="51" t="str">
        <f t="shared" si="60"/>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67"/>
        <v>Познавательные</v>
      </c>
      <c r="E110" s="68" t="str">
        <f t="shared" si="68"/>
        <v>HD</v>
      </c>
      <c r="F110" s="68" t="str">
        <f t="shared" si="69"/>
        <v>DVB-21</v>
      </c>
      <c r="G110" s="68" t="str">
        <f t="shared" si="70"/>
        <v xml:space="preserve"> 3007</v>
      </c>
      <c r="H110" s="152">
        <v>163</v>
      </c>
      <c r="I110" s="68">
        <f t="shared" si="71"/>
        <v>807</v>
      </c>
      <c r="J110" s="153" t="str">
        <f t="shared" si="61"/>
        <v>epg378</v>
      </c>
      <c r="K110" s="67" t="str">
        <f t="shared" si="72"/>
        <v>0009000207E0</v>
      </c>
      <c r="L110" s="67" t="str">
        <f t="shared" si="62"/>
        <v>http://www.viasatpremium.ru/</v>
      </c>
      <c r="M110" s="67" t="str">
        <f t="shared" si="63"/>
        <v>Русский</v>
      </c>
      <c r="N110" s="67" t="str">
        <f t="shared" si="64"/>
        <v>Круглосуточно</v>
      </c>
      <c r="O110" s="154" t="str">
        <f t="shared" si="65"/>
        <v/>
      </c>
      <c r="P110" s="67" t="str">
        <f t="shared" si="73"/>
        <v>VIASAT премиум HD</v>
      </c>
      <c r="Q110" s="67" t="str">
        <f t="shared" si="58"/>
        <v/>
      </c>
      <c r="R110" s="44"/>
      <c r="S110" s="44" t="str">
        <f t="shared" si="74"/>
        <v>Да</v>
      </c>
      <c r="T110" s="44" t="str">
        <f t="shared" si="75"/>
        <v>Да</v>
      </c>
      <c r="U110" s="44" t="str">
        <f t="shared" si="76"/>
        <v/>
      </c>
      <c r="V110" s="27" t="str">
        <f t="shared" si="77"/>
        <v/>
      </c>
    </row>
    <row r="111" spans="1:22" x14ac:dyDescent="0.2">
      <c r="A111" s="44">
        <f t="shared" si="66"/>
        <v>109</v>
      </c>
      <c r="B111" s="51" t="str">
        <f t="shared" si="59"/>
        <v>TV1000 Megahit HD</v>
      </c>
      <c r="C111" s="51" t="str">
        <f t="shared" si="60"/>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67"/>
        <v>Кино и сериалы</v>
      </c>
      <c r="E111" s="68" t="str">
        <f t="shared" si="68"/>
        <v>HD</v>
      </c>
      <c r="F111" s="68" t="str">
        <f t="shared" si="69"/>
        <v>DVB-21</v>
      </c>
      <c r="G111" s="68" t="str">
        <f t="shared" si="70"/>
        <v xml:space="preserve"> 3007</v>
      </c>
      <c r="H111" s="152">
        <v>161</v>
      </c>
      <c r="I111" s="68">
        <f t="shared" si="71"/>
        <v>803</v>
      </c>
      <c r="J111" s="153" t="str">
        <f t="shared" si="61"/>
        <v>epg376</v>
      </c>
      <c r="K111" s="67" t="str">
        <f t="shared" si="72"/>
        <v>0009000207E0</v>
      </c>
      <c r="L111" s="67" t="str">
        <f t="shared" si="62"/>
        <v>http://www.viasatpremium.ru/</v>
      </c>
      <c r="M111" s="67" t="str">
        <f t="shared" si="63"/>
        <v>Русский</v>
      </c>
      <c r="N111" s="67" t="str">
        <f t="shared" si="64"/>
        <v>Круглосуточно</v>
      </c>
      <c r="O111" s="154" t="str">
        <f t="shared" si="65"/>
        <v/>
      </c>
      <c r="P111" s="67" t="str">
        <f t="shared" si="73"/>
        <v>VIASAT премиум HD</v>
      </c>
      <c r="Q111" s="67" t="str">
        <f t="shared" si="58"/>
        <v/>
      </c>
      <c r="R111" s="44"/>
      <c r="S111" s="44" t="str">
        <f t="shared" si="74"/>
        <v>Да</v>
      </c>
      <c r="T111" s="44" t="str">
        <f t="shared" si="75"/>
        <v>Да</v>
      </c>
      <c r="U111" s="44" t="str">
        <f t="shared" si="76"/>
        <v/>
      </c>
      <c r="V111" s="27" t="str">
        <f t="shared" si="77"/>
        <v/>
      </c>
    </row>
    <row r="112" spans="1:22" x14ac:dyDescent="0.2">
      <c r="A112" s="44">
        <f t="shared" si="66"/>
        <v>110</v>
      </c>
      <c r="B112" s="51" t="str">
        <f t="shared" si="59"/>
        <v>Travel+Adventure SD</v>
      </c>
      <c r="C112" s="51" t="str">
        <f t="shared" si="60"/>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67"/>
        <v>Вокруг света</v>
      </c>
      <c r="E112" s="68" t="str">
        <f t="shared" si="68"/>
        <v>SD</v>
      </c>
      <c r="F112" s="68" t="str">
        <f t="shared" si="69"/>
        <v>DVB-22</v>
      </c>
      <c r="G112" s="68" t="str">
        <f t="shared" si="70"/>
        <v xml:space="preserve"> 3007</v>
      </c>
      <c r="H112" s="152">
        <v>218</v>
      </c>
      <c r="I112" s="68">
        <f t="shared" si="71"/>
        <v>107</v>
      </c>
      <c r="J112" s="153" t="str">
        <f t="shared" si="61"/>
        <v>epg274</v>
      </c>
      <c r="K112" s="67" t="str">
        <f t="shared" si="72"/>
        <v>0009000207D1</v>
      </c>
      <c r="L112" s="67" t="str">
        <f t="shared" si="62"/>
        <v>http://travelplusadventure.ru/</v>
      </c>
      <c r="M112" s="67" t="str">
        <f t="shared" si="63"/>
        <v>Русский</v>
      </c>
      <c r="N112" s="67" t="str">
        <f t="shared" si="64"/>
        <v>Круглосуточно</v>
      </c>
      <c r="O112" s="154" t="str">
        <f t="shared" si="65"/>
        <v/>
      </c>
      <c r="P112" s="67" t="str">
        <f t="shared" si="73"/>
        <v>Базовый</v>
      </c>
      <c r="Q112" s="67" t="str">
        <f t="shared" si="58"/>
        <v>Да</v>
      </c>
      <c r="R112" s="44"/>
      <c r="S112" s="44" t="str">
        <f t="shared" si="74"/>
        <v>Да</v>
      </c>
      <c r="T112" s="44" t="str">
        <f t="shared" si="75"/>
        <v>Да</v>
      </c>
      <c r="U112" s="44" t="str">
        <f t="shared" si="76"/>
        <v/>
      </c>
      <c r="V112" s="27" t="str">
        <f t="shared" si="77"/>
        <v/>
      </c>
    </row>
    <row r="113" spans="1:22" x14ac:dyDescent="0.2">
      <c r="A113" s="44">
        <f t="shared" si="66"/>
        <v>111</v>
      </c>
      <c r="B113" s="51" t="str">
        <f t="shared" si="59"/>
        <v>Travel+Adventure HD</v>
      </c>
      <c r="C113" s="51" t="str">
        <f t="shared" si="60"/>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67"/>
        <v>Вокруг света</v>
      </c>
      <c r="E113" s="68" t="str">
        <f t="shared" si="68"/>
        <v>HD</v>
      </c>
      <c r="F113" s="68" t="str">
        <f t="shared" si="69"/>
        <v>DVB-22</v>
      </c>
      <c r="G113" s="68" t="str">
        <f t="shared" si="70"/>
        <v xml:space="preserve"> 3007</v>
      </c>
      <c r="H113" s="152">
        <v>219</v>
      </c>
      <c r="I113" s="68">
        <f t="shared" si="71"/>
        <v>612</v>
      </c>
      <c r="J113" s="153" t="str">
        <f t="shared" si="61"/>
        <v>epg275</v>
      </c>
      <c r="K113" s="67" t="str">
        <f t="shared" si="72"/>
        <v>0009000207D1</v>
      </c>
      <c r="L113" s="67" t="str">
        <f t="shared" si="62"/>
        <v>http://travelplusadventure.ru/</v>
      </c>
      <c r="M113" s="67" t="str">
        <f t="shared" si="63"/>
        <v>Русский</v>
      </c>
      <c r="N113" s="67" t="str">
        <f t="shared" si="64"/>
        <v>Круглосуточно</v>
      </c>
      <c r="O113" s="154" t="str">
        <f t="shared" si="65"/>
        <v/>
      </c>
      <c r="P113" s="67" t="str">
        <f t="shared" si="73"/>
        <v>Базовый</v>
      </c>
      <c r="Q113" s="67" t="str">
        <f t="shared" si="58"/>
        <v/>
      </c>
      <c r="R113" s="44"/>
      <c r="S113" s="44" t="str">
        <f t="shared" si="74"/>
        <v>Да</v>
      </c>
      <c r="T113" s="44" t="str">
        <f t="shared" si="75"/>
        <v>Да</v>
      </c>
      <c r="U113" s="44" t="str">
        <f t="shared" si="76"/>
        <v/>
      </c>
      <c r="V113" s="27" t="str">
        <f t="shared" si="77"/>
        <v/>
      </c>
    </row>
    <row r="114" spans="1:22" x14ac:dyDescent="0.2">
      <c r="A114" s="44">
        <f t="shared" si="66"/>
        <v>112</v>
      </c>
      <c r="B114" s="51" t="str">
        <f t="shared" si="59"/>
        <v>8 канал</v>
      </c>
      <c r="C114" s="51" t="str">
        <f t="shared" si="60"/>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67"/>
        <v>Развлекательные</v>
      </c>
      <c r="E114" s="68" t="str">
        <f t="shared" si="68"/>
        <v>SD</v>
      </c>
      <c r="F114" s="68" t="str">
        <f t="shared" si="69"/>
        <v>DVB-22</v>
      </c>
      <c r="G114" s="68" t="str">
        <f t="shared" si="70"/>
        <v xml:space="preserve"> 3007</v>
      </c>
      <c r="H114" s="152">
        <v>176</v>
      </c>
      <c r="I114" s="68">
        <f t="shared" si="71"/>
        <v>205</v>
      </c>
      <c r="J114" s="153" t="str">
        <f t="shared" si="61"/>
        <v>epg522</v>
      </c>
      <c r="K114" s="67" t="str">
        <f t="shared" si="72"/>
        <v>0009000207E3</v>
      </c>
      <c r="L114" s="67" t="str">
        <f t="shared" si="62"/>
        <v>http://www.8tv.ru/</v>
      </c>
      <c r="M114" s="67" t="str">
        <f t="shared" si="63"/>
        <v>Русский</v>
      </c>
      <c r="N114" s="67" t="str">
        <f t="shared" si="64"/>
        <v>Круглосуточно</v>
      </c>
      <c r="O114" s="154" t="str">
        <f t="shared" si="65"/>
        <v/>
      </c>
      <c r="P114" s="67" t="str">
        <f t="shared" si="73"/>
        <v>Базовый</v>
      </c>
      <c r="Q114" s="67" t="str">
        <f t="shared" si="58"/>
        <v/>
      </c>
      <c r="R114" s="44"/>
      <c r="S114" s="44" t="str">
        <f t="shared" si="74"/>
        <v>Да</v>
      </c>
      <c r="T114" s="44" t="str">
        <f t="shared" si="75"/>
        <v>Да</v>
      </c>
      <c r="U114" s="44" t="str">
        <f t="shared" si="76"/>
        <v/>
      </c>
      <c r="V114" s="27" t="str">
        <f t="shared" si="77"/>
        <v/>
      </c>
    </row>
    <row r="115" spans="1:22" x14ac:dyDescent="0.2">
      <c r="A115" s="44">
        <f t="shared" si="66"/>
        <v>113</v>
      </c>
      <c r="B115" s="51" t="str">
        <f t="shared" si="59"/>
        <v>AMEDIA Premium SD</v>
      </c>
      <c r="C115" s="51" t="str">
        <f t="shared" si="60"/>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67"/>
        <v>Кино и сериалы</v>
      </c>
      <c r="E115" s="68" t="str">
        <f t="shared" si="68"/>
        <v>SD</v>
      </c>
      <c r="F115" s="68" t="str">
        <f t="shared" si="69"/>
        <v>DVB-22</v>
      </c>
      <c r="G115" s="68" t="str">
        <f t="shared" si="70"/>
        <v xml:space="preserve"> 3007</v>
      </c>
      <c r="H115" s="152">
        <v>221</v>
      </c>
      <c r="I115" s="68">
        <f t="shared" si="71"/>
        <v>824</v>
      </c>
      <c r="J115" s="153" t="str">
        <f t="shared" si="61"/>
        <v>epg277</v>
      </c>
      <c r="K115" s="67" t="str">
        <f t="shared" si="72"/>
        <v>0009000207EF</v>
      </c>
      <c r="L115" s="67" t="str">
        <f t="shared" si="62"/>
        <v>http://amediahd.ru/</v>
      </c>
      <c r="M115" s="67" t="str">
        <f t="shared" si="63"/>
        <v>Русский, Английский</v>
      </c>
      <c r="N115" s="67" t="str">
        <f t="shared" si="64"/>
        <v>Круглосуточно</v>
      </c>
      <c r="O115" s="154" t="str">
        <f t="shared" si="65"/>
        <v/>
      </c>
      <c r="P115" s="67" t="str">
        <f t="shared" si="73"/>
        <v>AMEDIA Premium HD</v>
      </c>
      <c r="Q115" s="67" t="str">
        <f t="shared" si="58"/>
        <v/>
      </c>
      <c r="R115" s="44"/>
      <c r="S115" s="44" t="str">
        <f t="shared" si="74"/>
        <v>Да</v>
      </c>
      <c r="T115" s="44" t="str">
        <f t="shared" si="75"/>
        <v>Да</v>
      </c>
      <c r="U115" s="44" t="str">
        <f t="shared" si="76"/>
        <v/>
      </c>
      <c r="V115" s="27" t="str">
        <f t="shared" si="77"/>
        <v/>
      </c>
    </row>
    <row r="116" spans="1:22" x14ac:dyDescent="0.2">
      <c r="A116" s="44">
        <f t="shared" si="66"/>
        <v>114</v>
      </c>
      <c r="B116" s="51" t="str">
        <f t="shared" si="59"/>
        <v>A1 HD</v>
      </c>
      <c r="C116" s="51" t="str">
        <f t="shared" si="60"/>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67"/>
        <v>Кино и сериалы</v>
      </c>
      <c r="E116" s="68" t="str">
        <f t="shared" si="68"/>
        <v>HD</v>
      </c>
      <c r="F116" s="68" t="str">
        <f t="shared" si="69"/>
        <v>DVB-22</v>
      </c>
      <c r="G116" s="68" t="str">
        <f t="shared" si="70"/>
        <v xml:space="preserve"> 3007</v>
      </c>
      <c r="H116" s="152">
        <v>222</v>
      </c>
      <c r="I116" s="68">
        <f t="shared" si="71"/>
        <v>828</v>
      </c>
      <c r="J116" s="153" t="str">
        <f t="shared" si="61"/>
        <v>epg598</v>
      </c>
      <c r="K116" s="67" t="str">
        <f t="shared" si="72"/>
        <v>0009000207EF</v>
      </c>
      <c r="L116" s="67" t="str">
        <f t="shared" si="62"/>
        <v>http://amedia1.ru/</v>
      </c>
      <c r="M116" s="67" t="str">
        <f t="shared" si="63"/>
        <v>Русский</v>
      </c>
      <c r="N116" s="67" t="str">
        <f t="shared" si="64"/>
        <v>Круглосуточно</v>
      </c>
      <c r="O116" s="154" t="str">
        <f t="shared" si="65"/>
        <v/>
      </c>
      <c r="P116" s="67" t="str">
        <f t="shared" si="73"/>
        <v>AMEDIA Premium HD</v>
      </c>
      <c r="Q116" s="67" t="str">
        <f t="shared" ref="Q116:Q147" si="78">IF(VLOOKUP($H116,TChannels,6,FALSE)=0,"",VLOOKUP($H116,TChannels,6,FALSE))</f>
        <v/>
      </c>
      <c r="R116" s="44"/>
      <c r="S116" s="44" t="str">
        <f t="shared" si="74"/>
        <v>Да</v>
      </c>
      <c r="T116" s="44" t="str">
        <f t="shared" si="75"/>
        <v>Да</v>
      </c>
      <c r="U116" s="44" t="str">
        <f t="shared" si="76"/>
        <v/>
      </c>
      <c r="V116" s="27" t="str">
        <f t="shared" si="77"/>
        <v/>
      </c>
    </row>
    <row r="117" spans="1:22" x14ac:dyDescent="0.2">
      <c r="A117" s="44">
        <f t="shared" si="66"/>
        <v>115</v>
      </c>
      <c r="B117" s="27" t="str">
        <f t="shared" si="59"/>
        <v>History HD</v>
      </c>
      <c r="C117" s="27" t="str">
        <f t="shared" si="60"/>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67"/>
        <v>Развлекательные</v>
      </c>
      <c r="E117" s="45" t="str">
        <f t="shared" si="68"/>
        <v>HD</v>
      </c>
      <c r="F117" s="45" t="str">
        <f t="shared" si="69"/>
        <v>DVB-23</v>
      </c>
      <c r="G117" s="45" t="str">
        <f t="shared" si="70"/>
        <v xml:space="preserve"> 3007</v>
      </c>
      <c r="H117" s="46">
        <v>239</v>
      </c>
      <c r="I117" s="45">
        <f t="shared" si="71"/>
        <v>617</v>
      </c>
      <c r="J117" s="153" t="str">
        <f t="shared" si="61"/>
        <v>epg599</v>
      </c>
      <c r="K117" s="67" t="str">
        <f t="shared" si="72"/>
        <v>0009000207D1</v>
      </c>
      <c r="L117" s="67" t="str">
        <f t="shared" si="62"/>
        <v>http://www.history.com/</v>
      </c>
      <c r="M117" s="67" t="str">
        <f t="shared" si="63"/>
        <v>Русский</v>
      </c>
      <c r="N117" s="67" t="str">
        <f t="shared" si="64"/>
        <v>Круглосуточно</v>
      </c>
      <c r="O117" s="154" t="str">
        <f t="shared" si="65"/>
        <v/>
      </c>
      <c r="P117" s="67" t="str">
        <f t="shared" si="73"/>
        <v>Базовый</v>
      </c>
      <c r="Q117" s="67" t="str">
        <f t="shared" si="78"/>
        <v/>
      </c>
      <c r="R117" s="44"/>
      <c r="S117" s="44" t="str">
        <f t="shared" si="74"/>
        <v>Да</v>
      </c>
      <c r="T117" s="44" t="str">
        <f t="shared" si="75"/>
        <v>Да</v>
      </c>
      <c r="U117" s="44" t="str">
        <f t="shared" si="76"/>
        <v/>
      </c>
      <c r="V117" s="27" t="str">
        <f t="shared" si="77"/>
        <v/>
      </c>
    </row>
    <row r="118" spans="1:22" x14ac:dyDescent="0.2">
      <c r="A118" s="44">
        <f t="shared" si="66"/>
        <v>116</v>
      </c>
      <c r="B118" s="27" t="str">
        <f t="shared" si="59"/>
        <v>Музыка первого</v>
      </c>
      <c r="C118" s="27" t="str">
        <f t="shared" si="60"/>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67"/>
        <v>Музыкальные</v>
      </c>
      <c r="E118" s="45" t="str">
        <f t="shared" si="68"/>
        <v>SD</v>
      </c>
      <c r="F118" s="45" t="str">
        <f t="shared" si="69"/>
        <v>DVB-25</v>
      </c>
      <c r="G118" s="45" t="str">
        <f t="shared" si="70"/>
        <v xml:space="preserve"> 3007</v>
      </c>
      <c r="H118" s="46">
        <v>99</v>
      </c>
      <c r="I118" s="45">
        <f t="shared" si="71"/>
        <v>502</v>
      </c>
      <c r="J118" s="153" t="str">
        <f t="shared" si="61"/>
        <v>epg95</v>
      </c>
      <c r="K118" s="67" t="str">
        <f t="shared" si="72"/>
        <v>0009000207E3</v>
      </c>
      <c r="L118" s="67" t="str">
        <f t="shared" si="62"/>
        <v>http://www.muz1.tv/</v>
      </c>
      <c r="M118" s="67" t="str">
        <f t="shared" si="63"/>
        <v>Русский</v>
      </c>
      <c r="N118" s="67" t="str">
        <f t="shared" si="64"/>
        <v>Круглосуточно</v>
      </c>
      <c r="O118" s="154" t="str">
        <f t="shared" si="65"/>
        <v/>
      </c>
      <c r="P118" s="67" t="str">
        <f t="shared" si="73"/>
        <v>Базовый</v>
      </c>
      <c r="Q118" s="67" t="str">
        <f t="shared" si="78"/>
        <v>Да</v>
      </c>
      <c r="R118" s="44"/>
      <c r="S118" s="44" t="str">
        <f t="shared" si="74"/>
        <v>Да</v>
      </c>
      <c r="T118" s="44" t="str">
        <f t="shared" si="75"/>
        <v>Да</v>
      </c>
      <c r="U118" s="44" t="str">
        <f t="shared" si="76"/>
        <v/>
      </c>
      <c r="V118" s="27" t="str">
        <f t="shared" si="77"/>
        <v/>
      </c>
    </row>
    <row r="119" spans="1:22" x14ac:dyDescent="0.2">
      <c r="A119" s="44">
        <f t="shared" si="66"/>
        <v>117</v>
      </c>
      <c r="B119" s="27" t="str">
        <f t="shared" si="59"/>
        <v>Europa Plus TV</v>
      </c>
      <c r="C119" s="27" t="str">
        <f t="shared" si="60"/>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67"/>
        <v>Музыкальные</v>
      </c>
      <c r="E119" s="45" t="str">
        <f t="shared" si="68"/>
        <v>SD</v>
      </c>
      <c r="F119" s="45" t="str">
        <f t="shared" si="69"/>
        <v>DVB-31</v>
      </c>
      <c r="G119" s="45" t="str">
        <f t="shared" si="70"/>
        <v xml:space="preserve"> 3007</v>
      </c>
      <c r="H119" s="46">
        <v>100</v>
      </c>
      <c r="I119" s="45">
        <f t="shared" si="71"/>
        <v>840</v>
      </c>
      <c r="J119" s="153" t="str">
        <f t="shared" si="61"/>
        <v>epg96</v>
      </c>
      <c r="K119" s="67" t="str">
        <f t="shared" si="72"/>
        <v>000900020803</v>
      </c>
      <c r="L119" s="67" t="str">
        <f t="shared" si="62"/>
        <v>http://www.europaplustv.com/</v>
      </c>
      <c r="M119" s="67" t="str">
        <f t="shared" si="63"/>
        <v>Русский</v>
      </c>
      <c r="N119" s="67" t="str">
        <f t="shared" si="64"/>
        <v>Круглосуточно</v>
      </c>
      <c r="O119" s="154" t="str">
        <f t="shared" si="65"/>
        <v/>
      </c>
      <c r="P119" s="67" t="str">
        <f t="shared" si="73"/>
        <v>Активный</v>
      </c>
      <c r="Q119" s="67" t="str">
        <f t="shared" si="78"/>
        <v>Да</v>
      </c>
      <c r="R119" s="44"/>
      <c r="S119" s="44" t="str">
        <f t="shared" si="74"/>
        <v>Да</v>
      </c>
      <c r="T119" s="44" t="str">
        <f t="shared" si="75"/>
        <v>Да</v>
      </c>
      <c r="U119" s="44" t="str">
        <f t="shared" si="76"/>
        <v/>
      </c>
      <c r="V119" s="27" t="str">
        <f t="shared" si="77"/>
        <v/>
      </c>
    </row>
    <row r="120" spans="1:22" x14ac:dyDescent="0.2">
      <c r="A120" s="44">
        <f t="shared" si="66"/>
        <v>118</v>
      </c>
      <c r="B120" s="27" t="str">
        <f t="shared" si="59"/>
        <v>Food Network HD</v>
      </c>
      <c r="C120" s="27" t="str">
        <f t="shared" si="60"/>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67"/>
        <v>Семья и здоровье</v>
      </c>
      <c r="E120" s="45" t="str">
        <f t="shared" si="68"/>
        <v>HD</v>
      </c>
      <c r="F120" s="45" t="str">
        <f t="shared" si="69"/>
        <v>DVB-23</v>
      </c>
      <c r="G120" s="45" t="str">
        <f t="shared" si="70"/>
        <v xml:space="preserve"> 3007</v>
      </c>
      <c r="H120" s="46">
        <v>306</v>
      </c>
      <c r="I120" s="45">
        <f t="shared" si="71"/>
        <v>603</v>
      </c>
      <c r="J120" s="153" t="str">
        <f t="shared" si="61"/>
        <v>epg541</v>
      </c>
      <c r="K120" s="67" t="str">
        <f t="shared" si="72"/>
        <v>0009000207D1</v>
      </c>
      <c r="L120" s="67" t="str">
        <f t="shared" si="62"/>
        <v>http://foodnetwork.com</v>
      </c>
      <c r="M120" s="67" t="str">
        <f t="shared" si="63"/>
        <v>Русский, Английский</v>
      </c>
      <c r="N120" s="67" t="str">
        <f t="shared" si="64"/>
        <v>Круглосуточно</v>
      </c>
      <c r="O120" s="154" t="str">
        <f t="shared" si="65"/>
        <v/>
      </c>
      <c r="P120" s="67" t="str">
        <f t="shared" si="73"/>
        <v>Базовый</v>
      </c>
      <c r="Q120" s="67" t="str">
        <f t="shared" si="78"/>
        <v/>
      </c>
      <c r="R120" s="44"/>
      <c r="S120" s="44" t="str">
        <f t="shared" si="74"/>
        <v>Да</v>
      </c>
      <c r="T120" s="44" t="str">
        <f t="shared" si="75"/>
        <v>Да</v>
      </c>
      <c r="U120" s="44" t="str">
        <f t="shared" si="76"/>
        <v/>
      </c>
      <c r="V120" s="27" t="str">
        <f t="shared" si="77"/>
        <v/>
      </c>
    </row>
    <row r="121" spans="1:22" x14ac:dyDescent="0.2">
      <c r="A121" s="44">
        <f t="shared" si="66"/>
        <v>119</v>
      </c>
      <c r="B121" s="27" t="str">
        <f t="shared" si="59"/>
        <v>Fox</v>
      </c>
      <c r="C121" s="27" t="str">
        <f t="shared" si="60"/>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7"/>
        <v>Кино и сериалы</v>
      </c>
      <c r="E121" s="45" t="str">
        <f t="shared" si="68"/>
        <v>SD</v>
      </c>
      <c r="F121" s="45" t="str">
        <f t="shared" si="69"/>
        <v>DVB-23</v>
      </c>
      <c r="G121" s="45" t="str">
        <f t="shared" si="70"/>
        <v xml:space="preserve"> 3007</v>
      </c>
      <c r="H121" s="46">
        <v>217</v>
      </c>
      <c r="I121" s="45">
        <f t="shared" si="71"/>
        <v>70</v>
      </c>
      <c r="J121" s="47" t="str">
        <f t="shared" si="61"/>
        <v>epg75</v>
      </c>
      <c r="K121" s="48" t="str">
        <f t="shared" si="72"/>
        <v>0009000207D1</v>
      </c>
      <c r="L121" s="48" t="str">
        <f t="shared" si="62"/>
        <v>http://www.foxtv.ru/</v>
      </c>
      <c r="M121" s="48" t="str">
        <f t="shared" si="63"/>
        <v>Русский</v>
      </c>
      <c r="N121" s="48" t="str">
        <f t="shared" si="64"/>
        <v>Круглосуточно</v>
      </c>
      <c r="O121" s="49" t="str">
        <f t="shared" si="65"/>
        <v/>
      </c>
      <c r="P121" s="48" t="str">
        <f t="shared" si="73"/>
        <v>Базовый</v>
      </c>
      <c r="Q121" s="44" t="str">
        <f t="shared" si="78"/>
        <v/>
      </c>
      <c r="R121" s="44"/>
      <c r="S121" s="44" t="str">
        <f t="shared" si="74"/>
        <v>Да</v>
      </c>
      <c r="T121" s="44" t="str">
        <f t="shared" si="75"/>
        <v>Да</v>
      </c>
      <c r="U121" s="44" t="str">
        <f t="shared" si="76"/>
        <v/>
      </c>
      <c r="V121" s="27" t="str">
        <f t="shared" si="77"/>
        <v/>
      </c>
    </row>
    <row r="122" spans="1:22" x14ac:dyDescent="0.2">
      <c r="A122" s="44">
        <f t="shared" si="66"/>
        <v>120</v>
      </c>
      <c r="B122" s="27" t="str">
        <f t="shared" si="59"/>
        <v>MGM HD</v>
      </c>
      <c r="C122" s="27" t="str">
        <f t="shared" si="6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7"/>
        <v>Кино и сериалы</v>
      </c>
      <c r="E122" s="45" t="str">
        <f t="shared" si="68"/>
        <v>HD</v>
      </c>
      <c r="F122" s="45" t="str">
        <f t="shared" si="69"/>
        <v>DVB-24</v>
      </c>
      <c r="G122" s="45" t="str">
        <f t="shared" si="70"/>
        <v xml:space="preserve"> 3007</v>
      </c>
      <c r="H122" s="46">
        <v>142</v>
      </c>
      <c r="I122" s="45">
        <f t="shared" si="71"/>
        <v>605</v>
      </c>
      <c r="J122" s="47" t="str">
        <f t="shared" si="61"/>
        <v>epg327</v>
      </c>
      <c r="K122" s="48" t="str">
        <f t="shared" si="72"/>
        <v>0009000207D1</v>
      </c>
      <c r="L122" s="48" t="str">
        <f t="shared" si="62"/>
        <v>http://www.mgmhd.com/</v>
      </c>
      <c r="M122" s="48" t="str">
        <f t="shared" si="63"/>
        <v>Русский, Английский</v>
      </c>
      <c r="N122" s="48" t="str">
        <f t="shared" si="64"/>
        <v>Круглосуточно</v>
      </c>
      <c r="O122" s="49" t="str">
        <f t="shared" si="65"/>
        <v/>
      </c>
      <c r="P122" s="48" t="str">
        <f t="shared" si="73"/>
        <v>Базовый</v>
      </c>
      <c r="Q122" s="44" t="str">
        <f t="shared" si="78"/>
        <v/>
      </c>
      <c r="R122" s="44"/>
      <c r="S122" s="44" t="str">
        <f t="shared" si="74"/>
        <v>Да</v>
      </c>
      <c r="T122" s="44" t="str">
        <f t="shared" si="75"/>
        <v>Да</v>
      </c>
      <c r="U122" s="44" t="str">
        <f t="shared" si="76"/>
        <v/>
      </c>
      <c r="V122" s="27" t="str">
        <f t="shared" si="77"/>
        <v/>
      </c>
    </row>
    <row r="123" spans="1:22" x14ac:dyDescent="0.2">
      <c r="A123" s="44">
        <f t="shared" si="66"/>
        <v>121</v>
      </c>
      <c r="B123" s="27" t="str">
        <f t="shared" si="59"/>
        <v>КХЛ</v>
      </c>
      <c r="C123" s="27" t="str">
        <f t="shared" si="60"/>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7"/>
        <v>Спортивные</v>
      </c>
      <c r="E123" s="45" t="str">
        <f t="shared" si="68"/>
        <v>SD</v>
      </c>
      <c r="F123" s="45" t="str">
        <f t="shared" si="69"/>
        <v>DVB-24</v>
      </c>
      <c r="G123" s="45" t="str">
        <f t="shared" si="70"/>
        <v xml:space="preserve"> 3007</v>
      </c>
      <c r="H123" s="46">
        <v>109</v>
      </c>
      <c r="I123" s="45">
        <f t="shared" si="71"/>
        <v>307</v>
      </c>
      <c r="J123" s="47" t="str">
        <f t="shared" si="61"/>
        <v>epg105</v>
      </c>
      <c r="K123" s="48" t="str">
        <f t="shared" si="72"/>
        <v>0009000207F4</v>
      </c>
      <c r="L123" s="48" t="str">
        <f t="shared" si="62"/>
        <v>http://tv.khl.ru/</v>
      </c>
      <c r="M123" s="48" t="str">
        <f t="shared" si="63"/>
        <v>Русский</v>
      </c>
      <c r="N123" s="48" t="str">
        <f t="shared" si="64"/>
        <v>Круглосуточно</v>
      </c>
      <c r="O123" s="49" t="str">
        <f t="shared" si="65"/>
        <v/>
      </c>
      <c r="P123" s="48" t="str">
        <f t="shared" si="73"/>
        <v>Базовый</v>
      </c>
      <c r="Q123" s="44" t="str">
        <f t="shared" si="78"/>
        <v>Да</v>
      </c>
      <c r="R123" s="44"/>
      <c r="S123" s="44" t="str">
        <f t="shared" si="74"/>
        <v>Да</v>
      </c>
      <c r="T123" s="44" t="str">
        <f t="shared" si="75"/>
        <v>Да</v>
      </c>
      <c r="U123" s="44" t="str">
        <f t="shared" si="76"/>
        <v/>
      </c>
      <c r="V123" s="27" t="str">
        <f t="shared" si="77"/>
        <v/>
      </c>
    </row>
    <row r="124" spans="1:22" x14ac:dyDescent="0.2">
      <c r="A124" s="83">
        <f t="shared" si="66"/>
        <v>122</v>
      </c>
      <c r="B124" s="84" t="s">
        <v>972</v>
      </c>
      <c r="C124" s="84" t="s">
        <v>965</v>
      </c>
      <c r="D124" s="84" t="str">
        <f t="shared" si="67"/>
        <v>Региональные</v>
      </c>
      <c r="E124" s="85" t="s">
        <v>71</v>
      </c>
      <c r="F124" s="85" t="str">
        <f t="shared" si="69"/>
        <v>DVB-4</v>
      </c>
      <c r="G124" s="85" t="str">
        <f t="shared" si="70"/>
        <v xml:space="preserve"> 3007</v>
      </c>
      <c r="H124" s="86">
        <v>201</v>
      </c>
      <c r="I124" s="85">
        <f t="shared" si="71"/>
        <v>21</v>
      </c>
      <c r="J124" s="87" t="s">
        <v>971</v>
      </c>
      <c r="K124" s="83" t="str">
        <f t="shared" si="72"/>
        <v>0009000207F3</v>
      </c>
      <c r="L124" s="83" t="s">
        <v>970</v>
      </c>
      <c r="M124" s="83" t="s">
        <v>23</v>
      </c>
      <c r="N124" s="83" t="s">
        <v>449</v>
      </c>
      <c r="O124" s="88" t="s">
        <v>623</v>
      </c>
      <c r="P124" s="83" t="str">
        <f t="shared" si="73"/>
        <v>Федеральный</v>
      </c>
      <c r="Q124" s="83" t="str">
        <f t="shared" si="78"/>
        <v/>
      </c>
      <c r="R124" s="83"/>
      <c r="S124" s="83" t="str">
        <f t="shared" si="74"/>
        <v>Да</v>
      </c>
      <c r="T124" s="83" t="str">
        <f t="shared" si="75"/>
        <v>Да</v>
      </c>
      <c r="U124" s="83" t="str">
        <f t="shared" si="76"/>
        <v/>
      </c>
      <c r="V124" s="84" t="str">
        <f t="shared" si="77"/>
        <v/>
      </c>
    </row>
    <row r="125" spans="1:22" x14ac:dyDescent="0.2">
      <c r="A125" s="44">
        <f t="shared" si="66"/>
        <v>123</v>
      </c>
      <c r="B125" s="51" t="str">
        <f t="shared" ref="B125:B172" si="79">IFERROR(VLOOKUP($H125,TChannels,3,FALSE),"-")</f>
        <v>Candy TV HD</v>
      </c>
      <c r="C125" s="51" t="str">
        <f t="shared" ref="C125:C172" si="80">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67"/>
        <v>Эротика</v>
      </c>
      <c r="E125" s="68" t="str">
        <f t="shared" ref="E125:E172" si="81">IFERROR(VLOOKUP($H125,TChannels,4,FALSE),"-")</f>
        <v>HD</v>
      </c>
      <c r="F125" s="68" t="str">
        <f t="shared" si="69"/>
        <v>DVB-26</v>
      </c>
      <c r="G125" s="68" t="str">
        <f t="shared" si="70"/>
        <v xml:space="preserve"> 3007</v>
      </c>
      <c r="H125" s="68">
        <v>174</v>
      </c>
      <c r="I125" s="68">
        <f t="shared" si="71"/>
        <v>923</v>
      </c>
      <c r="J125" s="153" t="str">
        <f t="shared" ref="J125:J172" si="82">IFERROR(VLOOKUP($H125,TChannels,22,FALSE),"-")</f>
        <v>epg385</v>
      </c>
      <c r="K125" s="48" t="str">
        <f t="shared" si="72"/>
        <v>0009000207DB</v>
      </c>
      <c r="L125" s="48" t="str">
        <f t="shared" ref="L125:L172" si="83">IFERROR(VLOOKUP($H125,TChannels,23,FALSE),"-")</f>
        <v>http://candytv.eu/</v>
      </c>
      <c r="M125" s="48" t="str">
        <f t="shared" ref="M125:M172" si="84">IFERROR(VLOOKUP($H125,TChannels,24,FALSE),"-")</f>
        <v>Русский</v>
      </c>
      <c r="N125" s="48" t="str">
        <f t="shared" ref="N125:N172" si="85">IFERROR(VLOOKUP($H125,TChannels,25,FALSE),"-")</f>
        <v>Круглосуточно</v>
      </c>
      <c r="O125" s="49" t="str">
        <f t="shared" ref="O125:O172" si="86">IF(VLOOKUP($H125,TChannels,26,FALSE)=0,"",VLOOKUP($H125,TChannels,26,FALSE))</f>
        <v/>
      </c>
      <c r="P125" s="48" t="str">
        <f t="shared" si="73"/>
        <v>Взрослый</v>
      </c>
      <c r="Q125" s="44" t="str">
        <f t="shared" si="78"/>
        <v/>
      </c>
      <c r="R125" s="44"/>
      <c r="S125" s="44" t="str">
        <f t="shared" si="74"/>
        <v>Да</v>
      </c>
      <c r="T125" s="44" t="str">
        <f t="shared" si="75"/>
        <v>Да</v>
      </c>
      <c r="U125" s="44" t="str">
        <f t="shared" si="76"/>
        <v>Да</v>
      </c>
      <c r="V125" s="27" t="str">
        <f t="shared" si="77"/>
        <v/>
      </c>
    </row>
    <row r="126" spans="1:22" x14ac:dyDescent="0.2">
      <c r="A126" s="44">
        <f t="shared" si="66"/>
        <v>124</v>
      </c>
      <c r="B126" s="27" t="str">
        <f t="shared" si="79"/>
        <v>Русский иллюзион</v>
      </c>
      <c r="C126" s="27" t="str">
        <f t="shared" si="80"/>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67"/>
        <v>Русское кино</v>
      </c>
      <c r="E126" s="45" t="str">
        <f t="shared" si="81"/>
        <v>SD</v>
      </c>
      <c r="F126" s="45" t="str">
        <f t="shared" si="69"/>
        <v>DVB-25</v>
      </c>
      <c r="G126" s="45" t="str">
        <f t="shared" si="70"/>
        <v xml:space="preserve"> 3007</v>
      </c>
      <c r="H126" s="46">
        <v>41</v>
      </c>
      <c r="I126" s="45">
        <f t="shared" si="71"/>
        <v>62</v>
      </c>
      <c r="J126" s="47" t="str">
        <f t="shared" si="82"/>
        <v>epg40</v>
      </c>
      <c r="K126" s="48" t="str">
        <f t="shared" si="72"/>
        <v>0009000207D1</v>
      </c>
      <c r="L126" s="48" t="str">
        <f t="shared" si="83"/>
        <v>http://russkiyillusion.ru/</v>
      </c>
      <c r="M126" s="48" t="str">
        <f t="shared" si="84"/>
        <v>Русский</v>
      </c>
      <c r="N126" s="48" t="str">
        <f t="shared" si="85"/>
        <v>Круглосуточно</v>
      </c>
      <c r="O126" s="49" t="str">
        <f t="shared" si="86"/>
        <v/>
      </c>
      <c r="P126" s="48" t="str">
        <f t="shared" si="73"/>
        <v>Базовый</v>
      </c>
      <c r="Q126" s="44" t="str">
        <f t="shared" si="78"/>
        <v>Да</v>
      </c>
      <c r="R126" s="44"/>
      <c r="S126" s="44" t="str">
        <f t="shared" si="74"/>
        <v>Да</v>
      </c>
      <c r="T126" s="44" t="str">
        <f t="shared" si="75"/>
        <v>Да</v>
      </c>
      <c r="U126" s="44" t="str">
        <f t="shared" si="76"/>
        <v/>
      </c>
      <c r="V126" s="27" t="str">
        <f t="shared" si="77"/>
        <v/>
      </c>
    </row>
    <row r="127" spans="1:22" x14ac:dyDescent="0.2">
      <c r="A127" s="44">
        <f t="shared" si="66"/>
        <v>125</v>
      </c>
      <c r="B127" s="27" t="str">
        <f t="shared" si="79"/>
        <v>Настоящее Страшное Телевидение</v>
      </c>
      <c r="C127" s="27" t="str">
        <f t="shared" si="80"/>
        <v>Все самое смешное в страшном и самое страшное в смешном.</v>
      </c>
      <c r="D127" s="27" t="str">
        <f t="shared" si="67"/>
        <v>Кино и сериалы</v>
      </c>
      <c r="E127" s="45" t="str">
        <f t="shared" si="81"/>
        <v>SD</v>
      </c>
      <c r="F127" s="45" t="str">
        <f t="shared" si="69"/>
        <v>DVB-25</v>
      </c>
      <c r="G127" s="45" t="str">
        <f t="shared" si="70"/>
        <v xml:space="preserve"> 3007</v>
      </c>
      <c r="H127" s="46">
        <v>159</v>
      </c>
      <c r="I127" s="45">
        <f t="shared" si="71"/>
        <v>73</v>
      </c>
      <c r="J127" s="47" t="str">
        <f t="shared" si="82"/>
        <v>epg352</v>
      </c>
      <c r="K127" s="48" t="str">
        <f t="shared" si="72"/>
        <v>0009000207D1</v>
      </c>
      <c r="L127" s="48" t="str">
        <f t="shared" si="83"/>
        <v>http://strashnoe.tv/</v>
      </c>
      <c r="M127" s="48" t="str">
        <f t="shared" si="84"/>
        <v>Русский</v>
      </c>
      <c r="N127" s="48" t="str">
        <f t="shared" si="85"/>
        <v>Круглосуточно</v>
      </c>
      <c r="O127" s="49" t="str">
        <f t="shared" si="86"/>
        <v/>
      </c>
      <c r="P127" s="48" t="str">
        <f t="shared" si="73"/>
        <v>Базовый</v>
      </c>
      <c r="Q127" s="44" t="str">
        <f t="shared" si="78"/>
        <v>Да</v>
      </c>
      <c r="R127" s="44"/>
      <c r="S127" s="44" t="str">
        <f t="shared" si="74"/>
        <v>Да</v>
      </c>
      <c r="T127" s="44" t="str">
        <f t="shared" si="75"/>
        <v>Да</v>
      </c>
      <c r="U127" s="44" t="str">
        <f t="shared" si="76"/>
        <v/>
      </c>
      <c r="V127" s="27" t="str">
        <f t="shared" si="77"/>
        <v/>
      </c>
    </row>
    <row r="128" spans="1:22" x14ac:dyDescent="0.2">
      <c r="A128" s="44">
        <f t="shared" si="66"/>
        <v>126</v>
      </c>
      <c r="B128" s="27" t="str">
        <f t="shared" si="79"/>
        <v>Наш футбол</v>
      </c>
      <c r="C128" s="27" t="str">
        <f t="shared" si="80"/>
        <v>Телеканал о российском футболе</v>
      </c>
      <c r="D128" s="27" t="str">
        <f t="shared" si="67"/>
        <v>Спортивные</v>
      </c>
      <c r="E128" s="45" t="str">
        <f t="shared" si="81"/>
        <v>SD</v>
      </c>
      <c r="F128" s="45" t="str">
        <f t="shared" si="69"/>
        <v>DVB-25</v>
      </c>
      <c r="G128" s="45" t="str">
        <f t="shared" si="70"/>
        <v xml:space="preserve"> 3007</v>
      </c>
      <c r="H128" s="46">
        <v>128</v>
      </c>
      <c r="I128" s="45">
        <f t="shared" si="71"/>
        <v>821</v>
      </c>
      <c r="J128" s="47" t="str">
        <f t="shared" si="82"/>
        <v>epg313</v>
      </c>
      <c r="K128" s="48" t="str">
        <f t="shared" si="72"/>
        <v>0009000207D6</v>
      </c>
      <c r="L128" s="48" t="str">
        <f t="shared" si="83"/>
        <v>http://www.rfpl.tv/</v>
      </c>
      <c r="M128" s="48" t="str">
        <f t="shared" si="84"/>
        <v>Русский</v>
      </c>
      <c r="N128" s="48" t="str">
        <f t="shared" si="85"/>
        <v>Круглосуточно</v>
      </c>
      <c r="O128" s="49" t="str">
        <f t="shared" si="86"/>
        <v/>
      </c>
      <c r="P128" s="48" t="str">
        <f t="shared" si="73"/>
        <v>Наш Футбол</v>
      </c>
      <c r="Q128" s="44" t="str">
        <f t="shared" si="78"/>
        <v/>
      </c>
      <c r="R128" s="44"/>
      <c r="S128" s="44" t="str">
        <f t="shared" si="74"/>
        <v>Да</v>
      </c>
      <c r="T128" s="44" t="str">
        <f t="shared" si="75"/>
        <v>Да</v>
      </c>
      <c r="U128" s="44" t="str">
        <f t="shared" si="76"/>
        <v/>
      </c>
      <c r="V128" s="27" t="str">
        <f t="shared" si="77"/>
        <v/>
      </c>
    </row>
    <row r="129" spans="1:22" x14ac:dyDescent="0.2">
      <c r="A129" s="44">
        <f t="shared" si="66"/>
        <v>127</v>
      </c>
      <c r="B129" s="27" t="str">
        <f t="shared" si="79"/>
        <v>Наш футбол HD</v>
      </c>
      <c r="C129" s="27" t="str">
        <f t="shared" si="80"/>
        <v>Телеканал о российском футболе</v>
      </c>
      <c r="D129" s="27" t="str">
        <f t="shared" si="67"/>
        <v>Спортивные</v>
      </c>
      <c r="E129" s="45" t="str">
        <f t="shared" si="81"/>
        <v>HD</v>
      </c>
      <c r="F129" s="45" t="str">
        <f t="shared" si="69"/>
        <v>DVB-25</v>
      </c>
      <c r="G129" s="45" t="str">
        <f t="shared" si="70"/>
        <v xml:space="preserve"> 3007</v>
      </c>
      <c r="H129" s="46">
        <v>223</v>
      </c>
      <c r="I129" s="45">
        <f t="shared" si="71"/>
        <v>822</v>
      </c>
      <c r="J129" s="47" t="str">
        <f t="shared" si="82"/>
        <v>epg272</v>
      </c>
      <c r="K129" s="48" t="str">
        <f t="shared" si="72"/>
        <v>0009000207D6</v>
      </c>
      <c r="L129" s="48" t="str">
        <f t="shared" si="83"/>
        <v>http://www.rfpl.tv/</v>
      </c>
      <c r="M129" s="48" t="str">
        <f t="shared" si="84"/>
        <v>Русский</v>
      </c>
      <c r="N129" s="48" t="str">
        <f t="shared" si="85"/>
        <v>Круглосуточно</v>
      </c>
      <c r="O129" s="49" t="str">
        <f t="shared" si="86"/>
        <v/>
      </c>
      <c r="P129" s="48" t="str">
        <f t="shared" si="73"/>
        <v>Наш Футбол</v>
      </c>
      <c r="Q129" s="44" t="str">
        <f t="shared" si="78"/>
        <v/>
      </c>
      <c r="R129" s="44"/>
      <c r="S129" s="44" t="str">
        <f t="shared" si="74"/>
        <v>Да</v>
      </c>
      <c r="T129" s="44" t="str">
        <f t="shared" si="75"/>
        <v>Да</v>
      </c>
      <c r="U129" s="44" t="str">
        <f t="shared" si="76"/>
        <v/>
      </c>
      <c r="V129" s="27" t="str">
        <f t="shared" si="77"/>
        <v/>
      </c>
    </row>
    <row r="130" spans="1:22" x14ac:dyDescent="0.2">
      <c r="A130" s="44">
        <f t="shared" si="66"/>
        <v>128</v>
      </c>
      <c r="B130" s="27" t="str">
        <f t="shared" si="79"/>
        <v>Иллюзион +</v>
      </c>
      <c r="C130" s="27" t="str">
        <f t="shared" si="80"/>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67"/>
        <v>Иностранное кино</v>
      </c>
      <c r="E130" s="45" t="str">
        <f t="shared" si="81"/>
        <v>SD</v>
      </c>
      <c r="F130" s="45" t="str">
        <f t="shared" si="69"/>
        <v>DVB-26</v>
      </c>
      <c r="G130" s="45" t="str">
        <f t="shared" si="70"/>
        <v xml:space="preserve"> 3007</v>
      </c>
      <c r="H130" s="46">
        <v>42</v>
      </c>
      <c r="I130" s="45">
        <f t="shared" si="71"/>
        <v>64</v>
      </c>
      <c r="J130" s="47" t="str">
        <f t="shared" si="82"/>
        <v>epg41</v>
      </c>
      <c r="K130" s="48" t="str">
        <f t="shared" si="72"/>
        <v>0009000207D1</v>
      </c>
      <c r="L130" s="48" t="str">
        <f t="shared" si="83"/>
        <v>http://www.klub100.ru/</v>
      </c>
      <c r="M130" s="48" t="str">
        <f t="shared" si="84"/>
        <v>Русский</v>
      </c>
      <c r="N130" s="48" t="str">
        <f t="shared" si="85"/>
        <v>Круглосуточно</v>
      </c>
      <c r="O130" s="49" t="str">
        <f t="shared" si="86"/>
        <v/>
      </c>
      <c r="P130" s="48" t="str">
        <f t="shared" si="73"/>
        <v>Базовый</v>
      </c>
      <c r="Q130" s="44" t="str">
        <f t="shared" si="78"/>
        <v>Да</v>
      </c>
      <c r="R130" s="44"/>
      <c r="S130" s="44" t="str">
        <f t="shared" si="74"/>
        <v>Да</v>
      </c>
      <c r="T130" s="44" t="str">
        <f t="shared" si="75"/>
        <v>Да</v>
      </c>
      <c r="U130" s="44" t="str">
        <f t="shared" si="76"/>
        <v/>
      </c>
      <c r="V130" s="27" t="str">
        <f t="shared" si="77"/>
        <v/>
      </c>
    </row>
    <row r="131" spans="1:22" x14ac:dyDescent="0.2">
      <c r="A131" s="44">
        <f t="shared" ref="A131:A162" si="87">ROW()-2</f>
        <v>129</v>
      </c>
      <c r="B131" s="27" t="str">
        <f t="shared" si="79"/>
        <v>Русская ночь</v>
      </c>
      <c r="C131" s="27" t="str">
        <f t="shared" si="80"/>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ref="D131:D162" si="88">IFERROR(VLOOKUP($H131,TChannels,21,FALSE),"-")</f>
        <v>Эротика</v>
      </c>
      <c r="E131" s="45" t="str">
        <f t="shared" si="81"/>
        <v>SD</v>
      </c>
      <c r="F131" s="45" t="str">
        <f t="shared" ref="F131:F162" si="89">IFERROR(VLOOKUP($H131,TChannels,2,FALSE),"-")</f>
        <v>DVB-26</v>
      </c>
      <c r="G131" s="45" t="str">
        <f t="shared" ref="G131:G162" si="90">IFERROR(MID($A$1,SEARCH("=",$A$1,9)+1,SEARCH(")",$A$1)-SEARCH("=",$A$1,9)-1),"Н/Д")</f>
        <v xml:space="preserve"> 3007</v>
      </c>
      <c r="H131" s="46">
        <v>149</v>
      </c>
      <c r="I131" s="45">
        <f t="shared" ref="I131:I162" si="91">IFERROR(VLOOKUP($H131,TChannels,5,FALSE),"-")</f>
        <v>922</v>
      </c>
      <c r="J131" s="47" t="str">
        <f t="shared" si="82"/>
        <v>epg331</v>
      </c>
      <c r="K131" s="48" t="str">
        <f t="shared" ref="K131:K162" si="92">IFERROR(IF($U$1=1,VLOOKUP($H131,TChannels,13,FALSE),IF($U$1=2,VLOOKUP($H131,TChannels,20,FALSE),IF($U$1=3,VLOOKUP($H131,TChannels,10,FALSE),IF($U$1=4,VLOOKUP($H131,TChannels,17,FALSE),"Не определен")))),"-")</f>
        <v>0009000207DB</v>
      </c>
      <c r="L131" s="48" t="str">
        <f t="shared" si="83"/>
        <v>http://www.rusnight.ru/</v>
      </c>
      <c r="M131" s="48" t="str">
        <f t="shared" si="84"/>
        <v>Русский</v>
      </c>
      <c r="N131" s="48" t="str">
        <f t="shared" si="85"/>
        <v>Круглосуточно</v>
      </c>
      <c r="O131" s="49" t="str">
        <f t="shared" si="86"/>
        <v/>
      </c>
      <c r="P131" s="48" t="str">
        <f t="shared" ref="P131:P162" si="93">IFERROR(IF(OR($U$1=1,$U$1=3),VLOOKUP($H131,TChannels,7,FALSE),IF(OR($U$1=2,$U$1=4),VLOOKUP($H131,TChannels,14,FALSE),"Не определен")),"-")</f>
        <v>Взрослый</v>
      </c>
      <c r="Q131" s="44" t="str">
        <f t="shared" si="78"/>
        <v/>
      </c>
      <c r="R131" s="44"/>
      <c r="S131" s="44" t="str">
        <f t="shared" ref="S131:S162" si="94">IFERROR(VLOOKUP($H131,TChannels,27,FALSE),"-")</f>
        <v>Да</v>
      </c>
      <c r="T131" s="44" t="str">
        <f t="shared" ref="T131:T162" si="95">IFERROR(VLOOKUP($H131,TChannels,28,FALSE),"-")</f>
        <v>Да</v>
      </c>
      <c r="U131" s="44" t="str">
        <f t="shared" ref="U131:U162" si="96">IF(VLOOKUP($H131,TChannels,29,FALSE)=0,"",VLOOKUP($H131,TChannels,29,FALSE))</f>
        <v>Да</v>
      </c>
      <c r="V131" s="27" t="str">
        <f t="shared" ref="V131:V162" si="97">IF(VLOOKUP($H131,TChannels,31,FALSE)=0,"",VLOOKUP($H131,TChannels,31,FALSE))</f>
        <v/>
      </c>
    </row>
    <row r="132" spans="1:22" x14ac:dyDescent="0.2">
      <c r="A132" s="44">
        <f t="shared" si="87"/>
        <v>130</v>
      </c>
      <c r="B132" s="51" t="str">
        <f t="shared" si="79"/>
        <v>A2</v>
      </c>
      <c r="C132" s="27" t="str">
        <f t="shared" si="80"/>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88"/>
        <v>Кино и сериалы</v>
      </c>
      <c r="E132" s="45" t="str">
        <f t="shared" si="81"/>
        <v>SD</v>
      </c>
      <c r="F132" s="45" t="str">
        <f t="shared" si="89"/>
        <v>DVB-20</v>
      </c>
      <c r="G132" s="45" t="str">
        <f t="shared" si="90"/>
        <v xml:space="preserve"> 3007</v>
      </c>
      <c r="H132" s="46">
        <v>132</v>
      </c>
      <c r="I132" s="45">
        <f t="shared" si="91"/>
        <v>825</v>
      </c>
      <c r="J132" s="47" t="str">
        <f t="shared" si="82"/>
        <v>epg317</v>
      </c>
      <c r="K132" s="48" t="str">
        <f t="shared" si="92"/>
        <v>0009000207EF</v>
      </c>
      <c r="L132" s="48" t="str">
        <f t="shared" si="83"/>
        <v>http://www.amediafilm.com/</v>
      </c>
      <c r="M132" s="48" t="str">
        <f t="shared" si="84"/>
        <v>Русский, Английский</v>
      </c>
      <c r="N132" s="48" t="str">
        <f t="shared" si="85"/>
        <v>Круглосуточно</v>
      </c>
      <c r="O132" s="49" t="str">
        <f t="shared" si="86"/>
        <v/>
      </c>
      <c r="P132" s="48" t="str">
        <f t="shared" si="93"/>
        <v>AMEDIA Premium HD</v>
      </c>
      <c r="Q132" s="44" t="str">
        <f t="shared" si="78"/>
        <v/>
      </c>
      <c r="R132" s="44"/>
      <c r="S132" s="44" t="str">
        <f t="shared" si="94"/>
        <v>Да</v>
      </c>
      <c r="T132" s="44" t="str">
        <f t="shared" si="95"/>
        <v>Да</v>
      </c>
      <c r="U132" s="44" t="str">
        <f t="shared" si="96"/>
        <v/>
      </c>
      <c r="V132" s="27" t="str">
        <f t="shared" si="97"/>
        <v/>
      </c>
    </row>
    <row r="133" spans="1:22" x14ac:dyDescent="0.2">
      <c r="A133" s="44">
        <f t="shared" si="87"/>
        <v>131</v>
      </c>
      <c r="B133" s="27" t="str">
        <f t="shared" si="79"/>
        <v>French Lover TV</v>
      </c>
      <c r="C133" s="27" t="str">
        <f t="shared" si="80"/>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88"/>
        <v>Эротика</v>
      </c>
      <c r="E133" s="45" t="str">
        <f t="shared" si="81"/>
        <v>SD</v>
      </c>
      <c r="F133" s="45" t="str">
        <f t="shared" si="89"/>
        <v>DVB-26</v>
      </c>
      <c r="G133" s="45" t="str">
        <f t="shared" si="90"/>
        <v xml:space="preserve"> 3007</v>
      </c>
      <c r="H133" s="46">
        <v>133</v>
      </c>
      <c r="I133" s="45">
        <f t="shared" si="91"/>
        <v>921</v>
      </c>
      <c r="J133" s="47" t="str">
        <f t="shared" si="82"/>
        <v>epg318</v>
      </c>
      <c r="K133" s="48" t="str">
        <f t="shared" si="92"/>
        <v>0009000207DB</v>
      </c>
      <c r="L133" s="48" t="str">
        <f t="shared" si="83"/>
        <v>http://www.frenchlover.tv</v>
      </c>
      <c r="M133" s="48" t="str">
        <f t="shared" si="84"/>
        <v>Французский</v>
      </c>
      <c r="N133" s="48" t="str">
        <f t="shared" si="85"/>
        <v>Круглосуточно</v>
      </c>
      <c r="O133" s="49" t="str">
        <f t="shared" si="86"/>
        <v/>
      </c>
      <c r="P133" s="48" t="str">
        <f t="shared" si="93"/>
        <v>Взрослый</v>
      </c>
      <c r="Q133" s="44" t="str">
        <f t="shared" si="78"/>
        <v/>
      </c>
      <c r="R133" s="44"/>
      <c r="S133" s="44" t="str">
        <f t="shared" si="94"/>
        <v>Да</v>
      </c>
      <c r="T133" s="44" t="str">
        <f t="shared" si="95"/>
        <v>Да</v>
      </c>
      <c r="U133" s="44" t="str">
        <f t="shared" si="96"/>
        <v>Да</v>
      </c>
      <c r="V133" s="27" t="str">
        <f t="shared" si="97"/>
        <v/>
      </c>
    </row>
    <row r="134" spans="1:22" x14ac:dyDescent="0.2">
      <c r="A134" s="44">
        <f t="shared" si="87"/>
        <v>132</v>
      </c>
      <c r="B134" s="27" t="str">
        <f t="shared" si="79"/>
        <v>Brazzers TV</v>
      </c>
      <c r="C134" s="27" t="str">
        <f t="shared" si="80"/>
        <v>Самый откровенный эротический канал от известного эротического сайта представляющий лучший европейский и американский контент.</v>
      </c>
      <c r="D134" s="27" t="str">
        <f t="shared" si="88"/>
        <v>Эротика</v>
      </c>
      <c r="E134" s="45" t="str">
        <f t="shared" si="81"/>
        <v>SD</v>
      </c>
      <c r="F134" s="45" t="str">
        <f t="shared" si="89"/>
        <v>DVB-26</v>
      </c>
      <c r="G134" s="45" t="str">
        <f t="shared" si="90"/>
        <v xml:space="preserve"> 3007</v>
      </c>
      <c r="H134" s="46">
        <v>195</v>
      </c>
      <c r="I134" s="45">
        <f t="shared" si="91"/>
        <v>920</v>
      </c>
      <c r="J134" s="47" t="str">
        <f t="shared" si="82"/>
        <v>epg500</v>
      </c>
      <c r="K134" s="48" t="str">
        <f t="shared" si="92"/>
        <v>0009000207DB</v>
      </c>
      <c r="L134" s="48" t="str">
        <f t="shared" si="83"/>
        <v>http://www.brazzerstveurope.com</v>
      </c>
      <c r="M134" s="48" t="str">
        <f t="shared" si="84"/>
        <v>Английский</v>
      </c>
      <c r="N134" s="48" t="str">
        <f t="shared" si="85"/>
        <v>Круглосуточно</v>
      </c>
      <c r="O134" s="49" t="str">
        <f t="shared" si="86"/>
        <v/>
      </c>
      <c r="P134" s="48" t="str">
        <f t="shared" si="93"/>
        <v>Взрослый</v>
      </c>
      <c r="Q134" s="44" t="str">
        <f t="shared" si="78"/>
        <v/>
      </c>
      <c r="R134" s="44"/>
      <c r="S134" s="44" t="str">
        <f t="shared" si="94"/>
        <v>Да</v>
      </c>
      <c r="T134" s="44" t="str">
        <f t="shared" si="95"/>
        <v>Да</v>
      </c>
      <c r="U134" s="44" t="str">
        <f t="shared" si="96"/>
        <v>Да</v>
      </c>
      <c r="V134" s="27" t="str">
        <f t="shared" si="97"/>
        <v/>
      </c>
    </row>
    <row r="135" spans="1:22" x14ac:dyDescent="0.2">
      <c r="A135" s="44">
        <f t="shared" si="87"/>
        <v>133</v>
      </c>
      <c r="B135" s="27" t="str">
        <f t="shared" si="79"/>
        <v>CANDYMAN</v>
      </c>
      <c r="C135" s="27" t="str">
        <f t="shared" si="80"/>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88"/>
        <v>Эротика</v>
      </c>
      <c r="E135" s="45" t="str">
        <f t="shared" si="81"/>
        <v>SD</v>
      </c>
      <c r="F135" s="45" t="str">
        <f t="shared" si="89"/>
        <v>DVB-26</v>
      </c>
      <c r="G135" s="45" t="str">
        <f t="shared" si="90"/>
        <v xml:space="preserve"> 3007</v>
      </c>
      <c r="H135" s="46">
        <v>191</v>
      </c>
      <c r="I135" s="45">
        <f t="shared" si="91"/>
        <v>924</v>
      </c>
      <c r="J135" s="47" t="str">
        <f t="shared" si="82"/>
        <v>epg511</v>
      </c>
      <c r="K135" s="48" t="str">
        <f t="shared" si="92"/>
        <v>0009000207DB</v>
      </c>
      <c r="L135" s="48" t="str">
        <f t="shared" si="83"/>
        <v>http://www.candymantv.com/</v>
      </c>
      <c r="M135" s="48" t="str">
        <f t="shared" si="84"/>
        <v>Русский</v>
      </c>
      <c r="N135" s="48" t="str">
        <f t="shared" si="85"/>
        <v>Круглосуточно</v>
      </c>
      <c r="O135" s="49" t="str">
        <f t="shared" si="86"/>
        <v/>
      </c>
      <c r="P135" s="48" t="str">
        <f t="shared" si="93"/>
        <v>Взрослый</v>
      </c>
      <c r="Q135" s="44" t="str">
        <f t="shared" si="78"/>
        <v/>
      </c>
      <c r="R135" s="44"/>
      <c r="S135" s="44" t="str">
        <f t="shared" si="94"/>
        <v>Да</v>
      </c>
      <c r="T135" s="44" t="str">
        <f t="shared" si="95"/>
        <v>Да</v>
      </c>
      <c r="U135" s="44" t="str">
        <f t="shared" si="96"/>
        <v>Да</v>
      </c>
      <c r="V135" s="27" t="str">
        <f t="shared" si="97"/>
        <v/>
      </c>
    </row>
    <row r="136" spans="1:22" x14ac:dyDescent="0.2">
      <c r="A136" s="44">
        <f t="shared" si="87"/>
        <v>134</v>
      </c>
      <c r="B136" s="27" t="str">
        <f t="shared" si="79"/>
        <v>Fashion One HD</v>
      </c>
      <c r="C136" s="27" t="str">
        <f t="shared" si="80"/>
        <v>Мода, стиль, красота, гламур, роскошь в формате HD</v>
      </c>
      <c r="D136" s="27" t="str">
        <f t="shared" si="88"/>
        <v>Развлекательные</v>
      </c>
      <c r="E136" s="45" t="str">
        <f t="shared" si="81"/>
        <v>HD</v>
      </c>
      <c r="F136" s="45" t="str">
        <f t="shared" si="89"/>
        <v>DVB-27</v>
      </c>
      <c r="G136" s="45" t="str">
        <f t="shared" si="90"/>
        <v xml:space="preserve"> 3007</v>
      </c>
      <c r="H136" s="46">
        <v>147</v>
      </c>
      <c r="I136" s="45">
        <f t="shared" si="91"/>
        <v>616</v>
      </c>
      <c r="J136" s="47" t="str">
        <f t="shared" si="82"/>
        <v>epg330</v>
      </c>
      <c r="K136" s="48" t="str">
        <f t="shared" si="92"/>
        <v>0009000207D1</v>
      </c>
      <c r="L136" s="48" t="str">
        <f t="shared" si="83"/>
        <v>http://www.fashionone.com/</v>
      </c>
      <c r="M136" s="48" t="str">
        <f t="shared" si="84"/>
        <v>Русский</v>
      </c>
      <c r="N136" s="48" t="str">
        <f t="shared" si="85"/>
        <v>Круглосуточно</v>
      </c>
      <c r="O136" s="49" t="str">
        <f t="shared" si="86"/>
        <v/>
      </c>
      <c r="P136" s="48" t="str">
        <f t="shared" si="93"/>
        <v>Базовый</v>
      </c>
      <c r="Q136" s="44" t="str">
        <f t="shared" si="78"/>
        <v/>
      </c>
      <c r="R136" s="44"/>
      <c r="S136" s="44" t="str">
        <f t="shared" si="94"/>
        <v>Да</v>
      </c>
      <c r="T136" s="44" t="str">
        <f t="shared" si="95"/>
        <v>Да</v>
      </c>
      <c r="U136" s="44" t="str">
        <f t="shared" si="96"/>
        <v/>
      </c>
      <c r="V136" s="27" t="str">
        <f t="shared" si="97"/>
        <v/>
      </c>
    </row>
    <row r="137" spans="1:22" x14ac:dyDescent="0.2">
      <c r="A137" s="44">
        <f t="shared" si="87"/>
        <v>135</v>
      </c>
      <c r="B137" s="27" t="str">
        <f t="shared" si="79"/>
        <v>Viasat Golf HD</v>
      </c>
      <c r="C137" s="27" t="str">
        <f t="shared" si="80"/>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8"/>
        <v>Спортивные</v>
      </c>
      <c r="E137" s="45" t="str">
        <f t="shared" si="81"/>
        <v>HD</v>
      </c>
      <c r="F137" s="45" t="str">
        <f t="shared" si="89"/>
        <v>DVB-28</v>
      </c>
      <c r="G137" s="45" t="str">
        <f t="shared" si="90"/>
        <v xml:space="preserve"> 3007</v>
      </c>
      <c r="H137" s="46">
        <v>307</v>
      </c>
      <c r="I137" s="45">
        <f t="shared" si="91"/>
        <v>809</v>
      </c>
      <c r="J137" s="47" t="str">
        <f t="shared" si="82"/>
        <v>epg594</v>
      </c>
      <c r="K137" s="48" t="str">
        <f t="shared" si="92"/>
        <v>0009000207E0</v>
      </c>
      <c r="L137" s="48" t="str">
        <f t="shared" si="83"/>
        <v>http://www.myviasat.ru/</v>
      </c>
      <c r="M137" s="48" t="str">
        <f t="shared" si="84"/>
        <v>Русский, Английский</v>
      </c>
      <c r="N137" s="48" t="str">
        <f t="shared" si="85"/>
        <v>Круглосуточно</v>
      </c>
      <c r="O137" s="49" t="str">
        <f t="shared" si="86"/>
        <v/>
      </c>
      <c r="P137" s="48" t="str">
        <f t="shared" si="93"/>
        <v>VIASAT премиум HD</v>
      </c>
      <c r="Q137" s="44" t="str">
        <f t="shared" si="78"/>
        <v/>
      </c>
      <c r="R137" s="44"/>
      <c r="S137" s="44" t="str">
        <f t="shared" si="94"/>
        <v>Да</v>
      </c>
      <c r="T137" s="44" t="str">
        <f t="shared" si="95"/>
        <v>Да</v>
      </c>
      <c r="U137" s="44" t="str">
        <f t="shared" si="96"/>
        <v/>
      </c>
      <c r="V137" s="27" t="str">
        <f t="shared" si="97"/>
        <v/>
      </c>
    </row>
    <row r="138" spans="1:22" x14ac:dyDescent="0.2">
      <c r="A138" s="44">
        <f t="shared" si="87"/>
        <v>136</v>
      </c>
      <c r="B138" s="27" t="str">
        <f t="shared" si="79"/>
        <v>Русский роман</v>
      </c>
      <c r="C138" s="27" t="str">
        <f t="shared" si="80"/>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8"/>
        <v>Кино и сериалы</v>
      </c>
      <c r="E138" s="45" t="str">
        <f t="shared" si="81"/>
        <v>SD</v>
      </c>
      <c r="F138" s="45" t="str">
        <f t="shared" si="89"/>
        <v>DVB-27</v>
      </c>
      <c r="G138" s="45" t="str">
        <f t="shared" si="90"/>
        <v xml:space="preserve"> 3007</v>
      </c>
      <c r="H138" s="46">
        <v>120</v>
      </c>
      <c r="I138" s="45">
        <f t="shared" si="91"/>
        <v>72</v>
      </c>
      <c r="J138" s="47" t="str">
        <f t="shared" si="82"/>
        <v>epg307</v>
      </c>
      <c r="K138" s="48" t="str">
        <f t="shared" si="92"/>
        <v>0009000207D1</v>
      </c>
      <c r="L138" s="48" t="str">
        <f t="shared" si="83"/>
        <v>http://rusroman.ru/</v>
      </c>
      <c r="M138" s="48" t="str">
        <f t="shared" si="84"/>
        <v>Русский</v>
      </c>
      <c r="N138" s="48" t="str">
        <f t="shared" si="85"/>
        <v>Круглосуточно</v>
      </c>
      <c r="O138" s="49" t="str">
        <f t="shared" si="86"/>
        <v/>
      </c>
      <c r="P138" s="48" t="str">
        <f t="shared" si="93"/>
        <v>Базовый</v>
      </c>
      <c r="Q138" s="44" t="str">
        <f t="shared" si="78"/>
        <v>Да</v>
      </c>
      <c r="R138" s="44"/>
      <c r="S138" s="44" t="str">
        <f t="shared" si="94"/>
        <v>Да</v>
      </c>
      <c r="T138" s="44" t="str">
        <f t="shared" si="95"/>
        <v>Да</v>
      </c>
      <c r="U138" s="44" t="str">
        <f t="shared" si="96"/>
        <v/>
      </c>
      <c r="V138" s="27" t="str">
        <f t="shared" si="97"/>
        <v/>
      </c>
    </row>
    <row r="139" spans="1:22" x14ac:dyDescent="0.2">
      <c r="A139" s="44">
        <f t="shared" si="87"/>
        <v>137</v>
      </c>
      <c r="B139" s="27" t="str">
        <f t="shared" si="79"/>
        <v>TV1000 Premium HD</v>
      </c>
      <c r="C139" s="27" t="str">
        <f t="shared" si="80"/>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8"/>
        <v>Кино и сериалы</v>
      </c>
      <c r="E139" s="45" t="str">
        <f t="shared" si="81"/>
        <v>HD</v>
      </c>
      <c r="F139" s="45" t="str">
        <f t="shared" si="89"/>
        <v>DVB-28</v>
      </c>
      <c r="G139" s="45" t="str">
        <f t="shared" si="90"/>
        <v xml:space="preserve"> 3007</v>
      </c>
      <c r="H139" s="46">
        <v>160</v>
      </c>
      <c r="I139" s="45">
        <f t="shared" si="91"/>
        <v>801</v>
      </c>
      <c r="J139" s="47" t="str">
        <f t="shared" si="82"/>
        <v>epg375</v>
      </c>
      <c r="K139" s="48" t="str">
        <f t="shared" si="92"/>
        <v>0009000207E0</v>
      </c>
      <c r="L139" s="48" t="str">
        <f t="shared" si="83"/>
        <v>http://www.viasatpremium.ru/</v>
      </c>
      <c r="M139" s="48" t="str">
        <f t="shared" si="84"/>
        <v>Русский</v>
      </c>
      <c r="N139" s="48" t="str">
        <f t="shared" si="85"/>
        <v>Круглосуточно</v>
      </c>
      <c r="O139" s="49" t="str">
        <f t="shared" si="86"/>
        <v/>
      </c>
      <c r="P139" s="48" t="str">
        <f t="shared" si="93"/>
        <v>VIASAT премиум HD</v>
      </c>
      <c r="Q139" s="44" t="str">
        <f t="shared" si="78"/>
        <v/>
      </c>
      <c r="R139" s="44"/>
      <c r="S139" s="44" t="str">
        <f t="shared" si="94"/>
        <v>Да</v>
      </c>
      <c r="T139" s="44" t="str">
        <f t="shared" si="95"/>
        <v>Да</v>
      </c>
      <c r="U139" s="44" t="str">
        <f t="shared" si="96"/>
        <v/>
      </c>
      <c r="V139" s="27" t="str">
        <f t="shared" si="97"/>
        <v/>
      </c>
    </row>
    <row r="140" spans="1:22" x14ac:dyDescent="0.2">
      <c r="A140" s="44">
        <f t="shared" si="87"/>
        <v>138</v>
      </c>
      <c r="B140" s="27" t="str">
        <f t="shared" si="79"/>
        <v>Viasat Sport</v>
      </c>
      <c r="C140" s="27" t="str">
        <f t="shared" si="80"/>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8"/>
        <v>Спортивные</v>
      </c>
      <c r="E140" s="45" t="str">
        <f t="shared" si="81"/>
        <v>HD</v>
      </c>
      <c r="F140" s="45" t="str">
        <f t="shared" si="89"/>
        <v>DVB-28</v>
      </c>
      <c r="G140" s="45" t="str">
        <f t="shared" si="90"/>
        <v xml:space="preserve"> 3007</v>
      </c>
      <c r="H140" s="46">
        <v>309</v>
      </c>
      <c r="I140" s="45">
        <f t="shared" si="91"/>
        <v>810</v>
      </c>
      <c r="J140" s="47" t="str">
        <f t="shared" si="82"/>
        <v>epg593</v>
      </c>
      <c r="K140" s="48" t="str">
        <f t="shared" si="92"/>
        <v>0009000207E0</v>
      </c>
      <c r="L140" s="48" t="str">
        <f t="shared" si="83"/>
        <v>http://www.myviasat.ru/</v>
      </c>
      <c r="M140" s="48" t="str">
        <f t="shared" si="84"/>
        <v>Русский, Английский</v>
      </c>
      <c r="N140" s="48" t="str">
        <f t="shared" si="85"/>
        <v>Круглосуточно</v>
      </c>
      <c r="O140" s="49" t="str">
        <f t="shared" si="86"/>
        <v/>
      </c>
      <c r="P140" s="48" t="str">
        <f t="shared" si="93"/>
        <v>VIASAT премиум HD</v>
      </c>
      <c r="Q140" s="44" t="str">
        <f t="shared" si="78"/>
        <v/>
      </c>
      <c r="R140" s="44"/>
      <c r="S140" s="44" t="str">
        <f t="shared" si="94"/>
        <v>Да</v>
      </c>
      <c r="T140" s="44" t="str">
        <f t="shared" si="95"/>
        <v>Да</v>
      </c>
      <c r="U140" s="44" t="str">
        <f t="shared" si="96"/>
        <v/>
      </c>
      <c r="V140" s="27" t="str">
        <f t="shared" si="97"/>
        <v/>
      </c>
    </row>
    <row r="141" spans="1:22" x14ac:dyDescent="0.2">
      <c r="A141" s="44">
        <f t="shared" si="87"/>
        <v>139</v>
      </c>
      <c r="B141" s="27" t="str">
        <f t="shared" si="79"/>
        <v>Travel Channel HD</v>
      </c>
      <c r="C141" s="27" t="str">
        <f t="shared" si="80"/>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8"/>
        <v>Вокруг света</v>
      </c>
      <c r="E141" s="45" t="str">
        <f t="shared" si="81"/>
        <v>HD</v>
      </c>
      <c r="F141" s="45" t="str">
        <f t="shared" si="89"/>
        <v>DVB-27</v>
      </c>
      <c r="G141" s="45" t="str">
        <f t="shared" si="90"/>
        <v xml:space="preserve"> 3007</v>
      </c>
      <c r="H141" s="46">
        <v>143</v>
      </c>
      <c r="I141" s="45">
        <f t="shared" si="91"/>
        <v>608</v>
      </c>
      <c r="J141" s="47" t="str">
        <f t="shared" si="82"/>
        <v>epg328</v>
      </c>
      <c r="K141" s="48" t="str">
        <f t="shared" si="92"/>
        <v>0009000207D1</v>
      </c>
      <c r="L141" s="48" t="str">
        <f t="shared" si="83"/>
        <v>http://www.mgmhd.com/</v>
      </c>
      <c r="M141" s="48" t="str">
        <f t="shared" si="84"/>
        <v>Русский</v>
      </c>
      <c r="N141" s="48" t="str">
        <f t="shared" si="85"/>
        <v>Круглосуточно</v>
      </c>
      <c r="O141" s="49" t="str">
        <f t="shared" si="86"/>
        <v/>
      </c>
      <c r="P141" s="48" t="str">
        <f t="shared" si="93"/>
        <v>Базовый</v>
      </c>
      <c r="Q141" s="44" t="str">
        <f t="shared" si="78"/>
        <v/>
      </c>
      <c r="R141" s="44"/>
      <c r="S141" s="44" t="str">
        <f t="shared" si="94"/>
        <v>Да</v>
      </c>
      <c r="T141" s="44" t="str">
        <f t="shared" si="95"/>
        <v>Да</v>
      </c>
      <c r="U141" s="44" t="str">
        <f t="shared" si="96"/>
        <v/>
      </c>
      <c r="V141" s="27" t="str">
        <f t="shared" si="97"/>
        <v/>
      </c>
    </row>
    <row r="142" spans="1:22" x14ac:dyDescent="0.2">
      <c r="A142" s="44">
        <f t="shared" si="87"/>
        <v>140</v>
      </c>
      <c r="B142" s="27" t="str">
        <f t="shared" si="79"/>
        <v>Zee TV</v>
      </c>
      <c r="C142" s="27" t="str">
        <f t="shared" si="80"/>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8"/>
        <v>Вокруг света</v>
      </c>
      <c r="E142" s="45" t="str">
        <f t="shared" si="81"/>
        <v>SD</v>
      </c>
      <c r="F142" s="45" t="str">
        <f t="shared" si="89"/>
        <v>DVB-29</v>
      </c>
      <c r="G142" s="45" t="str">
        <f t="shared" si="90"/>
        <v xml:space="preserve"> 3007</v>
      </c>
      <c r="H142" s="46">
        <v>97</v>
      </c>
      <c r="I142" s="45">
        <f t="shared" si="91"/>
        <v>102</v>
      </c>
      <c r="J142" s="47" t="str">
        <f t="shared" si="82"/>
        <v>epg93</v>
      </c>
      <c r="K142" s="48" t="str">
        <f t="shared" si="92"/>
        <v>0009000207D1</v>
      </c>
      <c r="L142" s="48" t="str">
        <f t="shared" si="83"/>
        <v>http://www.zeerussia.ru</v>
      </c>
      <c r="M142" s="48" t="str">
        <f t="shared" si="84"/>
        <v>Русский</v>
      </c>
      <c r="N142" s="48" t="str">
        <f t="shared" si="85"/>
        <v>Круглосуточно</v>
      </c>
      <c r="O142" s="49" t="str">
        <f t="shared" si="86"/>
        <v/>
      </c>
      <c r="P142" s="48" t="str">
        <f t="shared" si="93"/>
        <v>Базовый</v>
      </c>
      <c r="Q142" s="44" t="str">
        <f t="shared" si="78"/>
        <v/>
      </c>
      <c r="R142" s="44"/>
      <c r="S142" s="44" t="str">
        <f t="shared" si="94"/>
        <v>Да</v>
      </c>
      <c r="T142" s="44" t="str">
        <f t="shared" si="95"/>
        <v>Да</v>
      </c>
      <c r="U142" s="44" t="str">
        <f t="shared" si="96"/>
        <v/>
      </c>
      <c r="V142" s="27" t="str">
        <f t="shared" si="97"/>
        <v/>
      </c>
    </row>
    <row r="143" spans="1:22" x14ac:dyDescent="0.2">
      <c r="A143" s="44">
        <f t="shared" si="87"/>
        <v>141</v>
      </c>
      <c r="B143" s="27" t="str">
        <f t="shared" si="79"/>
        <v>Travel Channel</v>
      </c>
      <c r="C143" s="27" t="str">
        <f t="shared" si="80"/>
        <v>Созданный  в 1994 году, Travel Channel вещает на 21 языке в 125 странах Европы, Ближнего Востока, Африки и Азиатско-Тихоокеанского региона.</v>
      </c>
      <c r="D143" s="27" t="str">
        <f t="shared" si="88"/>
        <v>Вокруг света</v>
      </c>
      <c r="E143" s="45" t="str">
        <f t="shared" si="81"/>
        <v>SD</v>
      </c>
      <c r="F143" s="45" t="str">
        <f t="shared" si="89"/>
        <v>DVB-29</v>
      </c>
      <c r="G143" s="45" t="str">
        <f t="shared" si="90"/>
        <v xml:space="preserve"> 3007</v>
      </c>
      <c r="H143" s="46">
        <v>144</v>
      </c>
      <c r="I143" s="45">
        <f t="shared" si="91"/>
        <v>104</v>
      </c>
      <c r="J143" s="47" t="str">
        <f t="shared" si="82"/>
        <v>epg302</v>
      </c>
      <c r="K143" s="48" t="str">
        <f t="shared" si="92"/>
        <v>0009000207D1</v>
      </c>
      <c r="L143" s="48" t="str">
        <f t="shared" si="83"/>
        <v>http://www.travelchanneltv.ru/</v>
      </c>
      <c r="M143" s="48" t="str">
        <f t="shared" si="84"/>
        <v>Русский</v>
      </c>
      <c r="N143" s="48" t="str">
        <f t="shared" si="85"/>
        <v>Круглосуточно</v>
      </c>
      <c r="O143" s="49" t="str">
        <f t="shared" si="86"/>
        <v/>
      </c>
      <c r="P143" s="48" t="str">
        <f t="shared" si="93"/>
        <v>Базовый</v>
      </c>
      <c r="Q143" s="44" t="str">
        <f t="shared" si="78"/>
        <v>Да</v>
      </c>
      <c r="R143" s="44"/>
      <c r="S143" s="44" t="str">
        <f t="shared" si="94"/>
        <v>Да</v>
      </c>
      <c r="T143" s="44" t="str">
        <f t="shared" si="95"/>
        <v>Да</v>
      </c>
      <c r="U143" s="44" t="str">
        <f t="shared" si="96"/>
        <v/>
      </c>
      <c r="V143" s="27" t="str">
        <f t="shared" si="97"/>
        <v/>
      </c>
    </row>
    <row r="144" spans="1:22" x14ac:dyDescent="0.2">
      <c r="A144" s="44">
        <f t="shared" si="87"/>
        <v>142</v>
      </c>
      <c r="B144" s="27" t="str">
        <f t="shared" si="79"/>
        <v>ЖИВИ!</v>
      </c>
      <c r="C144" s="27" t="str">
        <f t="shared" si="80"/>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8"/>
        <v>Семья и здоровье</v>
      </c>
      <c r="E144" s="45" t="str">
        <f t="shared" si="81"/>
        <v>SD</v>
      </c>
      <c r="F144" s="45" t="str">
        <f t="shared" si="89"/>
        <v>DVB-29</v>
      </c>
      <c r="G144" s="45" t="str">
        <f t="shared" si="90"/>
        <v xml:space="preserve"> 3007</v>
      </c>
      <c r="H144" s="46">
        <v>112</v>
      </c>
      <c r="I144" s="45">
        <f t="shared" si="91"/>
        <v>132</v>
      </c>
      <c r="J144" s="47" t="str">
        <f t="shared" si="82"/>
        <v>epg108</v>
      </c>
      <c r="K144" s="48" t="str">
        <f t="shared" si="92"/>
        <v>0009000207E3</v>
      </c>
      <c r="L144" s="48" t="str">
        <f t="shared" si="83"/>
        <v>http://www.jv.ru/</v>
      </c>
      <c r="M144" s="48" t="str">
        <f t="shared" si="84"/>
        <v>Русский</v>
      </c>
      <c r="N144" s="48" t="str">
        <f t="shared" si="85"/>
        <v>Круглосуточно</v>
      </c>
      <c r="O144" s="49" t="str">
        <f t="shared" si="86"/>
        <v/>
      </c>
      <c r="P144" s="48" t="str">
        <f t="shared" si="93"/>
        <v>Базовый</v>
      </c>
      <c r="Q144" s="44" t="str">
        <f t="shared" si="78"/>
        <v/>
      </c>
      <c r="R144" s="44"/>
      <c r="S144" s="44" t="str">
        <f t="shared" si="94"/>
        <v>Да</v>
      </c>
      <c r="T144" s="44" t="str">
        <f t="shared" si="95"/>
        <v>Да</v>
      </c>
      <c r="U144" s="44" t="str">
        <f t="shared" si="96"/>
        <v/>
      </c>
      <c r="V144" s="27" t="str">
        <f t="shared" si="97"/>
        <v/>
      </c>
    </row>
    <row r="145" spans="1:22" x14ac:dyDescent="0.2">
      <c r="A145" s="44">
        <f t="shared" si="87"/>
        <v>143</v>
      </c>
      <c r="B145" s="27" t="str">
        <f t="shared" si="79"/>
        <v>МУЗ-ТВ</v>
      </c>
      <c r="C145" s="27" t="str">
        <f t="shared" si="80"/>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8"/>
        <v>Развлекательные</v>
      </c>
      <c r="E145" s="45" t="str">
        <f t="shared" si="81"/>
        <v>SD</v>
      </c>
      <c r="F145" s="45" t="str">
        <f t="shared" si="89"/>
        <v>DVB-3</v>
      </c>
      <c r="G145" s="45" t="str">
        <f t="shared" si="90"/>
        <v xml:space="preserve"> 3007</v>
      </c>
      <c r="H145" s="46">
        <v>164</v>
      </c>
      <c r="I145" s="45">
        <f t="shared" si="91"/>
        <v>20</v>
      </c>
      <c r="J145" s="47" t="str">
        <f t="shared" si="82"/>
        <v>epg380</v>
      </c>
      <c r="K145" s="48" t="str">
        <f t="shared" si="92"/>
        <v>0009000207F3</v>
      </c>
      <c r="L145" s="48" t="str">
        <f t="shared" si="83"/>
        <v>http://muz-tv.ru/</v>
      </c>
      <c r="M145" s="48" t="str">
        <f t="shared" si="84"/>
        <v>Русский</v>
      </c>
      <c r="N145" s="48" t="str">
        <f t="shared" si="85"/>
        <v>Круглосуточно</v>
      </c>
      <c r="O145" s="49" t="str">
        <f t="shared" si="86"/>
        <v/>
      </c>
      <c r="P145" s="48" t="str">
        <f t="shared" si="93"/>
        <v>Федеральный</v>
      </c>
      <c r="Q145" s="44" t="str">
        <f t="shared" si="78"/>
        <v/>
      </c>
      <c r="R145" s="44"/>
      <c r="S145" s="44" t="str">
        <f t="shared" si="94"/>
        <v>Да</v>
      </c>
      <c r="T145" s="44" t="str">
        <f t="shared" si="95"/>
        <v>Да</v>
      </c>
      <c r="U145" s="44" t="str">
        <f t="shared" si="96"/>
        <v/>
      </c>
      <c r="V145" s="27" t="str">
        <f t="shared" si="97"/>
        <v/>
      </c>
    </row>
    <row r="146" spans="1:22" x14ac:dyDescent="0.2">
      <c r="A146" s="44">
        <f t="shared" si="87"/>
        <v>144</v>
      </c>
      <c r="B146" s="27" t="str">
        <f t="shared" si="79"/>
        <v>TLC HD</v>
      </c>
      <c r="C146" s="27" t="str">
        <f t="shared" si="80"/>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8"/>
        <v>Вокруг света</v>
      </c>
      <c r="E146" s="45" t="str">
        <f t="shared" si="81"/>
        <v>HD</v>
      </c>
      <c r="F146" s="45" t="str">
        <f t="shared" si="89"/>
        <v>DVB-30</v>
      </c>
      <c r="G146" s="45" t="str">
        <f t="shared" si="90"/>
        <v xml:space="preserve"> 3007</v>
      </c>
      <c r="H146" s="46">
        <v>154</v>
      </c>
      <c r="I146" s="45">
        <f t="shared" si="91"/>
        <v>615</v>
      </c>
      <c r="J146" s="47" t="str">
        <f t="shared" si="82"/>
        <v>epg516</v>
      </c>
      <c r="K146" s="48" t="str">
        <f t="shared" si="92"/>
        <v>0009000207D1</v>
      </c>
      <c r="L146" s="48" t="str">
        <f t="shared" si="83"/>
        <v>http://www.tlc-tv.ru/</v>
      </c>
      <c r="M146" s="48" t="str">
        <f t="shared" si="84"/>
        <v>Русский, Английский</v>
      </c>
      <c r="N146" s="48" t="str">
        <f t="shared" si="85"/>
        <v>Круглосуточно</v>
      </c>
      <c r="O146" s="49" t="str">
        <f t="shared" si="86"/>
        <v/>
      </c>
      <c r="P146" s="48" t="str">
        <f t="shared" si="93"/>
        <v>Базовый</v>
      </c>
      <c r="Q146" s="44" t="str">
        <f t="shared" si="78"/>
        <v/>
      </c>
      <c r="R146" s="44"/>
      <c r="S146" s="44" t="str">
        <f t="shared" si="94"/>
        <v>Да</v>
      </c>
      <c r="T146" s="44" t="str">
        <f t="shared" si="95"/>
        <v>Да</v>
      </c>
      <c r="U146" s="44" t="str">
        <f t="shared" si="96"/>
        <v/>
      </c>
      <c r="V146" s="27" t="str">
        <f t="shared" si="97"/>
        <v/>
      </c>
    </row>
    <row r="147" spans="1:22" x14ac:dyDescent="0.2">
      <c r="A147" s="44">
        <f t="shared" si="87"/>
        <v>145</v>
      </c>
      <c r="B147" s="27" t="str">
        <f t="shared" si="79"/>
        <v>NuArt.TV</v>
      </c>
      <c r="C147" s="27" t="str">
        <f t="shared" si="80"/>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8"/>
        <v>Эротика</v>
      </c>
      <c r="E147" s="45" t="str">
        <f t="shared" si="81"/>
        <v>SD</v>
      </c>
      <c r="F147" s="45" t="str">
        <f t="shared" si="89"/>
        <v>DVB-30</v>
      </c>
      <c r="G147" s="45" t="str">
        <f t="shared" si="90"/>
        <v xml:space="preserve"> 3007</v>
      </c>
      <c r="H147" s="46">
        <v>193</v>
      </c>
      <c r="I147" s="45">
        <f t="shared" si="91"/>
        <v>918</v>
      </c>
      <c r="J147" s="47" t="str">
        <f t="shared" si="82"/>
        <v>epg271</v>
      </c>
      <c r="K147" s="48" t="str">
        <f t="shared" si="92"/>
        <v>0009000207F0</v>
      </c>
      <c r="L147" s="48" t="str">
        <f t="shared" si="83"/>
        <v>http://tv.nuart.tv</v>
      </c>
      <c r="M147" s="48" t="str">
        <f t="shared" si="84"/>
        <v>Русский</v>
      </c>
      <c r="N147" s="48" t="str">
        <f t="shared" si="85"/>
        <v>Круглосуточно</v>
      </c>
      <c r="O147" s="49" t="str">
        <f t="shared" si="86"/>
        <v/>
      </c>
      <c r="P147" s="48" t="str">
        <f t="shared" si="93"/>
        <v>Эгоист</v>
      </c>
      <c r="Q147" s="44" t="str">
        <f t="shared" si="78"/>
        <v/>
      </c>
      <c r="R147" s="44"/>
      <c r="S147" s="44" t="str">
        <f t="shared" si="94"/>
        <v>Да</v>
      </c>
      <c r="T147" s="44" t="str">
        <f t="shared" si="95"/>
        <v>Да</v>
      </c>
      <c r="U147" s="44" t="str">
        <f t="shared" si="96"/>
        <v>Да</v>
      </c>
      <c r="V147" s="27" t="str">
        <f t="shared" si="97"/>
        <v/>
      </c>
    </row>
    <row r="148" spans="1:22" x14ac:dyDescent="0.2">
      <c r="A148" s="44">
        <f t="shared" si="87"/>
        <v>146</v>
      </c>
      <c r="B148" s="27" t="str">
        <f t="shared" si="79"/>
        <v>Эгоист ТВ</v>
      </c>
      <c r="C148" s="27" t="str">
        <f t="shared" si="80"/>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8"/>
        <v>Эротика</v>
      </c>
      <c r="E148" s="45" t="str">
        <f t="shared" si="81"/>
        <v>SD</v>
      </c>
      <c r="F148" s="45" t="str">
        <f t="shared" si="89"/>
        <v>DVB-30</v>
      </c>
      <c r="G148" s="45" t="str">
        <f t="shared" si="90"/>
        <v xml:space="preserve"> 3007</v>
      </c>
      <c r="H148" s="46">
        <v>192</v>
      </c>
      <c r="I148" s="45">
        <f t="shared" si="91"/>
        <v>917</v>
      </c>
      <c r="J148" s="47" t="str">
        <f t="shared" si="82"/>
        <v>epg296</v>
      </c>
      <c r="K148" s="48" t="str">
        <f t="shared" si="92"/>
        <v>0009000207F0</v>
      </c>
      <c r="L148" s="48" t="str">
        <f t="shared" si="83"/>
        <v>http://www.egoist.tv/</v>
      </c>
      <c r="M148" s="48" t="str">
        <f t="shared" si="84"/>
        <v>Русский</v>
      </c>
      <c r="N148" s="48" t="str">
        <f t="shared" si="85"/>
        <v>Круглосуточно</v>
      </c>
      <c r="O148" s="49" t="str">
        <f t="shared" si="86"/>
        <v/>
      </c>
      <c r="P148" s="48" t="str">
        <f t="shared" si="93"/>
        <v>Эгоист</v>
      </c>
      <c r="Q148" s="44" t="str">
        <f t="shared" ref="Q148:Q172" si="98">IF(VLOOKUP($H148,TChannels,6,FALSE)=0,"",VLOOKUP($H148,TChannels,6,FALSE))</f>
        <v/>
      </c>
      <c r="R148" s="44"/>
      <c r="S148" s="44" t="str">
        <f t="shared" si="94"/>
        <v>Да</v>
      </c>
      <c r="T148" s="44" t="str">
        <f t="shared" si="95"/>
        <v>Да</v>
      </c>
      <c r="U148" s="44" t="str">
        <f t="shared" si="96"/>
        <v>Да</v>
      </c>
      <c r="V148" s="27" t="str">
        <f t="shared" si="97"/>
        <v/>
      </c>
    </row>
    <row r="149" spans="1:22" x14ac:dyDescent="0.2">
      <c r="A149" s="44">
        <f t="shared" si="87"/>
        <v>147</v>
      </c>
      <c r="B149" s="27" t="str">
        <f t="shared" si="79"/>
        <v>Animal Planet HD</v>
      </c>
      <c r="C149" s="27" t="str">
        <f t="shared" si="80"/>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8"/>
        <v>В мире животных</v>
      </c>
      <c r="E149" s="45" t="str">
        <f t="shared" si="81"/>
        <v>HD</v>
      </c>
      <c r="F149" s="45" t="str">
        <f t="shared" si="89"/>
        <v>DVB-30</v>
      </c>
      <c r="G149" s="45" t="str">
        <f t="shared" si="90"/>
        <v xml:space="preserve"> 3007</v>
      </c>
      <c r="H149" s="46">
        <v>119</v>
      </c>
      <c r="I149" s="45">
        <f t="shared" si="91"/>
        <v>602</v>
      </c>
      <c r="J149" s="47" t="str">
        <f t="shared" si="82"/>
        <v>epg306</v>
      </c>
      <c r="K149" s="48" t="str">
        <f t="shared" si="92"/>
        <v>0009000207D1</v>
      </c>
      <c r="L149" s="48" t="str">
        <f t="shared" si="83"/>
        <v>http://animal.discovery.com/</v>
      </c>
      <c r="M149" s="48" t="str">
        <f t="shared" si="84"/>
        <v>Русский, Английский</v>
      </c>
      <c r="N149" s="48" t="str">
        <f t="shared" si="85"/>
        <v>Круглосуточно</v>
      </c>
      <c r="O149" s="49" t="str">
        <f t="shared" si="86"/>
        <v/>
      </c>
      <c r="P149" s="48" t="str">
        <f t="shared" si="93"/>
        <v>Базовый</v>
      </c>
      <c r="Q149" s="44" t="str">
        <f t="shared" si="98"/>
        <v/>
      </c>
      <c r="R149" s="44"/>
      <c r="S149" s="44" t="str">
        <f t="shared" si="94"/>
        <v>Да</v>
      </c>
      <c r="T149" s="44" t="str">
        <f t="shared" si="95"/>
        <v>Да</v>
      </c>
      <c r="U149" s="44" t="str">
        <f t="shared" si="96"/>
        <v/>
      </c>
      <c r="V149" s="27" t="str">
        <f t="shared" si="97"/>
        <v/>
      </c>
    </row>
    <row r="150" spans="1:22" x14ac:dyDescent="0.2">
      <c r="A150" s="48">
        <f t="shared" si="87"/>
        <v>148</v>
      </c>
      <c r="B150" s="53" t="str">
        <f t="shared" si="79"/>
        <v>Матч! Футбол 1</v>
      </c>
      <c r="C150" s="53" t="str">
        <f t="shared" si="80"/>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88"/>
        <v>Спортивные</v>
      </c>
      <c r="E150" s="54" t="str">
        <f t="shared" si="81"/>
        <v>SD</v>
      </c>
      <c r="F150" s="54" t="str">
        <f t="shared" si="89"/>
        <v>DVB-12</v>
      </c>
      <c r="G150" s="54" t="str">
        <f t="shared" si="90"/>
        <v xml:space="preserve"> 3007</v>
      </c>
      <c r="H150" s="55">
        <v>320</v>
      </c>
      <c r="I150" s="54">
        <f t="shared" si="91"/>
        <v>831</v>
      </c>
      <c r="J150" s="56" t="str">
        <f t="shared" si="82"/>
        <v>epg340</v>
      </c>
      <c r="K150" s="67" t="str">
        <f t="shared" si="92"/>
        <v>000900020802</v>
      </c>
      <c r="L150" s="48" t="str">
        <f t="shared" si="83"/>
        <v>http://matchtv.ru/</v>
      </c>
      <c r="M150" s="48" t="str">
        <f t="shared" si="84"/>
        <v>Русский</v>
      </c>
      <c r="N150" s="48" t="str">
        <f t="shared" si="85"/>
        <v>Круглосуточно</v>
      </c>
      <c r="O150" s="137" t="str">
        <f t="shared" si="86"/>
        <v/>
      </c>
      <c r="P150" s="48" t="str">
        <f t="shared" si="93"/>
        <v>МАТЧ! ФУТБОЛ</v>
      </c>
      <c r="Q150" s="48" t="str">
        <f t="shared" si="98"/>
        <v/>
      </c>
      <c r="R150" s="48"/>
      <c r="S150" s="48" t="str">
        <f t="shared" si="94"/>
        <v>Да</v>
      </c>
      <c r="T150" s="48" t="str">
        <f t="shared" si="95"/>
        <v>Да</v>
      </c>
      <c r="U150" s="48" t="str">
        <f t="shared" si="96"/>
        <v/>
      </c>
      <c r="V150" s="53" t="str">
        <f t="shared" si="97"/>
        <v/>
      </c>
    </row>
    <row r="151" spans="1:22" x14ac:dyDescent="0.2">
      <c r="A151" s="48">
        <f t="shared" si="87"/>
        <v>149</v>
      </c>
      <c r="B151" s="53" t="str">
        <f t="shared" si="79"/>
        <v>Матч! Футбол 2</v>
      </c>
      <c r="C151" s="53" t="str">
        <f t="shared" si="80"/>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88"/>
        <v>Спортивные</v>
      </c>
      <c r="E151" s="54" t="str">
        <f t="shared" si="81"/>
        <v>SD</v>
      </c>
      <c r="F151" s="54" t="str">
        <f t="shared" si="89"/>
        <v>DVB-12</v>
      </c>
      <c r="G151" s="54" t="str">
        <f t="shared" si="90"/>
        <v xml:space="preserve"> 3007</v>
      </c>
      <c r="H151" s="55">
        <v>321</v>
      </c>
      <c r="I151" s="54">
        <f t="shared" si="91"/>
        <v>833</v>
      </c>
      <c r="J151" s="56" t="str">
        <f t="shared" si="82"/>
        <v>epg571</v>
      </c>
      <c r="K151" s="67" t="str">
        <f t="shared" si="92"/>
        <v>000900020802</v>
      </c>
      <c r="L151" s="48" t="str">
        <f t="shared" si="83"/>
        <v>http://matchtv.ru/</v>
      </c>
      <c r="M151" s="48" t="str">
        <f t="shared" si="84"/>
        <v>Русский</v>
      </c>
      <c r="N151" s="48" t="str">
        <f t="shared" si="85"/>
        <v>Круглосуточно</v>
      </c>
      <c r="O151" s="137" t="str">
        <f t="shared" si="86"/>
        <v/>
      </c>
      <c r="P151" s="48" t="str">
        <f t="shared" si="93"/>
        <v>МАТЧ! ФУТБОЛ</v>
      </c>
      <c r="Q151" s="48" t="str">
        <f t="shared" si="98"/>
        <v/>
      </c>
      <c r="R151" s="48"/>
      <c r="S151" s="48" t="str">
        <f t="shared" si="94"/>
        <v>Да</v>
      </c>
      <c r="T151" s="48" t="str">
        <f t="shared" si="95"/>
        <v>Да</v>
      </c>
      <c r="U151" s="48" t="str">
        <f t="shared" si="96"/>
        <v/>
      </c>
      <c r="V151" s="53" t="str">
        <f t="shared" si="97"/>
        <v/>
      </c>
    </row>
    <row r="152" spans="1:22" x14ac:dyDescent="0.2">
      <c r="A152" s="48">
        <f t="shared" si="87"/>
        <v>150</v>
      </c>
      <c r="B152" s="53" t="str">
        <f t="shared" si="79"/>
        <v>Матч! Футбол 3</v>
      </c>
      <c r="C152" s="53" t="str">
        <f t="shared" si="80"/>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88"/>
        <v>Спортивные</v>
      </c>
      <c r="E152" s="54" t="str">
        <f t="shared" si="81"/>
        <v>SD</v>
      </c>
      <c r="F152" s="54" t="str">
        <f t="shared" si="89"/>
        <v>DVB-24</v>
      </c>
      <c r="G152" s="54" t="str">
        <f t="shared" si="90"/>
        <v xml:space="preserve"> 3007</v>
      </c>
      <c r="H152" s="55">
        <v>322</v>
      </c>
      <c r="I152" s="54">
        <f t="shared" si="91"/>
        <v>835</v>
      </c>
      <c r="J152" s="56" t="str">
        <f t="shared" si="82"/>
        <v>epg577</v>
      </c>
      <c r="K152" s="67" t="str">
        <f t="shared" si="92"/>
        <v>000900020802</v>
      </c>
      <c r="L152" s="48" t="str">
        <f t="shared" si="83"/>
        <v>http://matchtv.ru/</v>
      </c>
      <c r="M152" s="48" t="str">
        <f t="shared" si="84"/>
        <v>Русский</v>
      </c>
      <c r="N152" s="48" t="str">
        <f t="shared" si="85"/>
        <v>Круглосуточно</v>
      </c>
      <c r="O152" s="137" t="str">
        <f t="shared" si="86"/>
        <v/>
      </c>
      <c r="P152" s="48" t="str">
        <f t="shared" si="93"/>
        <v>МАТЧ! ФУТБОЛ</v>
      </c>
      <c r="Q152" s="48" t="str">
        <f t="shared" si="98"/>
        <v/>
      </c>
      <c r="R152" s="48"/>
      <c r="S152" s="48" t="str">
        <f t="shared" si="94"/>
        <v>Да</v>
      </c>
      <c r="T152" s="48" t="str">
        <f t="shared" si="95"/>
        <v>Да</v>
      </c>
      <c r="U152" s="48" t="str">
        <f t="shared" si="96"/>
        <v/>
      </c>
      <c r="V152" s="53" t="str">
        <f t="shared" si="97"/>
        <v/>
      </c>
    </row>
    <row r="153" spans="1:22" x14ac:dyDescent="0.2">
      <c r="A153" s="48">
        <f t="shared" si="87"/>
        <v>151</v>
      </c>
      <c r="B153" s="53" t="str">
        <f t="shared" si="79"/>
        <v>Матч! Футбол 1 HD</v>
      </c>
      <c r="C153" s="53" t="str">
        <f t="shared" si="80"/>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88"/>
        <v>Спортивные</v>
      </c>
      <c r="E153" s="54" t="str">
        <f t="shared" si="81"/>
        <v>HD</v>
      </c>
      <c r="F153" s="54" t="str">
        <f t="shared" si="89"/>
        <v>DVB-12</v>
      </c>
      <c r="G153" s="54" t="str">
        <f t="shared" si="90"/>
        <v xml:space="preserve"> 3007</v>
      </c>
      <c r="H153" s="55">
        <v>317</v>
      </c>
      <c r="I153" s="54">
        <f t="shared" si="91"/>
        <v>832</v>
      </c>
      <c r="J153" s="56" t="str">
        <f t="shared" si="82"/>
        <v>epg616</v>
      </c>
      <c r="K153" s="67" t="str">
        <f t="shared" si="92"/>
        <v>000900020802</v>
      </c>
      <c r="L153" s="48" t="str">
        <f t="shared" si="83"/>
        <v>http://matchtv.ru/</v>
      </c>
      <c r="M153" s="48" t="str">
        <f t="shared" si="84"/>
        <v>Русский</v>
      </c>
      <c r="N153" s="48" t="str">
        <f t="shared" si="85"/>
        <v>Круглосуточно</v>
      </c>
      <c r="O153" s="137" t="str">
        <f t="shared" si="86"/>
        <v/>
      </c>
      <c r="P153" s="48" t="str">
        <f t="shared" si="93"/>
        <v>МАТЧ! ФУТБОЛ</v>
      </c>
      <c r="Q153" s="48" t="str">
        <f t="shared" si="98"/>
        <v/>
      </c>
      <c r="R153" s="48"/>
      <c r="S153" s="48" t="str">
        <f t="shared" si="94"/>
        <v>Да</v>
      </c>
      <c r="T153" s="48" t="str">
        <f t="shared" si="95"/>
        <v>Да</v>
      </c>
      <c r="U153" s="48" t="str">
        <f t="shared" si="96"/>
        <v/>
      </c>
      <c r="V153" s="53" t="str">
        <f t="shared" si="97"/>
        <v/>
      </c>
    </row>
    <row r="154" spans="1:22" x14ac:dyDescent="0.2">
      <c r="A154" s="48">
        <f t="shared" si="87"/>
        <v>152</v>
      </c>
      <c r="B154" s="53" t="str">
        <f t="shared" si="79"/>
        <v>Матч! Футбол 2 HD</v>
      </c>
      <c r="C154" s="53" t="str">
        <f t="shared" si="80"/>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88"/>
        <v>Спортивные</v>
      </c>
      <c r="E154" s="54" t="str">
        <f t="shared" si="81"/>
        <v>HD</v>
      </c>
      <c r="F154" s="54" t="str">
        <f t="shared" si="89"/>
        <v>DVB-12</v>
      </c>
      <c r="G154" s="54" t="str">
        <f t="shared" si="90"/>
        <v xml:space="preserve"> 3007</v>
      </c>
      <c r="H154" s="55">
        <v>318</v>
      </c>
      <c r="I154" s="54">
        <f t="shared" si="91"/>
        <v>834</v>
      </c>
      <c r="J154" s="56" t="str">
        <f t="shared" si="82"/>
        <v>epg617</v>
      </c>
      <c r="K154" s="67" t="str">
        <f t="shared" si="92"/>
        <v>000900020802</v>
      </c>
      <c r="L154" s="48" t="str">
        <f t="shared" si="83"/>
        <v>http://matchtv.ru/</v>
      </c>
      <c r="M154" s="48" t="str">
        <f t="shared" si="84"/>
        <v>Русский</v>
      </c>
      <c r="N154" s="48" t="str">
        <f t="shared" si="85"/>
        <v>Круглосуточно</v>
      </c>
      <c r="O154" s="137" t="str">
        <f t="shared" si="86"/>
        <v/>
      </c>
      <c r="P154" s="48" t="str">
        <f t="shared" si="93"/>
        <v>МАТЧ! ФУТБОЛ</v>
      </c>
      <c r="Q154" s="48" t="str">
        <f t="shared" si="98"/>
        <v/>
      </c>
      <c r="R154" s="48"/>
      <c r="S154" s="48" t="str">
        <f t="shared" si="94"/>
        <v>Да</v>
      </c>
      <c r="T154" s="48" t="str">
        <f t="shared" si="95"/>
        <v>Да</v>
      </c>
      <c r="U154" s="48" t="str">
        <f t="shared" si="96"/>
        <v/>
      </c>
      <c r="V154" s="53" t="str">
        <f t="shared" si="97"/>
        <v/>
      </c>
    </row>
    <row r="155" spans="1:22" x14ac:dyDescent="0.2">
      <c r="A155" s="48">
        <f t="shared" si="87"/>
        <v>153</v>
      </c>
      <c r="B155" s="53" t="str">
        <f t="shared" si="79"/>
        <v>Матч! Футбол 3 HD</v>
      </c>
      <c r="C155" s="53" t="str">
        <f t="shared" si="80"/>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88"/>
        <v>Спортивные</v>
      </c>
      <c r="E155" s="54" t="str">
        <f t="shared" si="81"/>
        <v>HD</v>
      </c>
      <c r="F155" s="54" t="str">
        <f t="shared" si="89"/>
        <v>DVB-24</v>
      </c>
      <c r="G155" s="54" t="str">
        <f t="shared" si="90"/>
        <v xml:space="preserve"> 3007</v>
      </c>
      <c r="H155" s="55">
        <v>319</v>
      </c>
      <c r="I155" s="54">
        <f t="shared" si="91"/>
        <v>836</v>
      </c>
      <c r="J155" s="56" t="str">
        <f t="shared" si="82"/>
        <v>epg618</v>
      </c>
      <c r="K155" s="67" t="str">
        <f t="shared" si="92"/>
        <v>000900020802</v>
      </c>
      <c r="L155" s="48" t="str">
        <f t="shared" si="83"/>
        <v>http://matchtv.ru/</v>
      </c>
      <c r="M155" s="48" t="str">
        <f t="shared" si="84"/>
        <v>Русский</v>
      </c>
      <c r="N155" s="48" t="str">
        <f t="shared" si="85"/>
        <v>Круглосуточно</v>
      </c>
      <c r="O155" s="137" t="str">
        <f t="shared" si="86"/>
        <v/>
      </c>
      <c r="P155" s="48" t="str">
        <f t="shared" si="93"/>
        <v>МАТЧ! ФУТБОЛ</v>
      </c>
      <c r="Q155" s="48" t="str">
        <f t="shared" si="98"/>
        <v/>
      </c>
      <c r="R155" s="48"/>
      <c r="S155" s="48" t="str">
        <f t="shared" si="94"/>
        <v>Да</v>
      </c>
      <c r="T155" s="48" t="str">
        <f t="shared" si="95"/>
        <v>Да</v>
      </c>
      <c r="U155" s="48" t="str">
        <f t="shared" si="96"/>
        <v/>
      </c>
      <c r="V155" s="53" t="str">
        <f t="shared" si="97"/>
        <v/>
      </c>
    </row>
    <row r="156" spans="1:22" x14ac:dyDescent="0.2">
      <c r="A156" s="48">
        <f t="shared" si="87"/>
        <v>154</v>
      </c>
      <c r="B156" s="53" t="str">
        <f t="shared" si="79"/>
        <v>Deutsche Welle</v>
      </c>
      <c r="C156" s="53" t="str">
        <f t="shared" si="80"/>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si="88"/>
        <v>Новости и публицистика</v>
      </c>
      <c r="E156" s="54" t="str">
        <f t="shared" si="81"/>
        <v>SD</v>
      </c>
      <c r="F156" s="54" t="str">
        <f t="shared" si="89"/>
        <v>DVB-18</v>
      </c>
      <c r="G156" s="54" t="str">
        <f t="shared" si="90"/>
        <v xml:space="preserve"> 3007</v>
      </c>
      <c r="H156" s="55">
        <v>66</v>
      </c>
      <c r="I156" s="54">
        <f t="shared" si="91"/>
        <v>814</v>
      </c>
      <c r="J156" s="56" t="str">
        <f t="shared" si="82"/>
        <v>epg65</v>
      </c>
      <c r="K156" s="67" t="str">
        <f t="shared" si="92"/>
        <v>000900020801</v>
      </c>
      <c r="L156" s="48" t="str">
        <f t="shared" si="83"/>
        <v>http://www.dw.de/</v>
      </c>
      <c r="M156" s="48" t="str">
        <f t="shared" si="84"/>
        <v>Английский, Немецкий</v>
      </c>
      <c r="N156" s="48" t="str">
        <f t="shared" si="85"/>
        <v>Круглосуточно</v>
      </c>
      <c r="O156" s="137" t="str">
        <f t="shared" si="86"/>
        <v/>
      </c>
      <c r="P156" s="48" t="str">
        <f t="shared" si="93"/>
        <v>Новостной</v>
      </c>
      <c r="Q156" s="48" t="str">
        <f t="shared" si="98"/>
        <v/>
      </c>
      <c r="R156" s="48"/>
      <c r="S156" s="48" t="str">
        <f t="shared" si="94"/>
        <v>Да</v>
      </c>
      <c r="T156" s="48" t="str">
        <f t="shared" si="95"/>
        <v>Да</v>
      </c>
      <c r="U156" s="48" t="str">
        <f t="shared" si="96"/>
        <v/>
      </c>
      <c r="V156" s="53" t="str">
        <f t="shared" si="97"/>
        <v/>
      </c>
    </row>
    <row r="157" spans="1:22" x14ac:dyDescent="0.2">
      <c r="A157" s="48">
        <f t="shared" si="87"/>
        <v>155</v>
      </c>
      <c r="B157" s="53" t="str">
        <f t="shared" si="79"/>
        <v>France 24</v>
      </c>
      <c r="C157" s="53" t="str">
        <f t="shared" si="80"/>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88"/>
        <v>Новости и публицистика</v>
      </c>
      <c r="E157" s="54" t="str">
        <f t="shared" si="81"/>
        <v>SD</v>
      </c>
      <c r="F157" s="54" t="str">
        <f t="shared" si="89"/>
        <v>DVB-18</v>
      </c>
      <c r="G157" s="54" t="str">
        <f t="shared" si="90"/>
        <v xml:space="preserve"> 3007</v>
      </c>
      <c r="H157" s="55">
        <v>232</v>
      </c>
      <c r="I157" s="54">
        <f t="shared" si="91"/>
        <v>815</v>
      </c>
      <c r="J157" s="56" t="str">
        <f t="shared" si="82"/>
        <v>epg298</v>
      </c>
      <c r="K157" s="67" t="str">
        <f t="shared" si="92"/>
        <v>000900020801</v>
      </c>
      <c r="L157" s="48" t="str">
        <f t="shared" si="83"/>
        <v>http://www.france24.com/</v>
      </c>
      <c r="M157" s="48" t="str">
        <f t="shared" si="84"/>
        <v>Французский</v>
      </c>
      <c r="N157" s="48" t="str">
        <f t="shared" si="85"/>
        <v>Круглосуточно</v>
      </c>
      <c r="O157" s="137" t="str">
        <f t="shared" si="86"/>
        <v/>
      </c>
      <c r="P157" s="48" t="str">
        <f t="shared" si="93"/>
        <v>Новостной</v>
      </c>
      <c r="Q157" s="48" t="str">
        <f t="shared" si="98"/>
        <v/>
      </c>
      <c r="R157" s="48"/>
      <c r="S157" s="48" t="str">
        <f t="shared" si="94"/>
        <v>Да</v>
      </c>
      <c r="T157" s="48" t="str">
        <f t="shared" si="95"/>
        <v>Да</v>
      </c>
      <c r="U157" s="48" t="str">
        <f t="shared" si="96"/>
        <v/>
      </c>
      <c r="V157" s="53" t="str">
        <f t="shared" si="97"/>
        <v/>
      </c>
    </row>
    <row r="158" spans="1:22" x14ac:dyDescent="0.2">
      <c r="A158" s="48">
        <f t="shared" si="87"/>
        <v>156</v>
      </c>
      <c r="B158" s="53" t="str">
        <f t="shared" si="79"/>
        <v>CNN</v>
      </c>
      <c r="C158" s="53" t="str">
        <f t="shared" si="80"/>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88"/>
        <v>Новости и публицистика</v>
      </c>
      <c r="E158" s="54" t="str">
        <f t="shared" si="81"/>
        <v>SD</v>
      </c>
      <c r="F158" s="54" t="str">
        <f t="shared" si="89"/>
        <v>DVB-18</v>
      </c>
      <c r="G158" s="54" t="str">
        <f t="shared" si="90"/>
        <v xml:space="preserve"> 3007</v>
      </c>
      <c r="H158" s="55">
        <v>236</v>
      </c>
      <c r="I158" s="54">
        <f t="shared" si="91"/>
        <v>812</v>
      </c>
      <c r="J158" s="56" t="str">
        <f t="shared" si="82"/>
        <v>epg290</v>
      </c>
      <c r="K158" s="67" t="str">
        <f t="shared" si="92"/>
        <v>000900020801</v>
      </c>
      <c r="L158" s="48" t="str">
        <f t="shared" si="83"/>
        <v xml:space="preserve">http://www.cnn.com </v>
      </c>
      <c r="M158" s="48" t="str">
        <f t="shared" si="84"/>
        <v>Английский</v>
      </c>
      <c r="N158" s="48" t="str">
        <f t="shared" si="85"/>
        <v>Круглосуточно</v>
      </c>
      <c r="O158" s="137" t="str">
        <f t="shared" si="86"/>
        <v/>
      </c>
      <c r="P158" s="48" t="str">
        <f t="shared" si="93"/>
        <v>Новостной</v>
      </c>
      <c r="Q158" s="48" t="str">
        <f t="shared" si="98"/>
        <v/>
      </c>
      <c r="R158" s="48"/>
      <c r="S158" s="48" t="str">
        <f t="shared" si="94"/>
        <v>Да</v>
      </c>
      <c r="T158" s="48" t="str">
        <f t="shared" si="95"/>
        <v>Да</v>
      </c>
      <c r="U158" s="48" t="str">
        <f t="shared" si="96"/>
        <v/>
      </c>
      <c r="V158" s="53" t="str">
        <f t="shared" si="97"/>
        <v/>
      </c>
    </row>
    <row r="159" spans="1:22" x14ac:dyDescent="0.2">
      <c r="A159" s="48">
        <f t="shared" si="87"/>
        <v>157</v>
      </c>
      <c r="B159" s="53" t="str">
        <f t="shared" si="79"/>
        <v>BBC World News</v>
      </c>
      <c r="C159" s="53" t="str">
        <f t="shared" si="80"/>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88"/>
        <v>Новости и публицистика</v>
      </c>
      <c r="E159" s="54" t="str">
        <f t="shared" si="81"/>
        <v>SD</v>
      </c>
      <c r="F159" s="54" t="str">
        <f t="shared" si="89"/>
        <v>DVB-18</v>
      </c>
      <c r="G159" s="54" t="str">
        <f t="shared" si="90"/>
        <v xml:space="preserve"> 3007</v>
      </c>
      <c r="H159" s="55">
        <v>237</v>
      </c>
      <c r="I159" s="54">
        <f t="shared" si="91"/>
        <v>813</v>
      </c>
      <c r="J159" s="56" t="str">
        <f t="shared" si="82"/>
        <v>epg293</v>
      </c>
      <c r="K159" s="67" t="str">
        <f t="shared" si="92"/>
        <v>000900020801</v>
      </c>
      <c r="L159" s="48" t="str">
        <f t="shared" si="83"/>
        <v xml:space="preserve">http://news.bbc.co.uk/ </v>
      </c>
      <c r="M159" s="48" t="str">
        <f t="shared" si="84"/>
        <v>Английский</v>
      </c>
      <c r="N159" s="48" t="str">
        <f t="shared" si="85"/>
        <v>Круглосуточно</v>
      </c>
      <c r="O159" s="137" t="str">
        <f t="shared" si="86"/>
        <v/>
      </c>
      <c r="P159" s="48" t="str">
        <f t="shared" si="93"/>
        <v>Новостной</v>
      </c>
      <c r="Q159" s="48" t="str">
        <f t="shared" si="98"/>
        <v/>
      </c>
      <c r="R159" s="48"/>
      <c r="S159" s="48" t="str">
        <f t="shared" si="94"/>
        <v>Да</v>
      </c>
      <c r="T159" s="48" t="str">
        <f t="shared" si="95"/>
        <v>Да</v>
      </c>
      <c r="U159" s="48" t="str">
        <f t="shared" si="96"/>
        <v/>
      </c>
      <c r="V159" s="53" t="str">
        <f t="shared" si="97"/>
        <v/>
      </c>
    </row>
    <row r="160" spans="1:22" x14ac:dyDescent="0.2">
      <c r="A160" s="48">
        <f t="shared" si="87"/>
        <v>158</v>
      </c>
      <c r="B160" s="53" t="str">
        <f t="shared" si="79"/>
        <v>Евроновости</v>
      </c>
      <c r="C160" s="53" t="str">
        <f t="shared" si="80"/>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88"/>
        <v>Новости и публицистика</v>
      </c>
      <c r="E160" s="54" t="str">
        <f t="shared" si="81"/>
        <v>SD</v>
      </c>
      <c r="F160" s="54" t="str">
        <f t="shared" si="89"/>
        <v>DVB-18</v>
      </c>
      <c r="G160" s="54" t="str">
        <f t="shared" si="90"/>
        <v xml:space="preserve"> 3007</v>
      </c>
      <c r="H160" s="55">
        <v>250</v>
      </c>
      <c r="I160" s="54">
        <f t="shared" si="91"/>
        <v>811</v>
      </c>
      <c r="J160" s="56" t="str">
        <f t="shared" si="82"/>
        <v>epg353</v>
      </c>
      <c r="K160" s="67" t="str">
        <f t="shared" si="92"/>
        <v>000900020801</v>
      </c>
      <c r="L160" s="48" t="str">
        <f t="shared" si="83"/>
        <v xml:space="preserve">http://ru.euronews.com/ </v>
      </c>
      <c r="M160" s="48" t="str">
        <f t="shared" si="84"/>
        <v>Русский</v>
      </c>
      <c r="N160" s="48" t="str">
        <f t="shared" si="85"/>
        <v>Круглосуточно</v>
      </c>
      <c r="O160" s="137" t="str">
        <f t="shared" si="86"/>
        <v/>
      </c>
      <c r="P160" s="48" t="str">
        <f t="shared" si="93"/>
        <v>Новостной</v>
      </c>
      <c r="Q160" s="48" t="str">
        <f t="shared" si="98"/>
        <v/>
      </c>
      <c r="R160" s="48"/>
      <c r="S160" s="48" t="str">
        <f t="shared" si="94"/>
        <v>Да</v>
      </c>
      <c r="T160" s="48" t="str">
        <f t="shared" si="95"/>
        <v>Да</v>
      </c>
      <c r="U160" s="48" t="str">
        <f t="shared" si="96"/>
        <v/>
      </c>
      <c r="V160" s="53" t="str">
        <f t="shared" si="97"/>
        <v/>
      </c>
    </row>
    <row r="161" spans="1:22" x14ac:dyDescent="0.2">
      <c r="A161" s="67">
        <f t="shared" si="87"/>
        <v>159</v>
      </c>
      <c r="B161" s="51" t="str">
        <f t="shared" si="79"/>
        <v>Матч! Боец</v>
      </c>
      <c r="C161" s="51" t="str">
        <f t="shared" si="80"/>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88"/>
        <v>Спортивные</v>
      </c>
      <c r="E161" s="68" t="str">
        <f t="shared" si="81"/>
        <v>SD</v>
      </c>
      <c r="F161" s="68" t="str">
        <f t="shared" si="89"/>
        <v>DVB-19</v>
      </c>
      <c r="G161" s="68" t="str">
        <f t="shared" si="90"/>
        <v xml:space="preserve"> 3007</v>
      </c>
      <c r="H161" s="152">
        <v>107</v>
      </c>
      <c r="I161" s="68">
        <f t="shared" si="91"/>
        <v>304</v>
      </c>
      <c r="J161" s="153" t="str">
        <f t="shared" si="82"/>
        <v>epg103</v>
      </c>
      <c r="K161" s="67" t="str">
        <f t="shared" si="92"/>
        <v>0009000207D1</v>
      </c>
      <c r="L161" s="67" t="str">
        <f t="shared" si="83"/>
        <v>http://www.boets.ru/</v>
      </c>
      <c r="M161" s="67" t="str">
        <f t="shared" si="84"/>
        <v>Русский</v>
      </c>
      <c r="N161" s="67" t="str">
        <f t="shared" si="85"/>
        <v>Круглосуточно</v>
      </c>
      <c r="O161" s="154" t="str">
        <f t="shared" si="86"/>
        <v/>
      </c>
      <c r="P161" s="67" t="str">
        <f t="shared" si="93"/>
        <v>Базовый</v>
      </c>
      <c r="Q161" s="67" t="str">
        <f t="shared" si="98"/>
        <v/>
      </c>
      <c r="R161" s="67"/>
      <c r="S161" s="67" t="str">
        <f t="shared" si="94"/>
        <v>Да</v>
      </c>
      <c r="T161" s="67" t="str">
        <f t="shared" si="95"/>
        <v>Да</v>
      </c>
      <c r="U161" s="67" t="str">
        <f t="shared" si="96"/>
        <v/>
      </c>
      <c r="V161" s="51" t="str">
        <f t="shared" si="97"/>
        <v/>
      </c>
    </row>
    <row r="162" spans="1:22" x14ac:dyDescent="0.2">
      <c r="A162" s="67">
        <f t="shared" si="87"/>
        <v>160</v>
      </c>
      <c r="B162" s="51" t="str">
        <f t="shared" si="79"/>
        <v>ТНТ Music</v>
      </c>
      <c r="C162" s="51" t="str">
        <f t="shared" si="80"/>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88"/>
        <v>Музыкальные</v>
      </c>
      <c r="E162" s="68" t="str">
        <f t="shared" si="81"/>
        <v>SD</v>
      </c>
      <c r="F162" s="68" t="str">
        <f t="shared" si="89"/>
        <v>DVB-23</v>
      </c>
      <c r="G162" s="68" t="str">
        <f t="shared" si="90"/>
        <v xml:space="preserve"> 3007</v>
      </c>
      <c r="H162" s="152">
        <v>324</v>
      </c>
      <c r="I162" s="68">
        <f t="shared" si="91"/>
        <v>503</v>
      </c>
      <c r="J162" s="153" t="str">
        <f t="shared" si="82"/>
        <v>epg638</v>
      </c>
      <c r="K162" s="67" t="str">
        <f t="shared" si="92"/>
        <v>0009000207D1</v>
      </c>
      <c r="L162" s="67" t="str">
        <f t="shared" si="83"/>
        <v>http://www.tntmusic.ru/</v>
      </c>
      <c r="M162" s="67" t="str">
        <f t="shared" si="84"/>
        <v>Русский</v>
      </c>
      <c r="N162" s="67" t="str">
        <f t="shared" si="85"/>
        <v>Круглосуточно</v>
      </c>
      <c r="O162" s="154" t="str">
        <f t="shared" si="86"/>
        <v/>
      </c>
      <c r="P162" s="67" t="str">
        <f t="shared" si="93"/>
        <v>Базовый</v>
      </c>
      <c r="Q162" s="67" t="str">
        <f t="shared" si="98"/>
        <v/>
      </c>
      <c r="R162" s="67"/>
      <c r="S162" s="67" t="str">
        <f t="shared" si="94"/>
        <v>Да</v>
      </c>
      <c r="T162" s="67" t="str">
        <f t="shared" si="95"/>
        <v>Да</v>
      </c>
      <c r="U162" s="67" t="str">
        <f t="shared" si="96"/>
        <v/>
      </c>
      <c r="V162" s="51" t="str">
        <f t="shared" si="97"/>
        <v/>
      </c>
    </row>
    <row r="163" spans="1:22" x14ac:dyDescent="0.2">
      <c r="A163" s="67">
        <f t="shared" ref="A163:A172" si="99">ROW()-2</f>
        <v>161</v>
      </c>
      <c r="B163" s="51" t="str">
        <f t="shared" si="79"/>
        <v>Viasat Explore</v>
      </c>
      <c r="C163" s="51" t="str">
        <f t="shared" si="80"/>
        <v>Канал приключений, экстрима, загадок природы и человека. Прекрасное сочетание фильмов от лучших мировых производителей.</v>
      </c>
      <c r="D163" s="51" t="str">
        <f t="shared" ref="D163:D172" si="100">IFERROR(VLOOKUP($H163,TChannels,21,FALSE),"-")</f>
        <v>Познавательные</v>
      </c>
      <c r="E163" s="68" t="str">
        <f t="shared" si="81"/>
        <v>SD</v>
      </c>
      <c r="F163" s="68" t="str">
        <f t="shared" ref="F163:F172" si="101">IFERROR(VLOOKUP($H163,TChannels,2,FALSE),"-")</f>
        <v>DVB-27</v>
      </c>
      <c r="G163" s="68" t="str">
        <f t="shared" ref="G163:G172" si="102">IFERROR(MID($A$1,SEARCH("=",$A$1,9)+1,SEARCH(")",$A$1)-SEARCH("=",$A$1,9)-1),"Н/Д")</f>
        <v xml:space="preserve"> 3007</v>
      </c>
      <c r="H163" s="152">
        <v>89</v>
      </c>
      <c r="I163" s="68">
        <f t="shared" ref="I163:I172" si="103">IFERROR(VLOOKUP($H163,TChannels,5,FALSE),"-")</f>
        <v>118</v>
      </c>
      <c r="J163" s="153" t="str">
        <f t="shared" si="82"/>
        <v>epg85</v>
      </c>
      <c r="K163" s="67" t="str">
        <f t="shared" ref="K163:K172" si="104">IFERROR(IF($U$1=1,VLOOKUP($H163,TChannels,13,FALSE),IF($U$1=2,VLOOKUP($H163,TChannels,20,FALSE),IF($U$1=3,VLOOKUP($H163,TChannels,10,FALSE),IF($U$1=4,VLOOKUP($H163,TChannels,17,FALSE),"Не определен")))),"-")</f>
        <v>0009000207D1</v>
      </c>
      <c r="L163" s="67" t="str">
        <f t="shared" si="83"/>
        <v>http://www.viasat-channels.tv/</v>
      </c>
      <c r="M163" s="67" t="str">
        <f t="shared" si="84"/>
        <v>Русский, Английский</v>
      </c>
      <c r="N163" s="67" t="str">
        <f t="shared" si="85"/>
        <v>Круглосуточно</v>
      </c>
      <c r="O163" s="154" t="str">
        <f t="shared" si="86"/>
        <v/>
      </c>
      <c r="P163" s="67" t="str">
        <f t="shared" ref="P163:P172" si="105">IFERROR(IF(OR($U$1=1,$U$1=3),VLOOKUP($H163,TChannels,7,FALSE),IF(OR($U$1=2,$U$1=4),VLOOKUP($H163,TChannels,14,FALSE),"Не определен")),"-")</f>
        <v>Базовый</v>
      </c>
      <c r="Q163" s="67" t="str">
        <f t="shared" si="98"/>
        <v/>
      </c>
      <c r="R163" s="67"/>
      <c r="S163" s="67" t="str">
        <f t="shared" ref="S163:S172" si="106">IFERROR(VLOOKUP($H163,TChannels,27,FALSE),"-")</f>
        <v>Да</v>
      </c>
      <c r="T163" s="67" t="str">
        <f t="shared" ref="T163:T172" si="107">IFERROR(VLOOKUP($H163,TChannels,28,FALSE),"-")</f>
        <v>Да</v>
      </c>
      <c r="U163" s="67" t="str">
        <f t="shared" ref="U163:U172" si="108">IF(VLOOKUP($H163,TChannels,29,FALSE)=0,"",VLOOKUP($H163,TChannels,29,FALSE))</f>
        <v/>
      </c>
      <c r="V163" s="51" t="str">
        <f t="shared" ref="V163:V172" si="109">IF(VLOOKUP($H163,TChannels,31,FALSE)=0,"",VLOOKUP($H163,TChannels,31,FALSE))</f>
        <v/>
      </c>
    </row>
    <row r="164" spans="1:22" x14ac:dyDescent="0.2">
      <c r="A164" s="67">
        <f t="shared" si="99"/>
        <v>162</v>
      </c>
      <c r="B164" s="51" t="str">
        <f t="shared" si="79"/>
        <v>КИНОКОМЕДИЯ</v>
      </c>
      <c r="C164" s="51" t="str">
        <f t="shared" si="80"/>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100"/>
        <v>Кино и сериалы</v>
      </c>
      <c r="E164" s="68" t="str">
        <f t="shared" si="81"/>
        <v>SD</v>
      </c>
      <c r="F164" s="68" t="str">
        <f t="shared" si="101"/>
        <v>DVB-27</v>
      </c>
      <c r="G164" s="68" t="str">
        <f t="shared" si="102"/>
        <v xml:space="preserve"> 3007</v>
      </c>
      <c r="H164" s="152">
        <v>116</v>
      </c>
      <c r="I164" s="68">
        <f t="shared" si="103"/>
        <v>76</v>
      </c>
      <c r="J164" s="153" t="str">
        <f t="shared" si="82"/>
        <v>epg112</v>
      </c>
      <c r="K164" s="67" t="str">
        <f t="shared" si="104"/>
        <v>0009000207D1</v>
      </c>
      <c r="L164" s="67" t="str">
        <f t="shared" si="83"/>
        <v>http://www.nastroykino.ru/kinokomedija/</v>
      </c>
      <c r="M164" s="67" t="str">
        <f t="shared" si="84"/>
        <v>Русский</v>
      </c>
      <c r="N164" s="67" t="str">
        <f t="shared" si="85"/>
        <v>Круглосуточно</v>
      </c>
      <c r="O164" s="154" t="str">
        <f t="shared" si="86"/>
        <v/>
      </c>
      <c r="P164" s="67" t="str">
        <f t="shared" si="105"/>
        <v>Базовый</v>
      </c>
      <c r="Q164" s="67" t="str">
        <f t="shared" si="98"/>
        <v/>
      </c>
      <c r="R164" s="67"/>
      <c r="S164" s="67" t="str">
        <f t="shared" si="106"/>
        <v>Да</v>
      </c>
      <c r="T164" s="67" t="str">
        <f t="shared" si="107"/>
        <v>Да</v>
      </c>
      <c r="U164" s="67" t="str">
        <f t="shared" si="108"/>
        <v/>
      </c>
      <c r="V164" s="51" t="str">
        <f t="shared" si="109"/>
        <v/>
      </c>
    </row>
    <row r="165" spans="1:22" x14ac:dyDescent="0.2">
      <c r="A165" s="67">
        <f t="shared" si="99"/>
        <v>163</v>
      </c>
      <c r="B165" s="51" t="str">
        <f t="shared" si="79"/>
        <v>Viasat Nature</v>
      </c>
      <c r="C165" s="51" t="str">
        <f t="shared" si="80"/>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100"/>
        <v>Познавательные</v>
      </c>
      <c r="E165" s="68" t="str">
        <f t="shared" si="81"/>
        <v>SD</v>
      </c>
      <c r="F165" s="68" t="str">
        <f t="shared" si="101"/>
        <v>DVB-28</v>
      </c>
      <c r="G165" s="68" t="str">
        <f t="shared" si="102"/>
        <v xml:space="preserve"> 3007</v>
      </c>
      <c r="H165" s="152">
        <v>88</v>
      </c>
      <c r="I165" s="68">
        <f t="shared" si="103"/>
        <v>119</v>
      </c>
      <c r="J165" s="153" t="str">
        <f t="shared" si="82"/>
        <v>epg84</v>
      </c>
      <c r="K165" s="67" t="str">
        <f t="shared" si="104"/>
        <v>0009000207D1</v>
      </c>
      <c r="L165" s="67" t="str">
        <f t="shared" si="83"/>
        <v>http://www.viasat-channels.tv/</v>
      </c>
      <c r="M165" s="67" t="str">
        <f t="shared" si="84"/>
        <v>Русский, Английский</v>
      </c>
      <c r="N165" s="67" t="str">
        <f t="shared" si="85"/>
        <v>Круглосуточно</v>
      </c>
      <c r="O165" s="154" t="str">
        <f t="shared" si="86"/>
        <v/>
      </c>
      <c r="P165" s="67" t="str">
        <f t="shared" si="105"/>
        <v>Базовый</v>
      </c>
      <c r="Q165" s="67" t="str">
        <f t="shared" si="98"/>
        <v/>
      </c>
      <c r="R165" s="67"/>
      <c r="S165" s="67" t="str">
        <f t="shared" si="106"/>
        <v>Да</v>
      </c>
      <c r="T165" s="67" t="str">
        <f t="shared" si="107"/>
        <v>Да</v>
      </c>
      <c r="U165" s="67" t="str">
        <f t="shared" si="108"/>
        <v/>
      </c>
      <c r="V165" s="51" t="str">
        <f t="shared" si="109"/>
        <v/>
      </c>
    </row>
    <row r="166" spans="1:22" x14ac:dyDescent="0.2">
      <c r="A166" s="67">
        <f t="shared" si="99"/>
        <v>164</v>
      </c>
      <c r="B166" s="51" t="str">
        <f t="shared" si="79"/>
        <v>H2</v>
      </c>
      <c r="C166" s="51" t="str">
        <f t="shared" si="80"/>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100"/>
        <v>Познавательные</v>
      </c>
      <c r="E166" s="68" t="str">
        <f t="shared" si="81"/>
        <v>SD</v>
      </c>
      <c r="F166" s="68" t="str">
        <f t="shared" si="101"/>
        <v>DVB-29</v>
      </c>
      <c r="G166" s="68" t="str">
        <f t="shared" si="102"/>
        <v xml:space="preserve"> 3007</v>
      </c>
      <c r="H166" s="152">
        <v>326</v>
      </c>
      <c r="I166" s="68">
        <f t="shared" si="103"/>
        <v>208</v>
      </c>
      <c r="J166" s="153" t="str">
        <f t="shared" si="82"/>
        <v>epg640</v>
      </c>
      <c r="K166" s="67" t="str">
        <f t="shared" si="104"/>
        <v>0009000207D1</v>
      </c>
      <c r="L166" s="67" t="str">
        <f t="shared" si="83"/>
        <v>http://www.history.com/</v>
      </c>
      <c r="M166" s="67" t="str">
        <f t="shared" si="84"/>
        <v>Русский, Английский</v>
      </c>
      <c r="N166" s="67" t="str">
        <f t="shared" si="85"/>
        <v>Круглосуточно</v>
      </c>
      <c r="O166" s="154" t="str">
        <f t="shared" si="86"/>
        <v/>
      </c>
      <c r="P166" s="67" t="str">
        <f t="shared" si="105"/>
        <v>Базовый</v>
      </c>
      <c r="Q166" s="67" t="str">
        <f t="shared" si="98"/>
        <v/>
      </c>
      <c r="R166" s="67"/>
      <c r="S166" s="67" t="str">
        <f t="shared" si="106"/>
        <v>Да</v>
      </c>
      <c r="T166" s="67" t="str">
        <f t="shared" si="107"/>
        <v>Да</v>
      </c>
      <c r="U166" s="67" t="str">
        <f t="shared" si="108"/>
        <v/>
      </c>
      <c r="V166" s="51" t="str">
        <f t="shared" si="109"/>
        <v/>
      </c>
    </row>
    <row r="167" spans="1:22" x14ac:dyDescent="0.2">
      <c r="A167" s="67">
        <f t="shared" si="99"/>
        <v>165</v>
      </c>
      <c r="B167" s="51" t="str">
        <f t="shared" si="79"/>
        <v>Game Show</v>
      </c>
      <c r="C167" s="51" t="str">
        <f t="shared" si="80"/>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100"/>
        <v>Развлекательные</v>
      </c>
      <c r="E167" s="68" t="str">
        <f t="shared" si="81"/>
        <v>SD</v>
      </c>
      <c r="F167" s="68" t="str">
        <f t="shared" si="101"/>
        <v>DVB-31</v>
      </c>
      <c r="G167" s="68" t="str">
        <f t="shared" si="102"/>
        <v xml:space="preserve"> 3007</v>
      </c>
      <c r="H167" s="152">
        <v>325</v>
      </c>
      <c r="I167" s="68">
        <f t="shared" si="103"/>
        <v>837</v>
      </c>
      <c r="J167" s="153" t="str">
        <f t="shared" si="82"/>
        <v>epg642</v>
      </c>
      <c r="K167" s="67" t="str">
        <f t="shared" si="104"/>
        <v>000900020803</v>
      </c>
      <c r="L167" s="67" t="str">
        <f t="shared" si="83"/>
        <v>http://gameshow.ru/</v>
      </c>
      <c r="M167" s="67" t="str">
        <f t="shared" si="84"/>
        <v>Русский</v>
      </c>
      <c r="N167" s="67" t="str">
        <f t="shared" si="85"/>
        <v>Круглосуточно</v>
      </c>
      <c r="O167" s="154" t="str">
        <f t="shared" si="86"/>
        <v/>
      </c>
      <c r="P167" s="67" t="str">
        <f t="shared" si="105"/>
        <v>Активный</v>
      </c>
      <c r="Q167" s="67" t="str">
        <f t="shared" si="98"/>
        <v/>
      </c>
      <c r="R167" s="67"/>
      <c r="S167" s="67" t="str">
        <f t="shared" si="106"/>
        <v>Да</v>
      </c>
      <c r="T167" s="67" t="str">
        <f t="shared" si="107"/>
        <v>Да</v>
      </c>
      <c r="U167" s="67" t="str">
        <f t="shared" si="108"/>
        <v/>
      </c>
      <c r="V167" s="51" t="str">
        <f t="shared" si="109"/>
        <v/>
      </c>
    </row>
    <row r="168" spans="1:22" x14ac:dyDescent="0.2">
      <c r="A168" s="67">
        <f t="shared" si="99"/>
        <v>166</v>
      </c>
      <c r="B168" s="51" t="str">
        <f t="shared" si="79"/>
        <v>CBS Reality</v>
      </c>
      <c r="C168" s="51" t="str">
        <f t="shared" si="80"/>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100"/>
        <v>Развлекательные</v>
      </c>
      <c r="E168" s="68" t="str">
        <f t="shared" si="81"/>
        <v>SD</v>
      </c>
      <c r="F168" s="68" t="str">
        <f t="shared" si="101"/>
        <v>DVB-31</v>
      </c>
      <c r="G168" s="68" t="str">
        <f t="shared" si="102"/>
        <v xml:space="preserve"> 3007</v>
      </c>
      <c r="H168" s="152">
        <v>327</v>
      </c>
      <c r="I168" s="68">
        <f t="shared" si="103"/>
        <v>839</v>
      </c>
      <c r="J168" s="153" t="str">
        <f t="shared" si="82"/>
        <v>epg366</v>
      </c>
      <c r="K168" s="67" t="str">
        <f t="shared" si="104"/>
        <v>000900020803</v>
      </c>
      <c r="L168" s="67" t="str">
        <f t="shared" si="83"/>
        <v>http://www.cbsreality.tv/eu/</v>
      </c>
      <c r="M168" s="67" t="str">
        <f t="shared" si="84"/>
        <v>Русский</v>
      </c>
      <c r="N168" s="67" t="str">
        <f t="shared" si="85"/>
        <v>Круглосуточно</v>
      </c>
      <c r="O168" s="154" t="str">
        <f t="shared" si="86"/>
        <v/>
      </c>
      <c r="P168" s="67" t="str">
        <f t="shared" si="105"/>
        <v>Активный</v>
      </c>
      <c r="Q168" s="67" t="str">
        <f t="shared" si="98"/>
        <v/>
      </c>
      <c r="R168" s="67"/>
      <c r="S168" s="67" t="str">
        <f t="shared" si="106"/>
        <v>Да</v>
      </c>
      <c r="T168" s="67" t="str">
        <f t="shared" si="107"/>
        <v>Да</v>
      </c>
      <c r="U168" s="67" t="str">
        <f t="shared" si="108"/>
        <v/>
      </c>
      <c r="V168" s="51" t="str">
        <f t="shared" si="109"/>
        <v/>
      </c>
    </row>
    <row r="169" spans="1:22" x14ac:dyDescent="0.2">
      <c r="A169" s="67">
        <f t="shared" si="99"/>
        <v>167</v>
      </c>
      <c r="B169" s="51" t="str">
        <f t="shared" si="79"/>
        <v>Морской</v>
      </c>
      <c r="C169" s="51" t="str">
        <f t="shared" si="80"/>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100"/>
        <v>Познавательные</v>
      </c>
      <c r="E169" s="68" t="str">
        <f t="shared" si="81"/>
        <v>SD</v>
      </c>
      <c r="F169" s="68" t="str">
        <f t="shared" si="101"/>
        <v>DVB-31</v>
      </c>
      <c r="G169" s="68" t="str">
        <f t="shared" si="102"/>
        <v xml:space="preserve"> 3007</v>
      </c>
      <c r="H169" s="152">
        <v>328</v>
      </c>
      <c r="I169" s="68">
        <f t="shared" si="103"/>
        <v>841</v>
      </c>
      <c r="J169" s="153" t="str">
        <f t="shared" si="82"/>
        <v>epg568</v>
      </c>
      <c r="K169" s="67" t="str">
        <f t="shared" si="104"/>
        <v>000900020803</v>
      </c>
      <c r="L169" s="67" t="str">
        <f t="shared" si="83"/>
        <v>http://www.nauticalchannel.ru/</v>
      </c>
      <c r="M169" s="67" t="str">
        <f t="shared" si="84"/>
        <v>Русский</v>
      </c>
      <c r="N169" s="67" t="str">
        <f t="shared" si="85"/>
        <v>Круглосуточно</v>
      </c>
      <c r="O169" s="154" t="str">
        <f t="shared" si="86"/>
        <v/>
      </c>
      <c r="P169" s="67" t="str">
        <f t="shared" si="105"/>
        <v>Активный</v>
      </c>
      <c r="Q169" s="67" t="str">
        <f t="shared" si="98"/>
        <v/>
      </c>
      <c r="R169" s="67"/>
      <c r="S169" s="67" t="str">
        <f t="shared" si="106"/>
        <v>Да</v>
      </c>
      <c r="T169" s="67" t="str">
        <f t="shared" si="107"/>
        <v>Да</v>
      </c>
      <c r="U169" s="67" t="str">
        <f t="shared" si="108"/>
        <v/>
      </c>
      <c r="V169" s="51" t="str">
        <f t="shared" si="109"/>
        <v/>
      </c>
    </row>
    <row r="170" spans="1:22" x14ac:dyDescent="0.2">
      <c r="A170" s="67">
        <f t="shared" si="99"/>
        <v>168</v>
      </c>
      <c r="B170" s="51" t="str">
        <f t="shared" si="79"/>
        <v>Ювелирочка</v>
      </c>
      <c r="C170" s="51" t="str">
        <f t="shared" si="80"/>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100"/>
        <v>Развлекательные</v>
      </c>
      <c r="E170" s="68" t="str">
        <f t="shared" si="81"/>
        <v>SD</v>
      </c>
      <c r="F170" s="68" t="str">
        <f t="shared" si="101"/>
        <v>DVB-31</v>
      </c>
      <c r="G170" s="68" t="str">
        <f t="shared" si="102"/>
        <v xml:space="preserve"> 3007</v>
      </c>
      <c r="H170" s="68">
        <v>331</v>
      </c>
      <c r="I170" s="68">
        <f t="shared" si="103"/>
        <v>38</v>
      </c>
      <c r="J170" s="153" t="str">
        <f t="shared" si="82"/>
        <v>epg653</v>
      </c>
      <c r="K170" s="67" t="str">
        <f t="shared" si="104"/>
        <v>0009000207E3</v>
      </c>
      <c r="L170" s="67" t="str">
        <f t="shared" si="83"/>
        <v>http://www.ves-media.com/</v>
      </c>
      <c r="M170" s="67" t="str">
        <f t="shared" si="84"/>
        <v>Русский</v>
      </c>
      <c r="N170" s="67" t="str">
        <f t="shared" si="85"/>
        <v>Круглосуточно</v>
      </c>
      <c r="O170" s="154" t="str">
        <f t="shared" si="86"/>
        <v/>
      </c>
      <c r="P170" s="67" t="str">
        <f t="shared" si="105"/>
        <v>Базовый</v>
      </c>
      <c r="Q170" s="67" t="str">
        <f t="shared" si="98"/>
        <v/>
      </c>
      <c r="R170" s="67"/>
      <c r="S170" s="67" t="str">
        <f t="shared" si="106"/>
        <v>Да</v>
      </c>
      <c r="T170" s="67" t="str">
        <f t="shared" si="107"/>
        <v>Да</v>
      </c>
      <c r="U170" s="67" t="str">
        <f t="shared" si="108"/>
        <v/>
      </c>
      <c r="V170" s="51" t="str">
        <f t="shared" si="109"/>
        <v/>
      </c>
    </row>
    <row r="171" spans="1:22" s="69" customFormat="1" x14ac:dyDescent="0.2">
      <c r="A171" s="67">
        <f t="shared" si="99"/>
        <v>169</v>
      </c>
      <c r="B171" s="51" t="str">
        <f t="shared" si="79"/>
        <v>Russian Extreme TV Ultra HD (тест)</v>
      </c>
      <c r="C171" s="51" t="str">
        <f t="shared" si="80"/>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100"/>
        <v>Спортивные</v>
      </c>
      <c r="E171" s="68" t="str">
        <f t="shared" si="81"/>
        <v>HD</v>
      </c>
      <c r="F171" s="68" t="str">
        <f t="shared" si="101"/>
        <v>DVB-32</v>
      </c>
      <c r="G171" s="68" t="str">
        <f t="shared" si="102"/>
        <v xml:space="preserve"> 3007</v>
      </c>
      <c r="H171" s="68">
        <v>400</v>
      </c>
      <c r="I171" s="68">
        <f t="shared" si="103"/>
        <v>842</v>
      </c>
      <c r="J171" s="153" t="str">
        <f t="shared" si="82"/>
        <v>epg665</v>
      </c>
      <c r="K171" s="67" t="str">
        <f t="shared" si="104"/>
        <v>0009000207D1</v>
      </c>
      <c r="L171" s="67" t="str">
        <f t="shared" si="83"/>
        <v>http://www.extremtv.ru/</v>
      </c>
      <c r="M171" s="67" t="str">
        <f t="shared" si="84"/>
        <v>Русский</v>
      </c>
      <c r="N171" s="67" t="str">
        <f t="shared" si="85"/>
        <v>Круглосуточно</v>
      </c>
      <c r="O171" s="154" t="str">
        <f t="shared" si="86"/>
        <v/>
      </c>
      <c r="P171" s="67" t="str">
        <f t="shared" si="105"/>
        <v>Базовый</v>
      </c>
      <c r="Q171" s="67" t="str">
        <f t="shared" si="98"/>
        <v/>
      </c>
      <c r="R171" s="67"/>
      <c r="S171" s="67" t="str">
        <f t="shared" si="106"/>
        <v>Да</v>
      </c>
      <c r="T171" s="67" t="str">
        <f t="shared" si="107"/>
        <v>Да</v>
      </c>
      <c r="U171" s="67" t="str">
        <f t="shared" si="108"/>
        <v/>
      </c>
      <c r="V171" s="51" t="str">
        <f t="shared" si="109"/>
        <v/>
      </c>
    </row>
    <row r="172" spans="1:22" s="69" customFormat="1" x14ac:dyDescent="0.2">
      <c r="A172" s="67">
        <f t="shared" si="99"/>
        <v>170</v>
      </c>
      <c r="B172" s="51" t="str">
        <f t="shared" si="79"/>
        <v>Russian Extreme TV Ultra HD (тест)</v>
      </c>
      <c r="C172" s="51" t="str">
        <f t="shared" si="80"/>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100"/>
        <v>Спортивные</v>
      </c>
      <c r="E172" s="68" t="str">
        <f t="shared" si="81"/>
        <v>HD</v>
      </c>
      <c r="F172" s="68" t="str">
        <f t="shared" si="101"/>
        <v>DVB-33</v>
      </c>
      <c r="G172" s="68" t="str">
        <f t="shared" si="102"/>
        <v xml:space="preserve"> 3007</v>
      </c>
      <c r="H172" s="68">
        <v>401</v>
      </c>
      <c r="I172" s="68">
        <f t="shared" si="103"/>
        <v>843</v>
      </c>
      <c r="J172" s="153" t="str">
        <f t="shared" si="82"/>
        <v>epg665</v>
      </c>
      <c r="K172" s="67" t="str">
        <f t="shared" si="104"/>
        <v>0009000207D1</v>
      </c>
      <c r="L172" s="67" t="str">
        <f t="shared" si="83"/>
        <v>http://www.extremtv.ru/</v>
      </c>
      <c r="M172" s="67" t="str">
        <f t="shared" si="84"/>
        <v>Русский</v>
      </c>
      <c r="N172" s="67" t="str">
        <f t="shared" si="85"/>
        <v>Круглосуточно</v>
      </c>
      <c r="O172" s="154" t="str">
        <f t="shared" si="86"/>
        <v/>
      </c>
      <c r="P172" s="67" t="str">
        <f t="shared" si="105"/>
        <v>Базовый</v>
      </c>
      <c r="Q172" s="67" t="str">
        <f t="shared" si="98"/>
        <v/>
      </c>
      <c r="R172" s="67"/>
      <c r="S172" s="67" t="str">
        <f t="shared" si="106"/>
        <v>Да</v>
      </c>
      <c r="T172" s="67" t="str">
        <f t="shared" si="107"/>
        <v>Да</v>
      </c>
      <c r="U172" s="67" t="str">
        <f t="shared" si="108"/>
        <v/>
      </c>
      <c r="V172" s="51" t="str">
        <f t="shared" si="109"/>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cfRule type="expression" dxfId="297" priority="29">
      <formula>($V150=1)</formula>
    </cfRule>
  </conditionalFormatting>
  <conditionalFormatting sqref="A3:V12 A13:I15 K13:V15 A124:H124 J124:V124 A77:G77 I77:V77 A125:G125 I125:V125 A47:G47 I47:V47 A16:V46 A48:V60 A62:V76 A78:V123 A126:V160">
    <cfRule type="expression" dxfId="296" priority="26">
      <formula>($B3="Резерв")</formula>
    </cfRule>
    <cfRule type="expression" dxfId="295" priority="27">
      <formula>($D3="Региональные")</formula>
    </cfRule>
    <cfRule type="expression" dxfId="294" priority="28">
      <formula>($V3=1)</formula>
    </cfRule>
  </conditionalFormatting>
  <conditionalFormatting sqref="J13:J15">
    <cfRule type="expression" dxfId="293" priority="23">
      <formula>($B13="Резерв")</formula>
    </cfRule>
    <cfRule type="expression" dxfId="292" priority="24">
      <formula>($D13="Региональные")</formula>
    </cfRule>
    <cfRule type="expression" dxfId="291" priority="25">
      <formula>($V13=1)</formula>
    </cfRule>
  </conditionalFormatting>
  <conditionalFormatting sqref="A161:V169">
    <cfRule type="expression" dxfId="290" priority="20">
      <formula>($B161="Резерв")</formula>
    </cfRule>
    <cfRule type="expression" dxfId="289" priority="21">
      <formula>($D161="Региональные")</formula>
    </cfRule>
    <cfRule type="expression" dxfId="288" priority="22">
      <formula>($V161=1)</formula>
    </cfRule>
  </conditionalFormatting>
  <conditionalFormatting sqref="A170:V170">
    <cfRule type="expression" dxfId="287" priority="17">
      <formula>($B170="Резерв")</formula>
    </cfRule>
    <cfRule type="expression" dxfId="286" priority="18">
      <formula>($D170="Региональные")</formula>
    </cfRule>
    <cfRule type="expression" dxfId="285" priority="19">
      <formula>($V170=1)</formula>
    </cfRule>
  </conditionalFormatting>
  <conditionalFormatting sqref="H77">
    <cfRule type="expression" dxfId="284" priority="14">
      <formula>($B77="Резерв")</formula>
    </cfRule>
    <cfRule type="expression" dxfId="283" priority="15">
      <formula>($D77="Региональные")</formula>
    </cfRule>
    <cfRule type="expression" dxfId="282" priority="16">
      <formula>($V77=1)</formula>
    </cfRule>
  </conditionalFormatting>
  <conditionalFormatting sqref="H125">
    <cfRule type="expression" dxfId="281" priority="11">
      <formula>($B125="Резерв")</formula>
    </cfRule>
    <cfRule type="expression" dxfId="280" priority="12">
      <formula>($D125="Региональные")</formula>
    </cfRule>
    <cfRule type="expression" dxfId="279" priority="13">
      <formula>($V125=1)</formula>
    </cfRule>
  </conditionalFormatting>
  <conditionalFormatting sqref="A171:V172">
    <cfRule type="expression" dxfId="278" priority="8">
      <formula>($B171="Резерв")</formula>
    </cfRule>
    <cfRule type="expression" dxfId="277" priority="9">
      <formula>($D171="Региональные")</formula>
    </cfRule>
    <cfRule type="expression" dxfId="276" priority="10">
      <formula>($V171=1)</formula>
    </cfRule>
  </conditionalFormatting>
  <conditionalFormatting sqref="H47">
    <cfRule type="expression" dxfId="275" priority="1">
      <formula>($B47="Резерв")</formula>
    </cfRule>
    <cfRule type="expression" dxfId="274" priority="2">
      <formula>($D47="Региональные")</formula>
    </cfRule>
    <cfRule type="expression" dxfId="273" priority="3">
      <formula>($V47=1)</formula>
    </cfRule>
  </conditionalFormatting>
  <conditionalFormatting sqref="V61">
    <cfRule type="expression" dxfId="272" priority="7">
      <formula>(#REF!=1)</formula>
    </cfRule>
  </conditionalFormatting>
  <conditionalFormatting sqref="A61:V61">
    <cfRule type="expression" dxfId="271" priority="4">
      <formula>(#REF!="Резерв")</formula>
    </cfRule>
    <cfRule type="expression" dxfId="270" priority="5">
      <formula>(#REF!="Региональные")</formula>
    </cfRule>
    <cfRule type="expression" dxfId="269"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59" r:id="rId1"/>
    <hyperlink ref="L60" r:id="rId2"/>
    <hyperlink ref="L124" r:id="rId3"/>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V178"/>
  <sheetViews>
    <sheetView workbookViewId="0">
      <pane ySplit="2" topLeftCell="A3" activePane="bottomLeft" state="frozen"/>
      <selection pane="bottomLeft" activeCell="B14" sqref="B14"/>
    </sheetView>
  </sheetViews>
  <sheetFormatPr defaultColWidth="8.85546875" defaultRowHeight="12.75" x14ac:dyDescent="0.2"/>
  <cols>
    <col min="1" max="1" width="4" style="3" bestFit="1" customWidth="1"/>
    <col min="2" max="2" width="30" style="3" bestFit="1" customWidth="1"/>
    <col min="3" max="3" width="19.42578125" style="3" customWidth="1"/>
    <col min="4" max="4" width="21" style="3" bestFit="1" customWidth="1"/>
    <col min="5" max="5" width="10.42578125" style="3" bestFit="1" customWidth="1"/>
    <col min="6" max="6" width="6.7109375" style="3" bestFit="1" customWidth="1"/>
    <col min="7" max="7" width="6" style="3" bestFit="1" customWidth="1"/>
    <col min="8" max="8" width="4" style="3" bestFit="1" customWidth="1"/>
    <col min="9" max="9" width="4.140625" style="3" bestFit="1" customWidth="1"/>
    <col min="10" max="10" width="14.140625" style="4" bestFit="1" customWidth="1"/>
    <col min="11" max="11" width="12.85546875" style="3" bestFit="1" customWidth="1"/>
    <col min="12" max="12" width="20.42578125" style="3" customWidth="1"/>
    <col min="13" max="13" width="12.42578125" style="3" bestFit="1" customWidth="1"/>
    <col min="14" max="14" width="15.42578125" style="3" bestFit="1" customWidth="1"/>
    <col min="15" max="15" width="9.42578125" style="3" bestFit="1" customWidth="1"/>
    <col min="16" max="16" width="17.42578125" style="3" bestFit="1" customWidth="1"/>
    <col min="17" max="17" width="8.7109375" style="3" bestFit="1" customWidth="1"/>
    <col min="18" max="18" width="8.7109375" style="3" customWidth="1"/>
    <col min="19" max="20" width="11.7109375" style="3" customWidth="1"/>
    <col min="21" max="21" width="10.42578125" style="3" bestFit="1" customWidth="1"/>
    <col min="22" max="22" width="7.7109375" style="2" customWidth="1"/>
    <col min="23" max="23" width="0.7109375" style="2" customWidth="1"/>
    <col min="24" max="16384" width="8.85546875" style="2"/>
  </cols>
  <sheetData>
    <row r="1" spans="1:22" ht="12.75" customHeight="1" x14ac:dyDescent="0.2">
      <c r="A1" s="279" t="s">
        <v>988</v>
      </c>
      <c r="B1" s="279"/>
      <c r="C1" s="279"/>
      <c r="D1" s="279"/>
      <c r="E1" s="279"/>
      <c r="F1" s="279"/>
      <c r="G1" s="279"/>
      <c r="H1" s="279"/>
      <c r="I1" s="279"/>
      <c r="J1" s="279"/>
      <c r="K1" s="279"/>
      <c r="L1" s="279"/>
      <c r="M1" s="279"/>
      <c r="N1" s="279"/>
      <c r="O1" s="279"/>
      <c r="P1" s="279"/>
      <c r="Q1" s="279"/>
      <c r="R1" s="279"/>
      <c r="S1" s="279"/>
      <c r="T1" s="42" t="s">
        <v>582</v>
      </c>
      <c r="U1" s="43">
        <v>3</v>
      </c>
      <c r="V1" s="280" t="s">
        <v>787</v>
      </c>
    </row>
    <row r="2" spans="1:22" ht="25.5" x14ac:dyDescent="0.2">
      <c r="A2" s="250" t="s">
        <v>0</v>
      </c>
      <c r="B2" s="250" t="s">
        <v>2</v>
      </c>
      <c r="C2" s="250" t="s">
        <v>12</v>
      </c>
      <c r="D2" s="250" t="s">
        <v>9</v>
      </c>
      <c r="E2" s="250" t="s">
        <v>13</v>
      </c>
      <c r="F2" s="250" t="s">
        <v>523</v>
      </c>
      <c r="G2" s="250" t="s">
        <v>21</v>
      </c>
      <c r="H2" s="250" t="s">
        <v>3</v>
      </c>
      <c r="I2" s="250" t="s">
        <v>4</v>
      </c>
      <c r="J2" s="250" t="s">
        <v>11</v>
      </c>
      <c r="K2" s="250" t="s">
        <v>20</v>
      </c>
      <c r="L2" s="250" t="s">
        <v>17</v>
      </c>
      <c r="M2" s="250" t="s">
        <v>22</v>
      </c>
      <c r="N2" s="250" t="s">
        <v>24</v>
      </c>
      <c r="O2" s="250" t="s">
        <v>15</v>
      </c>
      <c r="P2" s="250" t="s">
        <v>10</v>
      </c>
      <c r="Q2" s="250" t="s">
        <v>16</v>
      </c>
      <c r="R2" s="250" t="s">
        <v>856</v>
      </c>
      <c r="S2" s="250" t="s">
        <v>18</v>
      </c>
      <c r="T2" s="250" t="s">
        <v>19</v>
      </c>
      <c r="U2" s="250" t="s">
        <v>547</v>
      </c>
      <c r="V2" s="281"/>
    </row>
    <row r="3" spans="1:22" x14ac:dyDescent="0.2">
      <c r="A3" s="44">
        <f t="shared" ref="A3:A34" si="0">ROW()-2</f>
        <v>1</v>
      </c>
      <c r="B3" s="27" t="str">
        <f>IFERROR(VLOOKUP($H3,TChannels,3,FALSE),"-")</f>
        <v>Первый канал</v>
      </c>
      <c r="C3" s="27" t="str">
        <f t="shared" ref="C3:C34" si="1">IFERROR(VLOOKUP($H3,TChannels,30,FALSE),"-")</f>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3" s="27" t="str">
        <f t="shared" ref="D3:D34" si="2">IFERROR(VLOOKUP($H3,TChannels,21,FALSE),"-")</f>
        <v>Федеральные каналы</v>
      </c>
      <c r="E3" s="45" t="str">
        <f t="shared" ref="E3:E34" si="3">IFERROR(VLOOKUP($H3,TChannels,4,FALSE),"-")</f>
        <v>SD</v>
      </c>
      <c r="F3" s="45" t="str">
        <f t="shared" ref="F3:F18" si="4">IFERROR(VLOOKUP($H3,TChannels,2,FALSE),"-")</f>
        <v>DVB-1</v>
      </c>
      <c r="G3" s="45" t="str">
        <f t="shared" ref="G3:G34" si="5">IFERROR(MID($A$1,SEARCH("=",$A$1,9)+1,SEARCH(")",$A$1)-SEARCH("=",$A$1,9)-1),"Н/Д")</f>
        <v xml:space="preserve"> 4019</v>
      </c>
      <c r="H3" s="46">
        <v>1</v>
      </c>
      <c r="I3" s="45">
        <f t="shared" ref="I3:I34" si="6">IFERROR(VLOOKUP($H3,TChannels,5,FALSE),"-")</f>
        <v>1</v>
      </c>
      <c r="J3" s="56" t="s">
        <v>112</v>
      </c>
      <c r="K3" s="48" t="str">
        <f t="shared" ref="K3:K34" si="7">IFERROR(IF($U$1=1,VLOOKUP($H3,TChannels,13,FALSE),IF($U$1=2,VLOOKUP($H3,TChannels,20,FALSE),IF($U$1=3,VLOOKUP($H3,TChannels,10,FALSE),IF($U$1=4,VLOOKUP($H3,TChannels,17,FALSE),"Не определен")))),"-")</f>
        <v>0009000207E2</v>
      </c>
      <c r="L3" s="48" t="str">
        <f t="shared" ref="L3:L34" si="8">IFERROR(VLOOKUP($H3,TChannels,23,FALSE),"-")</f>
        <v>http://www.1tv.ru/</v>
      </c>
      <c r="M3" s="48" t="str">
        <f t="shared" ref="M3:M34" si="9">IFERROR(VLOOKUP($H3,TChannels,24,FALSE),"-")</f>
        <v>Русский</v>
      </c>
      <c r="N3" s="48" t="str">
        <f t="shared" ref="N3:N34" si="10">IFERROR(VLOOKUP($H3,TChannels,25,FALSE),"-")</f>
        <v>Круглосуточно</v>
      </c>
      <c r="O3" s="49" t="str">
        <f t="shared" ref="O3:O34" si="11">IF(VLOOKUP($H3,TChannels,26,FALSE)=0,"",VLOOKUP($H3,TChannels,26,FALSE))</f>
        <v/>
      </c>
      <c r="P3" s="48" t="str">
        <f t="shared" ref="P3:P34" si="12">IFERROR(IF(OR($U$1=1,$U$1=3),VLOOKUP($H3,TChannels,7,FALSE),IF(OR($U$1=2,$U$1=4),VLOOKUP($H3,TChannels,14,FALSE),"Не определен")),"-")</f>
        <v>Федеральный</v>
      </c>
      <c r="Q3" s="44" t="str">
        <f t="shared" ref="Q3:Q34" si="13">IF(VLOOKUP($H3,TChannels,6,FALSE)=0,"",VLOOKUP($H3,TChannels,6,FALSE))</f>
        <v>Да</v>
      </c>
      <c r="R3" s="44" t="s">
        <v>14</v>
      </c>
      <c r="S3" s="44" t="str">
        <f t="shared" ref="S3:S34" si="14">IFERROR(VLOOKUP($H3,TChannels,27,FALSE),"-")</f>
        <v>Да</v>
      </c>
      <c r="T3" s="44" t="str">
        <f t="shared" ref="T3:T34" si="15">IFERROR(VLOOKUP($H3,TChannels,28,FALSE),"-")</f>
        <v>Да</v>
      </c>
      <c r="U3" s="44" t="str">
        <f t="shared" ref="U3:U34" si="16">IF(VLOOKUP($H3,TChannels,29,FALSE)=0,"",VLOOKUP($H3,TChannels,29,FALSE))</f>
        <v/>
      </c>
      <c r="V3" s="27" t="str">
        <f t="shared" ref="V3:V34" si="17">IF(VLOOKUP($H3,TChannels,31,FALSE)=0,"",VLOOKUP($H3,TChannels,31,FALSE))</f>
        <v/>
      </c>
    </row>
    <row r="4" spans="1:22" x14ac:dyDescent="0.2">
      <c r="A4" s="44">
        <f t="shared" si="0"/>
        <v>2</v>
      </c>
      <c r="B4" s="27" t="str">
        <f>IFERROR(VLOOKUP($H4,TChannels,3,FALSE),"-")</f>
        <v>Россия 1</v>
      </c>
      <c r="C4" s="27" t="str">
        <f t="shared" si="1"/>
        <v>Это динамично развивающаяся телекомпания, занимающая ведущие позиции в российском вещании.</v>
      </c>
      <c r="D4" s="27" t="str">
        <f t="shared" si="2"/>
        <v>Федеральные каналы</v>
      </c>
      <c r="E4" s="45" t="str">
        <f t="shared" si="3"/>
        <v>SD</v>
      </c>
      <c r="F4" s="45" t="str">
        <f t="shared" si="4"/>
        <v>DVB-1</v>
      </c>
      <c r="G4" s="45" t="str">
        <f t="shared" si="5"/>
        <v xml:space="preserve"> 4019</v>
      </c>
      <c r="H4" s="46">
        <v>2</v>
      </c>
      <c r="I4" s="45">
        <f t="shared" si="6"/>
        <v>2</v>
      </c>
      <c r="J4" s="56" t="s">
        <v>115</v>
      </c>
      <c r="K4" s="48" t="str">
        <f t="shared" si="7"/>
        <v>0009000207E2</v>
      </c>
      <c r="L4" s="48" t="str">
        <f t="shared" si="8"/>
        <v>http://russia.tv/</v>
      </c>
      <c r="M4" s="48" t="str">
        <f t="shared" si="9"/>
        <v>Русский</v>
      </c>
      <c r="N4" s="48" t="str">
        <f t="shared" si="10"/>
        <v>Круглосуточно</v>
      </c>
      <c r="O4" s="49" t="str">
        <f t="shared" si="11"/>
        <v/>
      </c>
      <c r="P4" s="48" t="str">
        <f t="shared" si="12"/>
        <v>Федеральный</v>
      </c>
      <c r="Q4" s="44" t="str">
        <f t="shared" si="13"/>
        <v/>
      </c>
      <c r="R4" s="44" t="s">
        <v>14</v>
      </c>
      <c r="S4" s="44" t="str">
        <f t="shared" si="14"/>
        <v>Да</v>
      </c>
      <c r="T4" s="44" t="str">
        <f t="shared" si="15"/>
        <v>Да</v>
      </c>
      <c r="U4" s="44" t="str">
        <f t="shared" si="16"/>
        <v/>
      </c>
      <c r="V4" s="27" t="str">
        <f t="shared" si="17"/>
        <v/>
      </c>
    </row>
    <row r="5" spans="1:22" x14ac:dyDescent="0.2">
      <c r="A5" s="48">
        <f t="shared" si="0"/>
        <v>3</v>
      </c>
      <c r="B5" s="53" t="s">
        <v>670</v>
      </c>
      <c r="C5" s="27" t="str">
        <f t="shared" si="1"/>
        <v>Российский федеральный общедоступный канал о спорте и здоровом образе жизни. Матч ТВ - современный, яркий и модный, в его эфире захватывающие трансляции главных спортивных событий, развлекательные передачи, посвященные спорту, программы о здоровом образе жизни. Телеканал предлагает эксклюзивный контент для разных аудиторий и возрастных групп. Матч ТВ выводит спортивное вещание в России на новый уровень, мотивирует зрителей быть частью нового спортивного движения.</v>
      </c>
      <c r="D5" s="53" t="str">
        <f t="shared" si="2"/>
        <v>Федеральные каналы</v>
      </c>
      <c r="E5" s="54" t="str">
        <f t="shared" si="3"/>
        <v>SD</v>
      </c>
      <c r="F5" s="54" t="str">
        <f t="shared" si="4"/>
        <v>DVB-1</v>
      </c>
      <c r="G5" s="45" t="str">
        <f t="shared" si="5"/>
        <v xml:space="preserve"> 4019</v>
      </c>
      <c r="H5" s="55">
        <v>3</v>
      </c>
      <c r="I5" s="54">
        <f t="shared" si="6"/>
        <v>3</v>
      </c>
      <c r="J5" s="56" t="str">
        <f>IFERROR(VLOOKUP($H5,TChannels,22,FALSE),"-")</f>
        <v>epg611</v>
      </c>
      <c r="K5" s="48" t="str">
        <f t="shared" si="7"/>
        <v>0009000207E2</v>
      </c>
      <c r="L5" s="48" t="str">
        <f t="shared" si="8"/>
        <v>http://matchtv.ru/</v>
      </c>
      <c r="M5" s="48" t="str">
        <f t="shared" si="9"/>
        <v>Русский</v>
      </c>
      <c r="N5" s="48" t="str">
        <f t="shared" si="10"/>
        <v>Круглосуточно</v>
      </c>
      <c r="O5" s="49" t="str">
        <f t="shared" si="11"/>
        <v/>
      </c>
      <c r="P5" s="48" t="str">
        <f t="shared" si="12"/>
        <v>Федеральный</v>
      </c>
      <c r="Q5" s="48" t="str">
        <f t="shared" si="13"/>
        <v>Да</v>
      </c>
      <c r="R5" s="44"/>
      <c r="S5" s="44" t="str">
        <f t="shared" si="14"/>
        <v>Да</v>
      </c>
      <c r="T5" s="44" t="str">
        <f t="shared" si="15"/>
        <v>Да</v>
      </c>
      <c r="U5" s="44" t="str">
        <f t="shared" si="16"/>
        <v/>
      </c>
      <c r="V5" s="27" t="str">
        <f t="shared" si="17"/>
        <v/>
      </c>
    </row>
    <row r="6" spans="1:22" x14ac:dyDescent="0.2">
      <c r="A6" s="48">
        <f t="shared" si="0"/>
        <v>4</v>
      </c>
      <c r="B6" s="53" t="str">
        <f>IFERROR(VLOOKUP($H6,TChannels,3,FALSE),"-")</f>
        <v>НТВ</v>
      </c>
      <c r="C6" s="27" t="str">
        <f t="shared" si="1"/>
        <v>Общероссийский телеканал, делает акцент на развлекательном контенте для мужской аудитории: кинофильмы и сериалы, новости и развлекательные программы. Информационные выпуски по-прежнему остаются приоритетным направлением вещательной политики канала.</v>
      </c>
      <c r="D6" s="53" t="str">
        <f t="shared" si="2"/>
        <v>Федеральные каналы</v>
      </c>
      <c r="E6" s="54" t="str">
        <f t="shared" si="3"/>
        <v>SD</v>
      </c>
      <c r="F6" s="54" t="str">
        <f t="shared" si="4"/>
        <v>DVB-1</v>
      </c>
      <c r="G6" s="45" t="str">
        <f t="shared" si="5"/>
        <v xml:space="preserve"> 4019</v>
      </c>
      <c r="H6" s="55">
        <v>4</v>
      </c>
      <c r="I6" s="54">
        <f t="shared" si="6"/>
        <v>4</v>
      </c>
      <c r="J6" s="56" t="s">
        <v>118</v>
      </c>
      <c r="K6" s="48" t="str">
        <f t="shared" si="7"/>
        <v>0009000207E2</v>
      </c>
      <c r="L6" s="48" t="str">
        <f t="shared" si="8"/>
        <v>http://www.ntv.ru/</v>
      </c>
      <c r="M6" s="48" t="str">
        <f t="shared" si="9"/>
        <v>Русский</v>
      </c>
      <c r="N6" s="48" t="str">
        <f t="shared" si="10"/>
        <v>Круглосуточно</v>
      </c>
      <c r="O6" s="49" t="str">
        <f t="shared" si="11"/>
        <v/>
      </c>
      <c r="P6" s="48" t="str">
        <f t="shared" si="12"/>
        <v>Федеральный</v>
      </c>
      <c r="Q6" s="48" t="str">
        <f t="shared" si="13"/>
        <v>Да</v>
      </c>
      <c r="R6" s="44" t="s">
        <v>14</v>
      </c>
      <c r="S6" s="44" t="str">
        <f t="shared" si="14"/>
        <v>Да</v>
      </c>
      <c r="T6" s="44" t="str">
        <f t="shared" si="15"/>
        <v>Да</v>
      </c>
      <c r="U6" s="44" t="str">
        <f t="shared" si="16"/>
        <v/>
      </c>
      <c r="V6" s="27" t="str">
        <f t="shared" si="17"/>
        <v/>
      </c>
    </row>
    <row r="7" spans="1:22" x14ac:dyDescent="0.2">
      <c r="A7" s="48">
        <f t="shared" si="0"/>
        <v>5</v>
      </c>
      <c r="B7" s="53" t="str">
        <f>IFERROR(VLOOKUP($H7,TChannels,3,FALSE),"-")</f>
        <v>Пятый канал</v>
      </c>
      <c r="C7" s="27" t="str">
        <f t="shared" si="1"/>
        <v>Канал последовательно развивает концепцию телевидения, отражающего пульс жизни большой страны; телевидения, уважающего интересы и проблемы миллионов жителей, предоставляющего возможность качественного интеллектуального развлечения.</v>
      </c>
      <c r="D7" s="53" t="str">
        <f t="shared" si="2"/>
        <v>Федеральные каналы</v>
      </c>
      <c r="E7" s="54" t="str">
        <f t="shared" si="3"/>
        <v>SD</v>
      </c>
      <c r="F7" s="54" t="str">
        <f t="shared" si="4"/>
        <v>DVB-1</v>
      </c>
      <c r="G7" s="45" t="str">
        <f t="shared" si="5"/>
        <v xml:space="preserve"> 4019</v>
      </c>
      <c r="H7" s="55">
        <v>5</v>
      </c>
      <c r="I7" s="54">
        <f t="shared" si="6"/>
        <v>5</v>
      </c>
      <c r="J7" s="56" t="s">
        <v>120</v>
      </c>
      <c r="K7" s="48" t="str">
        <f t="shared" si="7"/>
        <v>0009000207E2</v>
      </c>
      <c r="L7" s="48" t="str">
        <f t="shared" si="8"/>
        <v>http://www.5-tv.ru/</v>
      </c>
      <c r="M7" s="48" t="str">
        <f t="shared" si="9"/>
        <v>Русский</v>
      </c>
      <c r="N7" s="48" t="str">
        <f t="shared" si="10"/>
        <v>Круглосуточно</v>
      </c>
      <c r="O7" s="49" t="str">
        <f t="shared" si="11"/>
        <v/>
      </c>
      <c r="P7" s="48" t="str">
        <f t="shared" si="12"/>
        <v>Федеральный</v>
      </c>
      <c r="Q7" s="48" t="str">
        <f t="shared" si="13"/>
        <v>Да</v>
      </c>
      <c r="R7" s="44" t="s">
        <v>14</v>
      </c>
      <c r="S7" s="44" t="str">
        <f t="shared" si="14"/>
        <v>Да</v>
      </c>
      <c r="T7" s="44" t="str">
        <f t="shared" si="15"/>
        <v>Да</v>
      </c>
      <c r="U7" s="44" t="str">
        <f t="shared" si="16"/>
        <v/>
      </c>
      <c r="V7" s="27" t="str">
        <f t="shared" si="17"/>
        <v/>
      </c>
    </row>
    <row r="8" spans="1:22" x14ac:dyDescent="0.2">
      <c r="A8" s="48">
        <f t="shared" si="0"/>
        <v>6</v>
      </c>
      <c r="B8" s="53" t="s">
        <v>26</v>
      </c>
      <c r="C8" s="27" t="str">
        <f t="shared" si="1"/>
        <v>Концепция телеканала Россия К (Культура) исходит из глубокого содержания того слова, которое дало название каналу. За годы работы телеканалом был сформирован и постоянно пополняется уникальный фонд видеоматериалов, посвященных самым ярким событиям в российской и мировой культуре. Телеканал "Культура" считает одним из приоритетных направлений своей деятельности сотрудничество с крупнейшими телевизионными компаниями мира, такими как BBC, RAI, Discovery, европейским телеканалом ARTE, ZDF,PBS, ORF.</v>
      </c>
      <c r="D8" s="53" t="str">
        <f t="shared" si="2"/>
        <v>Федеральные каналы</v>
      </c>
      <c r="E8" s="54" t="str">
        <f t="shared" si="3"/>
        <v>SD</v>
      </c>
      <c r="F8" s="54" t="str">
        <f t="shared" si="4"/>
        <v>DVB-1</v>
      </c>
      <c r="G8" s="45" t="str">
        <f t="shared" si="5"/>
        <v xml:space="preserve"> 4019</v>
      </c>
      <c r="H8" s="55">
        <v>6</v>
      </c>
      <c r="I8" s="54">
        <f t="shared" si="6"/>
        <v>6</v>
      </c>
      <c r="J8" s="56" t="s">
        <v>123</v>
      </c>
      <c r="K8" s="48" t="str">
        <f t="shared" si="7"/>
        <v>0009000207E2</v>
      </c>
      <c r="L8" s="48" t="str">
        <f t="shared" si="8"/>
        <v>http://tvkultura.ru/</v>
      </c>
      <c r="M8" s="48" t="str">
        <f t="shared" si="9"/>
        <v>Русский</v>
      </c>
      <c r="N8" s="48" t="str">
        <f t="shared" si="10"/>
        <v>Круглосуточно</v>
      </c>
      <c r="O8" s="49" t="str">
        <f t="shared" si="11"/>
        <v/>
      </c>
      <c r="P8" s="48" t="str">
        <f t="shared" si="12"/>
        <v>Федеральный</v>
      </c>
      <c r="Q8" s="48" t="str">
        <f t="shared" si="13"/>
        <v/>
      </c>
      <c r="R8" s="44"/>
      <c r="S8" s="44" t="str">
        <f t="shared" si="14"/>
        <v>Да</v>
      </c>
      <c r="T8" s="44" t="str">
        <f t="shared" si="15"/>
        <v>Да</v>
      </c>
      <c r="U8" s="44" t="str">
        <f t="shared" si="16"/>
        <v/>
      </c>
      <c r="V8" s="27" t="str">
        <f t="shared" si="17"/>
        <v/>
      </c>
    </row>
    <row r="9" spans="1:22" x14ac:dyDescent="0.2">
      <c r="A9" s="48">
        <f t="shared" si="0"/>
        <v>7</v>
      </c>
      <c r="B9" s="53" t="s">
        <v>7</v>
      </c>
      <c r="C9" s="27" t="str">
        <f t="shared" si="1"/>
        <v>Цель канала — представлять зрителям самую оперативную информацию из всех регионов страны и из-за ее пределов 24 часа в сутки.</v>
      </c>
      <c r="D9" s="53" t="str">
        <f t="shared" si="2"/>
        <v>Федеральные каналы</v>
      </c>
      <c r="E9" s="54" t="str">
        <f t="shared" si="3"/>
        <v>SD</v>
      </c>
      <c r="F9" s="54" t="str">
        <f t="shared" si="4"/>
        <v>DVB-2</v>
      </c>
      <c r="G9" s="45" t="str">
        <f t="shared" si="5"/>
        <v xml:space="preserve"> 4019</v>
      </c>
      <c r="H9" s="55">
        <v>7</v>
      </c>
      <c r="I9" s="54">
        <f t="shared" si="6"/>
        <v>7</v>
      </c>
      <c r="J9" s="56" t="str">
        <f>IFERROR(VLOOKUP($H9,TChannels,22,FALSE),"-")</f>
        <v>epg7</v>
      </c>
      <c r="K9" s="48" t="str">
        <f t="shared" si="7"/>
        <v>0009000207E2</v>
      </c>
      <c r="L9" s="48" t="str">
        <f t="shared" si="8"/>
        <v>http://www.vesti.ru/</v>
      </c>
      <c r="M9" s="48" t="str">
        <f t="shared" si="9"/>
        <v>Русский</v>
      </c>
      <c r="N9" s="48" t="str">
        <f t="shared" si="10"/>
        <v>Круглосуточно</v>
      </c>
      <c r="O9" s="49" t="str">
        <f t="shared" si="11"/>
        <v/>
      </c>
      <c r="P9" s="48" t="str">
        <f t="shared" si="12"/>
        <v>Федеральный</v>
      </c>
      <c r="Q9" s="48" t="str">
        <f t="shared" si="13"/>
        <v/>
      </c>
      <c r="R9" s="44"/>
      <c r="S9" s="44" t="str">
        <f t="shared" si="14"/>
        <v>Да</v>
      </c>
      <c r="T9" s="44" t="str">
        <f t="shared" si="15"/>
        <v>Да</v>
      </c>
      <c r="U9" s="44" t="str">
        <f t="shared" si="16"/>
        <v/>
      </c>
      <c r="V9" s="27" t="str">
        <f t="shared" si="17"/>
        <v/>
      </c>
    </row>
    <row r="10" spans="1:22" x14ac:dyDescent="0.2">
      <c r="A10" s="48">
        <f t="shared" si="0"/>
        <v>8</v>
      </c>
      <c r="B10" s="53" t="str">
        <f>IFERROR(VLOOKUP($H10,TChannels,3,FALSE),"-")</f>
        <v>Карусель</v>
      </c>
      <c r="C10" s="27" t="str">
        <f t="shared" si="1"/>
        <v>Карусель – это яркий калейдоскоп из лучших образовательных и развлекательных шоу, любимых фильмов и мультфильмов, веселых викторин и игровых проектов. В увлекательной и доступной форме уникальные передачи, сочетающие образовательные, развивающие и игровые элементы, обучают юных телезрителей, активизируют творческие способности и расширяют кругозор.</v>
      </c>
      <c r="D10" s="53" t="str">
        <f t="shared" si="2"/>
        <v>Детские</v>
      </c>
      <c r="E10" s="54" t="str">
        <f t="shared" si="3"/>
        <v>SD</v>
      </c>
      <c r="F10" s="54" t="str">
        <f t="shared" si="4"/>
        <v>DVB-2</v>
      </c>
      <c r="G10" s="45" t="str">
        <f t="shared" si="5"/>
        <v xml:space="preserve"> 4019</v>
      </c>
      <c r="H10" s="55">
        <v>8</v>
      </c>
      <c r="I10" s="54">
        <f t="shared" si="6"/>
        <v>8</v>
      </c>
      <c r="J10" s="56" t="s">
        <v>130</v>
      </c>
      <c r="K10" s="48" t="str">
        <f t="shared" si="7"/>
        <v>0009000207E2</v>
      </c>
      <c r="L10" s="48" t="str">
        <f t="shared" si="8"/>
        <v>http://www.karusel-tv.ru/</v>
      </c>
      <c r="M10" s="48" t="str">
        <f t="shared" si="9"/>
        <v>Русский</v>
      </c>
      <c r="N10" s="48" t="str">
        <f t="shared" si="10"/>
        <v>Круглосуточно</v>
      </c>
      <c r="O10" s="49" t="str">
        <f t="shared" si="11"/>
        <v/>
      </c>
      <c r="P10" s="48" t="str">
        <f t="shared" si="12"/>
        <v>Федеральный</v>
      </c>
      <c r="Q10" s="48" t="str">
        <f t="shared" si="13"/>
        <v>Да</v>
      </c>
      <c r="R10" s="44" t="s">
        <v>14</v>
      </c>
      <c r="S10" s="44" t="str">
        <f t="shared" si="14"/>
        <v>Да</v>
      </c>
      <c r="T10" s="44" t="str">
        <f t="shared" si="15"/>
        <v>Да</v>
      </c>
      <c r="U10" s="44" t="str">
        <f t="shared" si="16"/>
        <v/>
      </c>
      <c r="V10" s="27" t="str">
        <f t="shared" si="17"/>
        <v/>
      </c>
    </row>
    <row r="11" spans="1:22" x14ac:dyDescent="0.2">
      <c r="A11" s="48">
        <f t="shared" si="0"/>
        <v>9</v>
      </c>
      <c r="B11" s="53" t="str">
        <f>IFERROR(VLOOKUP($H11,TChannels,3,FALSE),"-")</f>
        <v>Общественное телевидение России</v>
      </c>
      <c r="C11" s="27" t="str">
        <f t="shared" si="1"/>
        <v xml:space="preserve">Российский федеральный телеканал, создаваемый на принципах общественного вещания. Вещание строится преимущественно на прямом эфире и других формах активного взаимодействия с аудиторией. Любой зритель сможет принимать непосредственное участие в создании телевизионного контента ОТР. Развитие гражданского общества в России. 
Просвещение и образование. Пропаганда общечеловеческих моральных ценностей. ОТР станет новой площадкой для обсуждения самых актуальных проблем, волнующих общество.
</v>
      </c>
      <c r="D11" s="53" t="str">
        <f t="shared" si="2"/>
        <v>Федеральные каналы</v>
      </c>
      <c r="E11" s="54" t="str">
        <f t="shared" si="3"/>
        <v>SD</v>
      </c>
      <c r="F11" s="54" t="str">
        <f t="shared" si="4"/>
        <v>DVB-2</v>
      </c>
      <c r="G11" s="45" t="str">
        <f t="shared" si="5"/>
        <v xml:space="preserve"> 4019</v>
      </c>
      <c r="H11" s="55">
        <v>9</v>
      </c>
      <c r="I11" s="54">
        <f t="shared" si="6"/>
        <v>9</v>
      </c>
      <c r="J11" s="56" t="str">
        <f>IFERROR(VLOOKUP($H11,TChannels,22,FALSE),"-")</f>
        <v>epg264</v>
      </c>
      <c r="K11" s="48" t="str">
        <f t="shared" si="7"/>
        <v>0009000207E2</v>
      </c>
      <c r="L11" s="48" t="str">
        <f t="shared" si="8"/>
        <v>http://otr-online.ru/</v>
      </c>
      <c r="M11" s="48" t="str">
        <f t="shared" si="9"/>
        <v>Русский</v>
      </c>
      <c r="N11" s="48" t="str">
        <f t="shared" si="10"/>
        <v>Круглосуточно</v>
      </c>
      <c r="O11" s="49" t="str">
        <f t="shared" si="11"/>
        <v/>
      </c>
      <c r="P11" s="48" t="str">
        <f t="shared" si="12"/>
        <v>Федеральный</v>
      </c>
      <c r="Q11" s="48" t="str">
        <f t="shared" si="13"/>
        <v/>
      </c>
      <c r="R11" s="48"/>
      <c r="S11" s="44" t="str">
        <f t="shared" si="14"/>
        <v>Да</v>
      </c>
      <c r="T11" s="44" t="str">
        <f t="shared" si="15"/>
        <v>Да</v>
      </c>
      <c r="U11" s="44" t="str">
        <f t="shared" si="16"/>
        <v/>
      </c>
      <c r="V11" s="27" t="str">
        <f t="shared" si="17"/>
        <v/>
      </c>
    </row>
    <row r="12" spans="1:22" x14ac:dyDescent="0.2">
      <c r="A12" s="48">
        <f t="shared" si="0"/>
        <v>10</v>
      </c>
      <c r="B12" s="53" t="s">
        <v>28</v>
      </c>
      <c r="C12" s="27" t="str">
        <f t="shared" si="1"/>
        <v>"ТВ Центр" – московский канал, освещающий все многообразие духовной, интеллектуальной, социальной, научной, политической и финансово-экономической жизни столицы, и в то же время его программы адресованы населению всей России. "ТВ Центр" - лидер по объему общественно-политического вещания на телевизионном пространстве страны.</v>
      </c>
      <c r="D12" s="53" t="str">
        <f t="shared" si="2"/>
        <v>Федеральные каналы</v>
      </c>
      <c r="E12" s="54" t="str">
        <f t="shared" si="3"/>
        <v>SD</v>
      </c>
      <c r="F12" s="54" t="str">
        <f t="shared" si="4"/>
        <v>DVB-2</v>
      </c>
      <c r="G12" s="45" t="str">
        <f t="shared" si="5"/>
        <v xml:space="preserve"> 4019</v>
      </c>
      <c r="H12" s="55">
        <v>15</v>
      </c>
      <c r="I12" s="54">
        <f t="shared" si="6"/>
        <v>10</v>
      </c>
      <c r="J12" s="56" t="s">
        <v>136</v>
      </c>
      <c r="K12" s="48" t="str">
        <f t="shared" si="7"/>
        <v>0009000207E2</v>
      </c>
      <c r="L12" s="48" t="str">
        <f t="shared" si="8"/>
        <v>http://www.tvc.ru/</v>
      </c>
      <c r="M12" s="48" t="str">
        <f t="shared" si="9"/>
        <v>Русский</v>
      </c>
      <c r="N12" s="48" t="str">
        <f t="shared" si="10"/>
        <v>Круглосуточно</v>
      </c>
      <c r="O12" s="49" t="str">
        <f t="shared" si="11"/>
        <v/>
      </c>
      <c r="P12" s="48" t="str">
        <f t="shared" si="12"/>
        <v>Федеральный</v>
      </c>
      <c r="Q12" s="48" t="str">
        <f t="shared" si="13"/>
        <v/>
      </c>
      <c r="R12" s="48"/>
      <c r="S12" s="44" t="str">
        <f t="shared" si="14"/>
        <v>Да</v>
      </c>
      <c r="T12" s="44" t="str">
        <f t="shared" si="15"/>
        <v>Да</v>
      </c>
      <c r="U12" s="44" t="str">
        <f t="shared" si="16"/>
        <v/>
      </c>
      <c r="V12" s="27" t="str">
        <f t="shared" si="17"/>
        <v/>
      </c>
    </row>
    <row r="13" spans="1:22" x14ac:dyDescent="0.2">
      <c r="A13" s="48">
        <f t="shared" si="0"/>
        <v>11</v>
      </c>
      <c r="B13" s="53" t="s">
        <v>29</v>
      </c>
      <c r="C13" s="27" t="str">
        <f t="shared" si="1"/>
        <v>На ТНТ показывают то, чего на других каналах нет вообще, нет в достаточном количестве, нет в данное время. ТНТ не собирается менять стратегию, которая привела к успеху. Ее основа – реалити-шоу и комедия в прайм-тайм. Сетка вещания наполняется многими развлекательными и познавательными программами: Comedy Show, Дом-2, Интерны, Универ - все это продукты канала ТНТ.</v>
      </c>
      <c r="D13" s="53" t="str">
        <f t="shared" si="2"/>
        <v>Развлекательные</v>
      </c>
      <c r="E13" s="54" t="str">
        <f t="shared" si="3"/>
        <v>SD</v>
      </c>
      <c r="F13" s="54" t="str">
        <f t="shared" si="4"/>
        <v>DVB-3</v>
      </c>
      <c r="G13" s="45" t="str">
        <f t="shared" si="5"/>
        <v xml:space="preserve"> 4019</v>
      </c>
      <c r="H13" s="55">
        <v>11</v>
      </c>
      <c r="I13" s="54">
        <f t="shared" si="6"/>
        <v>19</v>
      </c>
      <c r="J13" s="56" t="s">
        <v>139</v>
      </c>
      <c r="K13" s="48" t="str">
        <f t="shared" si="7"/>
        <v>0009000207E2</v>
      </c>
      <c r="L13" s="48" t="str">
        <f t="shared" si="8"/>
        <v>http://tnt-online.ru/</v>
      </c>
      <c r="M13" s="48" t="str">
        <f t="shared" si="9"/>
        <v>Русский</v>
      </c>
      <c r="N13" s="48" t="str">
        <f t="shared" si="10"/>
        <v>Круглосуточно</v>
      </c>
      <c r="O13" s="49" t="str">
        <f t="shared" si="11"/>
        <v/>
      </c>
      <c r="P13" s="48" t="str">
        <f t="shared" si="12"/>
        <v>Федеральный</v>
      </c>
      <c r="Q13" s="48" t="str">
        <f t="shared" si="13"/>
        <v>Да</v>
      </c>
      <c r="R13" s="48"/>
      <c r="S13" s="44" t="str">
        <f t="shared" si="14"/>
        <v>Да</v>
      </c>
      <c r="T13" s="44" t="str">
        <f t="shared" si="15"/>
        <v>Да</v>
      </c>
      <c r="U13" s="44" t="str">
        <f t="shared" si="16"/>
        <v/>
      </c>
      <c r="V13" s="27" t="str">
        <f t="shared" si="17"/>
        <v/>
      </c>
    </row>
    <row r="14" spans="1:22" x14ac:dyDescent="0.2">
      <c r="A14" s="48">
        <f t="shared" si="0"/>
        <v>12</v>
      </c>
      <c r="B14" s="53" t="s">
        <v>30</v>
      </c>
      <c r="C14" s="27" t="str">
        <f t="shared" si="1"/>
        <v>Современное, динамичное, драйвовое телевидение. Универсальный развлекательный канал с доминантой молодежной аудитории.</v>
      </c>
      <c r="D14" s="53" t="str">
        <f t="shared" si="2"/>
        <v>Развлекательные</v>
      </c>
      <c r="E14" s="54" t="str">
        <f t="shared" si="3"/>
        <v>SD</v>
      </c>
      <c r="F14" s="54" t="str">
        <f t="shared" si="4"/>
        <v>DVB-2</v>
      </c>
      <c r="G14" s="45" t="str">
        <f t="shared" si="5"/>
        <v xml:space="preserve"> 4019</v>
      </c>
      <c r="H14" s="55">
        <v>10</v>
      </c>
      <c r="I14" s="54">
        <f t="shared" si="6"/>
        <v>13</v>
      </c>
      <c r="J14" s="56" t="s">
        <v>146</v>
      </c>
      <c r="K14" s="48" t="str">
        <f t="shared" si="7"/>
        <v>0009000207E2</v>
      </c>
      <c r="L14" s="48" t="str">
        <f t="shared" si="8"/>
        <v>http://ctc.ru/</v>
      </c>
      <c r="M14" s="48" t="str">
        <f t="shared" si="9"/>
        <v>Русский</v>
      </c>
      <c r="N14" s="48" t="str">
        <f t="shared" si="10"/>
        <v>Круглосуточно</v>
      </c>
      <c r="O14" s="49" t="str">
        <f t="shared" si="11"/>
        <v/>
      </c>
      <c r="P14" s="48" t="str">
        <f t="shared" si="12"/>
        <v>Федеральный</v>
      </c>
      <c r="Q14" s="48" t="str">
        <f t="shared" si="13"/>
        <v>Да</v>
      </c>
      <c r="R14" s="48"/>
      <c r="S14" s="44" t="str">
        <f t="shared" si="14"/>
        <v>Да</v>
      </c>
      <c r="T14" s="44" t="str">
        <f t="shared" si="15"/>
        <v>Да</v>
      </c>
      <c r="U14" s="44" t="str">
        <f t="shared" si="16"/>
        <v/>
      </c>
      <c r="V14" s="27" t="str">
        <f t="shared" si="17"/>
        <v/>
      </c>
    </row>
    <row r="15" spans="1:22" x14ac:dyDescent="0.2">
      <c r="A15" s="48">
        <f t="shared" si="0"/>
        <v>13</v>
      </c>
      <c r="B15" s="53" t="s">
        <v>31</v>
      </c>
      <c r="C15" s="27" t="str">
        <f t="shared" si="1"/>
        <v>РЕН ТВ — российская федеральная телекомпания. В настоящее время РЕН ТВ ориентируется на активную аудиторию зрителей среднего возраста (30-45 лет). Это современные, оптимистичные люди, принимающие решения. Они постоянно находятся в поиске новых возможностей для дальнейшего роста и развития. При этом РЕН ТВ создает телепроекты и для самой широкой зрительской аудитории.</v>
      </c>
      <c r="D15" s="53" t="str">
        <f t="shared" si="2"/>
        <v>Новости и публицистика</v>
      </c>
      <c r="E15" s="54" t="str">
        <f t="shared" si="3"/>
        <v>SD</v>
      </c>
      <c r="F15" s="54" t="str">
        <f t="shared" si="4"/>
        <v>DVB-2</v>
      </c>
      <c r="G15" s="45" t="str">
        <f t="shared" si="5"/>
        <v xml:space="preserve"> 4019</v>
      </c>
      <c r="H15" s="55">
        <v>14</v>
      </c>
      <c r="I15" s="54">
        <f t="shared" si="6"/>
        <v>11</v>
      </c>
      <c r="J15" s="56" t="s">
        <v>149</v>
      </c>
      <c r="K15" s="48" t="str">
        <f t="shared" si="7"/>
        <v>0009000207E2</v>
      </c>
      <c r="L15" s="48" t="str">
        <f t="shared" si="8"/>
        <v>http://www.ren-tv.com/</v>
      </c>
      <c r="M15" s="48" t="str">
        <f t="shared" si="9"/>
        <v>Русский</v>
      </c>
      <c r="N15" s="48" t="str">
        <f t="shared" si="10"/>
        <v>Круглосуточно</v>
      </c>
      <c r="O15" s="49" t="str">
        <f t="shared" si="11"/>
        <v/>
      </c>
      <c r="P15" s="48" t="str">
        <f t="shared" si="12"/>
        <v>Федеральный</v>
      </c>
      <c r="Q15" s="48" t="str">
        <f t="shared" si="13"/>
        <v>Да</v>
      </c>
      <c r="R15" s="48"/>
      <c r="S15" s="44" t="str">
        <f t="shared" si="14"/>
        <v>Да</v>
      </c>
      <c r="T15" s="44" t="str">
        <f t="shared" si="15"/>
        <v>Да</v>
      </c>
      <c r="U15" s="44" t="str">
        <f t="shared" si="16"/>
        <v/>
      </c>
      <c r="V15" s="27" t="str">
        <f t="shared" si="17"/>
        <v/>
      </c>
    </row>
    <row r="16" spans="1:22" x14ac:dyDescent="0.2">
      <c r="A16" s="48">
        <f t="shared" si="0"/>
        <v>14</v>
      </c>
      <c r="B16" s="53" t="str">
        <f>IFERROR(VLOOKUP($H16,TChannels,3,FALSE),"-")</f>
        <v>Мульт</v>
      </c>
      <c r="C16" s="27" t="str">
        <f t="shared" si="1"/>
        <v>Круглосуточный детский канал, транслирующий лучшие современные российские мультфильмы для детей от 1,5 до 6 лет. Ежедневно 24 часа без рекламы – только мультики!</v>
      </c>
      <c r="D16" s="53" t="str">
        <f t="shared" si="2"/>
        <v>Детские</v>
      </c>
      <c r="E16" s="54" t="str">
        <f t="shared" si="3"/>
        <v>SD</v>
      </c>
      <c r="F16" s="54" t="str">
        <f t="shared" si="4"/>
        <v>DVB-5</v>
      </c>
      <c r="G16" s="45" t="str">
        <f t="shared" si="5"/>
        <v xml:space="preserve"> 4019</v>
      </c>
      <c r="H16" s="55">
        <v>301</v>
      </c>
      <c r="I16" s="54">
        <f t="shared" si="6"/>
        <v>80</v>
      </c>
      <c r="J16" s="56" t="str">
        <f>IFERROR(VLOOKUP($H16,TChannels,22,FALSE),"-")</f>
        <v>epg524</v>
      </c>
      <c r="K16" s="48" t="str">
        <f t="shared" si="7"/>
        <v>0009000207E3</v>
      </c>
      <c r="L16" s="48" t="str">
        <f t="shared" si="8"/>
        <v xml:space="preserve">http://multkanal.ru/ </v>
      </c>
      <c r="M16" s="48" t="str">
        <f t="shared" si="9"/>
        <v>Русский</v>
      </c>
      <c r="N16" s="48" t="str">
        <f t="shared" si="10"/>
        <v>Круглосуточно</v>
      </c>
      <c r="O16" s="49" t="str">
        <f t="shared" si="11"/>
        <v/>
      </c>
      <c r="P16" s="48" t="str">
        <f t="shared" si="12"/>
        <v>Базовый</v>
      </c>
      <c r="Q16" s="48" t="str">
        <f t="shared" si="13"/>
        <v>Да</v>
      </c>
      <c r="R16" s="48"/>
      <c r="S16" s="44" t="str">
        <f t="shared" si="14"/>
        <v>Да</v>
      </c>
      <c r="T16" s="44" t="str">
        <f t="shared" si="15"/>
        <v>Да</v>
      </c>
      <c r="U16" s="44" t="str">
        <f t="shared" si="16"/>
        <v/>
      </c>
      <c r="V16" s="27" t="str">
        <f t="shared" si="17"/>
        <v/>
      </c>
    </row>
    <row r="17" spans="1:22" x14ac:dyDescent="0.2">
      <c r="A17" s="48">
        <f t="shared" si="0"/>
        <v>15</v>
      </c>
      <c r="B17" s="53" t="str">
        <f>IFERROR(VLOOKUP($H17,TChannels,3,FALSE),"-")</f>
        <v>Че</v>
      </c>
      <c r="C17" s="27" t="str">
        <f t="shared" si="1"/>
        <v>Название нового телеканала «Че» отражает основное содержание его концепции: «Че» - это, прежде всего, ЧЕловек и ЧЕстность! Это настоящий, понятный и честный канал про реальную жизнь, реальных людей, про добрых и сильных мужчин, для которых важны семейные ценности. В эфире нового телеканала «Че» можно будет увидеть программы о мужских увлечениях и профессиях, реалити-шоу, в которых человек бросает вызов дикой природе, интеллектуальные игры, качественные фильмы и многое другое. Телеканал будет нацелен на более качественную и более широкую аудиторию. Телеканал «Че» в основном ориентирован на мужчин, но его можно смотреть всей семьей.</v>
      </c>
      <c r="D17" s="53" t="str">
        <f t="shared" si="2"/>
        <v>Развлекательные</v>
      </c>
      <c r="E17" s="54" t="str">
        <f t="shared" si="3"/>
        <v>SD</v>
      </c>
      <c r="F17" s="54" t="str">
        <f t="shared" si="4"/>
        <v>DVB-9</v>
      </c>
      <c r="G17" s="45" t="str">
        <f t="shared" si="5"/>
        <v xml:space="preserve"> 4019</v>
      </c>
      <c r="H17" s="55">
        <v>18</v>
      </c>
      <c r="I17" s="54">
        <f t="shared" si="6"/>
        <v>27</v>
      </c>
      <c r="J17" s="56" t="s">
        <v>673</v>
      </c>
      <c r="K17" s="48" t="str">
        <f t="shared" si="7"/>
        <v>0009000207E3</v>
      </c>
      <c r="L17" s="48" t="str">
        <f t="shared" si="8"/>
        <v>http://chetv.ru</v>
      </c>
      <c r="M17" s="48" t="str">
        <f t="shared" si="9"/>
        <v>Русский</v>
      </c>
      <c r="N17" s="48" t="str">
        <f t="shared" si="10"/>
        <v>Круглосуточно</v>
      </c>
      <c r="O17" s="49" t="str">
        <f t="shared" si="11"/>
        <v/>
      </c>
      <c r="P17" s="48" t="str">
        <f t="shared" si="12"/>
        <v>Базовый</v>
      </c>
      <c r="Q17" s="48" t="str">
        <f t="shared" si="13"/>
        <v>Да</v>
      </c>
      <c r="R17" s="48"/>
      <c r="S17" s="44" t="str">
        <f t="shared" si="14"/>
        <v>Да</v>
      </c>
      <c r="T17" s="44" t="str">
        <f t="shared" si="15"/>
        <v>Да</v>
      </c>
      <c r="U17" s="44" t="str">
        <f t="shared" si="16"/>
        <v/>
      </c>
      <c r="V17" s="27" t="str">
        <f t="shared" si="17"/>
        <v/>
      </c>
    </row>
    <row r="18" spans="1:22" x14ac:dyDescent="0.2">
      <c r="A18" s="48">
        <f t="shared" si="0"/>
        <v>16</v>
      </c>
      <c r="B18" s="53" t="str">
        <f>IFERROR(VLOOKUP($H18,TChannels,3,FALSE),"-")</f>
        <v>ТВ-3</v>
      </c>
      <c r="C18" s="27" t="str">
        <f t="shared" si="1"/>
        <v>ТВ3 - развлекательный мульти-жанровый канал, объединяющий в себе разнообразные продукты отечественного и зарубежного производства: сериалы, телевизионные программы, документальные реконструкции, шоу, реалити, документальные циклы и интересное кино. ТВ3 – это 1000 часов премьерного контента в год.</v>
      </c>
      <c r="D18" s="53" t="str">
        <f t="shared" si="2"/>
        <v>Развлекательные</v>
      </c>
      <c r="E18" s="54" t="str">
        <f t="shared" si="3"/>
        <v>SD</v>
      </c>
      <c r="F18" s="54" t="str">
        <f t="shared" si="4"/>
        <v>DVB-3</v>
      </c>
      <c r="G18" s="45" t="str">
        <f t="shared" si="5"/>
        <v xml:space="preserve"> 4019</v>
      </c>
      <c r="H18" s="55">
        <v>16</v>
      </c>
      <c r="I18" s="54">
        <f t="shared" si="6"/>
        <v>15</v>
      </c>
      <c r="J18" s="56" t="s">
        <v>155</v>
      </c>
      <c r="K18" s="48" t="str">
        <f t="shared" si="7"/>
        <v>0009000207E2</v>
      </c>
      <c r="L18" s="48" t="str">
        <f t="shared" si="8"/>
        <v>http://tv3.ru/</v>
      </c>
      <c r="M18" s="48" t="str">
        <f t="shared" si="9"/>
        <v>Русский</v>
      </c>
      <c r="N18" s="48" t="str">
        <f t="shared" si="10"/>
        <v>Круглосуточно</v>
      </c>
      <c r="O18" s="49" t="str">
        <f t="shared" si="11"/>
        <v/>
      </c>
      <c r="P18" s="48" t="str">
        <f t="shared" si="12"/>
        <v>Федеральный</v>
      </c>
      <c r="Q18" s="48" t="str">
        <f t="shared" si="13"/>
        <v>Да</v>
      </c>
      <c r="R18" s="48"/>
      <c r="S18" s="44" t="str">
        <f t="shared" si="14"/>
        <v>Да</v>
      </c>
      <c r="T18" s="44" t="str">
        <f t="shared" si="15"/>
        <v>Да</v>
      </c>
      <c r="U18" s="44" t="str">
        <f t="shared" si="16"/>
        <v/>
      </c>
      <c r="V18" s="27" t="str">
        <f t="shared" si="17"/>
        <v/>
      </c>
    </row>
    <row r="19" spans="1:22" x14ac:dyDescent="0.2">
      <c r="A19" s="48">
        <f t="shared" si="0"/>
        <v>17</v>
      </c>
      <c r="B19" s="53" t="str">
        <f>IFERROR(VLOOKUP($H19,TChannels,3,FALSE),"-")</f>
        <v>Пятница!</v>
      </c>
      <c r="C19" s="27" t="str">
        <f t="shared" si="1"/>
        <v>ПЯТНИЦА! – это уже наступившая радость от отличного настроения и приятных новостей в любой день недели! Чтобы отвлечься от серьезных будней, больше не надо ждать пятницы, потому что ПЯТНИЦА! уже с тобой!</v>
      </c>
      <c r="D19" s="53" t="str">
        <f t="shared" si="2"/>
        <v>Развлекательные</v>
      </c>
      <c r="E19" s="54" t="str">
        <f t="shared" si="3"/>
        <v>SD</v>
      </c>
      <c r="F19" s="54" t="s">
        <v>474</v>
      </c>
      <c r="G19" s="45" t="str">
        <f t="shared" si="5"/>
        <v xml:space="preserve"> 4019</v>
      </c>
      <c r="H19" s="55">
        <v>19</v>
      </c>
      <c r="I19" s="54">
        <f t="shared" si="6"/>
        <v>16</v>
      </c>
      <c r="J19" s="56" t="s">
        <v>161</v>
      </c>
      <c r="K19" s="48" t="str">
        <f t="shared" si="7"/>
        <v>0009000207E2</v>
      </c>
      <c r="L19" s="48" t="str">
        <f t="shared" si="8"/>
        <v>http://www.friday.ru/about</v>
      </c>
      <c r="M19" s="48" t="str">
        <f t="shared" si="9"/>
        <v>Русский</v>
      </c>
      <c r="N19" s="48" t="str">
        <f t="shared" si="10"/>
        <v>Круглосуточно</v>
      </c>
      <c r="O19" s="49" t="str">
        <f t="shared" si="11"/>
        <v/>
      </c>
      <c r="P19" s="48" t="str">
        <f t="shared" si="12"/>
        <v>Федеральный</v>
      </c>
      <c r="Q19" s="48" t="str">
        <f t="shared" si="13"/>
        <v>Да</v>
      </c>
      <c r="R19" s="48"/>
      <c r="S19" s="44" t="str">
        <f t="shared" si="14"/>
        <v>Да</v>
      </c>
      <c r="T19" s="44" t="str">
        <f t="shared" si="15"/>
        <v>Да</v>
      </c>
      <c r="U19" s="44" t="str">
        <f t="shared" si="16"/>
        <v/>
      </c>
      <c r="V19" s="27" t="str">
        <f t="shared" si="17"/>
        <v/>
      </c>
    </row>
    <row r="20" spans="1:22" x14ac:dyDescent="0.2">
      <c r="A20" s="48">
        <f t="shared" si="0"/>
        <v>18</v>
      </c>
      <c r="B20" s="53" t="s">
        <v>34</v>
      </c>
      <c r="C20" s="27" t="str">
        <f t="shared" si="1"/>
        <v>Первый женский тематический телеканал в России. Его программы полезны, познавательны и практичны. Стремительно развиваясь и меняясь, расширяя жанровое и тематическое разнообразие, "Домашний" остается для телезрителей востребованным каналом, ориентированным на аудиторию, ценящую домашний уют, благополучие своих близких.</v>
      </c>
      <c r="D20" s="53" t="str">
        <f t="shared" si="2"/>
        <v>Семья и здоровье</v>
      </c>
      <c r="E20" s="54" t="str">
        <f t="shared" si="3"/>
        <v>SD</v>
      </c>
      <c r="F20" s="54" t="str">
        <f t="shared" ref="F20:F33" si="18">IFERROR(VLOOKUP($H20,TChannels,2,FALSE),"-")</f>
        <v>DVB-3</v>
      </c>
      <c r="G20" s="45" t="str">
        <f t="shared" si="5"/>
        <v xml:space="preserve"> 4019</v>
      </c>
      <c r="H20" s="55">
        <v>22</v>
      </c>
      <c r="I20" s="54">
        <f t="shared" si="6"/>
        <v>14</v>
      </c>
      <c r="J20" s="56" t="s">
        <v>164</v>
      </c>
      <c r="K20" s="48" t="str">
        <f t="shared" si="7"/>
        <v>0009000207E2</v>
      </c>
      <c r="L20" s="48" t="str">
        <f t="shared" si="8"/>
        <v>http://tv.domashniy.ru/</v>
      </c>
      <c r="M20" s="48" t="str">
        <f t="shared" si="9"/>
        <v>Русский</v>
      </c>
      <c r="N20" s="48" t="str">
        <f t="shared" si="10"/>
        <v>Круглосуточно</v>
      </c>
      <c r="O20" s="49" t="str">
        <f t="shared" si="11"/>
        <v/>
      </c>
      <c r="P20" s="48" t="str">
        <f t="shared" si="12"/>
        <v>Федеральный</v>
      </c>
      <c r="Q20" s="48" t="str">
        <f t="shared" si="13"/>
        <v/>
      </c>
      <c r="R20" s="48"/>
      <c r="S20" s="44" t="str">
        <f t="shared" si="14"/>
        <v>Да</v>
      </c>
      <c r="T20" s="44" t="str">
        <f t="shared" si="15"/>
        <v>Да</v>
      </c>
      <c r="U20" s="44" t="str">
        <f t="shared" si="16"/>
        <v/>
      </c>
      <c r="V20" s="27" t="str">
        <f t="shared" si="17"/>
        <v/>
      </c>
    </row>
    <row r="21" spans="1:22" x14ac:dyDescent="0.2">
      <c r="A21" s="48">
        <f t="shared" si="0"/>
        <v>19</v>
      </c>
      <c r="B21" s="53" t="str">
        <f t="shared" ref="B21:B54" si="19">IFERROR(VLOOKUP($H21,TChannels,3,FALSE),"-")</f>
        <v>Детский мир / Телеклуб</v>
      </c>
      <c r="C21" s="27" t="str">
        <f t="shared" si="1"/>
        <v>Детский развлекательный канал. На канале представлены: мультфильмы СССР, детские фильмы, сказки и другое. Время вещания канала «Детский мир»: 8:00 — 20:00, «Телеклуб»: 20:00 — 5:00</v>
      </c>
      <c r="D21" s="53" t="str">
        <f t="shared" si="2"/>
        <v>Детские</v>
      </c>
      <c r="E21" s="54" t="str">
        <f t="shared" si="3"/>
        <v>SD</v>
      </c>
      <c r="F21" s="54" t="str">
        <f t="shared" si="18"/>
        <v>DVB-29</v>
      </c>
      <c r="G21" s="45" t="str">
        <f t="shared" si="5"/>
        <v xml:space="preserve"> 4019</v>
      </c>
      <c r="H21" s="55">
        <v>31</v>
      </c>
      <c r="I21" s="54">
        <f t="shared" si="6"/>
        <v>83</v>
      </c>
      <c r="J21" s="56" t="str">
        <f>IFERROR(VLOOKUP($H21,TChannels,22,FALSE),"-")</f>
        <v>epg30</v>
      </c>
      <c r="K21" s="48" t="str">
        <f t="shared" si="7"/>
        <v>0009000207D1</v>
      </c>
      <c r="L21" s="48" t="str">
        <f t="shared" si="8"/>
        <v>http://www.ntvplus.ru/channels/channel.xl?id=3380</v>
      </c>
      <c r="M21" s="48" t="str">
        <f t="shared" si="9"/>
        <v>Русский</v>
      </c>
      <c r="N21" s="48" t="str">
        <f t="shared" si="10"/>
        <v>Круглосуточно</v>
      </c>
      <c r="O21" s="49" t="str">
        <f t="shared" si="11"/>
        <v/>
      </c>
      <c r="P21" s="48" t="str">
        <f t="shared" si="12"/>
        <v>Базовый</v>
      </c>
      <c r="Q21" s="48" t="str">
        <f t="shared" si="13"/>
        <v>Да</v>
      </c>
      <c r="R21" s="48"/>
      <c r="S21" s="44" t="str">
        <f t="shared" si="14"/>
        <v>Да</v>
      </c>
      <c r="T21" s="44" t="str">
        <f t="shared" si="15"/>
        <v>Да</v>
      </c>
      <c r="U21" s="44" t="str">
        <f t="shared" si="16"/>
        <v/>
      </c>
      <c r="V21" s="27" t="str">
        <f t="shared" si="17"/>
        <v/>
      </c>
    </row>
    <row r="22" spans="1:22" x14ac:dyDescent="0.2">
      <c r="A22" s="44">
        <f t="shared" si="0"/>
        <v>20</v>
      </c>
      <c r="B22" s="27" t="str">
        <f t="shared" si="19"/>
        <v>2х2</v>
      </c>
      <c r="C22" s="27" t="str">
        <f t="shared" si="1"/>
        <v>2x2 - феноменально позитивный телеканал для взрослых мальчиков и девочек. 24 часа в сутки канал показывает шедевры мировой анимационной культуры и не только. Не выбрасывайте телевизоры. Смотрите 2x2.</v>
      </c>
      <c r="D22" s="27" t="str">
        <f t="shared" si="2"/>
        <v>Развлекательные</v>
      </c>
      <c r="E22" s="45" t="str">
        <f t="shared" si="3"/>
        <v>SD</v>
      </c>
      <c r="F22" s="45" t="str">
        <f t="shared" si="18"/>
        <v>DVB-5</v>
      </c>
      <c r="G22" s="45" t="str">
        <f t="shared" si="5"/>
        <v xml:space="preserve"> 4019</v>
      </c>
      <c r="H22" s="46">
        <v>21</v>
      </c>
      <c r="I22" s="45">
        <f t="shared" si="6"/>
        <v>28</v>
      </c>
      <c r="J22" s="56" t="s">
        <v>167</v>
      </c>
      <c r="K22" s="48" t="str">
        <f t="shared" si="7"/>
        <v>0009000207E3</v>
      </c>
      <c r="L22" s="48" t="str">
        <f t="shared" si="8"/>
        <v>http://www.2x2tv.ru</v>
      </c>
      <c r="M22" s="48" t="str">
        <f t="shared" si="9"/>
        <v>Русский</v>
      </c>
      <c r="N22" s="48" t="str">
        <f t="shared" si="10"/>
        <v>Круглосуточно</v>
      </c>
      <c r="O22" s="49" t="str">
        <f t="shared" si="11"/>
        <v/>
      </c>
      <c r="P22" s="48" t="str">
        <f t="shared" si="12"/>
        <v>Базовый</v>
      </c>
      <c r="Q22" s="44" t="str">
        <f t="shared" si="13"/>
        <v/>
      </c>
      <c r="R22" s="44"/>
      <c r="S22" s="44" t="str">
        <f t="shared" si="14"/>
        <v>Да</v>
      </c>
      <c r="T22" s="44" t="str">
        <f t="shared" si="15"/>
        <v>Да</v>
      </c>
      <c r="U22" s="44" t="str">
        <f t="shared" si="16"/>
        <v/>
      </c>
      <c r="V22" s="27" t="str">
        <f t="shared" si="17"/>
        <v/>
      </c>
    </row>
    <row r="23" spans="1:22" x14ac:dyDescent="0.2">
      <c r="A23" s="44">
        <f t="shared" si="0"/>
        <v>21</v>
      </c>
      <c r="B23" s="27" t="str">
        <f t="shared" si="19"/>
        <v>Discovery Channel</v>
      </c>
      <c r="C23" s="27" t="str">
        <f t="shared" si="1"/>
        <v xml:space="preserve">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 </v>
      </c>
      <c r="D23" s="27" t="str">
        <f t="shared" si="2"/>
        <v>Вокруг света</v>
      </c>
      <c r="E23" s="45" t="str">
        <f t="shared" si="3"/>
        <v>SD</v>
      </c>
      <c r="F23" s="45" t="str">
        <f t="shared" si="18"/>
        <v>DVB-5</v>
      </c>
      <c r="G23" s="45" t="str">
        <f t="shared" si="5"/>
        <v xml:space="preserve"> 4019</v>
      </c>
      <c r="H23" s="46">
        <v>26</v>
      </c>
      <c r="I23" s="45">
        <f t="shared" si="6"/>
        <v>100</v>
      </c>
      <c r="J23" s="56" t="str">
        <f t="shared" ref="J23:J28" si="20">IFERROR(VLOOKUP($H23,TChannels,22,FALSE),"-")</f>
        <v>epg25</v>
      </c>
      <c r="K23" s="48" t="str">
        <f t="shared" si="7"/>
        <v>0009000207E3</v>
      </c>
      <c r="L23" s="48" t="str">
        <f t="shared" si="8"/>
        <v>http://www.discoverychannel.ru/</v>
      </c>
      <c r="M23" s="48" t="str">
        <f t="shared" si="9"/>
        <v>Русский, Английский</v>
      </c>
      <c r="N23" s="48" t="str">
        <f t="shared" si="10"/>
        <v>Круглосуточно</v>
      </c>
      <c r="O23" s="49" t="str">
        <f t="shared" si="11"/>
        <v/>
      </c>
      <c r="P23" s="48" t="str">
        <f t="shared" si="12"/>
        <v>Базовый</v>
      </c>
      <c r="Q23" s="44" t="str">
        <f t="shared" si="13"/>
        <v/>
      </c>
      <c r="R23" s="44"/>
      <c r="S23" s="44" t="str">
        <f t="shared" si="14"/>
        <v>Да</v>
      </c>
      <c r="T23" s="44" t="str">
        <f t="shared" si="15"/>
        <v>Да</v>
      </c>
      <c r="U23" s="44" t="str">
        <f t="shared" si="16"/>
        <v/>
      </c>
      <c r="V23" s="27" t="str">
        <f t="shared" si="17"/>
        <v/>
      </c>
    </row>
    <row r="24" spans="1:22" x14ac:dyDescent="0.2">
      <c r="A24" s="44">
        <f t="shared" si="0"/>
        <v>22</v>
      </c>
      <c r="B24" s="27" t="str">
        <f t="shared" si="19"/>
        <v>Animal Planet</v>
      </c>
      <c r="C24" s="27" t="str">
        <f t="shared" si="1"/>
        <v xml:space="preserve">Animal Planet – это больше, чем просто телевидение о животном мире. Это живописные, эмоциональные, захватывающие репортажи, неожиданные ракурсы, редкие кадры, невероятные открытия и главное – иногда опасные, но всегда незабываемые встречи "нос к носу" с нашими соседями по планете. Они могут представлять угрозу или нуждаться в помощи и заботе, но всегда вызывают самые искренние и сильные эмоции. </v>
      </c>
      <c r="D24" s="27" t="str">
        <f t="shared" si="2"/>
        <v>В мире животных</v>
      </c>
      <c r="E24" s="45" t="str">
        <f t="shared" si="3"/>
        <v>SD</v>
      </c>
      <c r="F24" s="45" t="str">
        <f t="shared" si="18"/>
        <v>DVB-5</v>
      </c>
      <c r="G24" s="45" t="str">
        <f t="shared" si="5"/>
        <v xml:space="preserve"> 4019</v>
      </c>
      <c r="H24" s="46">
        <v>27</v>
      </c>
      <c r="I24" s="45">
        <f t="shared" si="6"/>
        <v>120</v>
      </c>
      <c r="J24" s="56" t="str">
        <f t="shared" si="20"/>
        <v>epg26</v>
      </c>
      <c r="K24" s="48" t="str">
        <f t="shared" si="7"/>
        <v>0009000207E3</v>
      </c>
      <c r="L24" s="48" t="str">
        <f t="shared" si="8"/>
        <v>http://animal.discovery.com/</v>
      </c>
      <c r="M24" s="48" t="str">
        <f t="shared" si="9"/>
        <v>Русский, Английский</v>
      </c>
      <c r="N24" s="48" t="str">
        <f t="shared" si="10"/>
        <v>Круглосуточно</v>
      </c>
      <c r="O24" s="49" t="str">
        <f t="shared" si="11"/>
        <v/>
      </c>
      <c r="P24" s="48" t="str">
        <f t="shared" si="12"/>
        <v>Базовый</v>
      </c>
      <c r="Q24" s="44" t="str">
        <f t="shared" si="13"/>
        <v/>
      </c>
      <c r="R24" s="44"/>
      <c r="S24" s="44" t="str">
        <f t="shared" si="14"/>
        <v>Да</v>
      </c>
      <c r="T24" s="44" t="str">
        <f t="shared" si="15"/>
        <v>Да</v>
      </c>
      <c r="U24" s="44" t="str">
        <f t="shared" si="16"/>
        <v/>
      </c>
      <c r="V24" s="27" t="str">
        <f t="shared" si="17"/>
        <v/>
      </c>
    </row>
    <row r="25" spans="1:22" x14ac:dyDescent="0.2">
      <c r="A25" s="44">
        <f t="shared" si="0"/>
        <v>23</v>
      </c>
      <c r="B25" s="27" t="str">
        <f t="shared" si="19"/>
        <v>National Geographic</v>
      </c>
      <c r="C25" s="27" t="str">
        <f t="shared" si="1"/>
        <v>Телеканал National Geographic приглашает своих зрителей задуматься над возможностью познавать мир посредством телевидения. В этом ему помогают новые, познавательные и новаторские программы. Будучи развлекательными, все программы канала построены на интересе аудитории к получению знаний и включают в себя научно-популярные и документальные фильмы об археологии, истории, естествознании, передачи о загадочных явлениях природы, о достижениях в области науки и техники.</v>
      </c>
      <c r="D25" s="27" t="str">
        <f t="shared" si="2"/>
        <v>Вокруг света</v>
      </c>
      <c r="E25" s="45" t="str">
        <f t="shared" si="3"/>
        <v>SD</v>
      </c>
      <c r="F25" s="45" t="str">
        <f t="shared" si="18"/>
        <v>DVB-5</v>
      </c>
      <c r="G25" s="45" t="str">
        <f t="shared" si="5"/>
        <v xml:space="preserve"> 4019</v>
      </c>
      <c r="H25" s="46">
        <v>25</v>
      </c>
      <c r="I25" s="45">
        <f t="shared" si="6"/>
        <v>105</v>
      </c>
      <c r="J25" s="56" t="str">
        <f t="shared" si="20"/>
        <v>epg24</v>
      </c>
      <c r="K25" s="48" t="str">
        <f t="shared" si="7"/>
        <v>0009000207E5</v>
      </c>
      <c r="L25" s="48" t="str">
        <f t="shared" si="8"/>
        <v>http://www.nat-geo.ru/</v>
      </c>
      <c r="M25" s="48" t="str">
        <f t="shared" si="9"/>
        <v>Русский, Английский</v>
      </c>
      <c r="N25" s="48" t="str">
        <f t="shared" si="10"/>
        <v>Круглосуточно</v>
      </c>
      <c r="O25" s="49" t="str">
        <f t="shared" si="11"/>
        <v/>
      </c>
      <c r="P25" s="48" t="str">
        <f t="shared" si="12"/>
        <v>Базовый</v>
      </c>
      <c r="Q25" s="44" t="str">
        <f t="shared" si="13"/>
        <v/>
      </c>
      <c r="R25" s="44"/>
      <c r="S25" s="44" t="str">
        <f t="shared" si="14"/>
        <v>Да</v>
      </c>
      <c r="T25" s="44" t="str">
        <f t="shared" si="15"/>
        <v>Да</v>
      </c>
      <c r="U25" s="44" t="str">
        <f t="shared" si="16"/>
        <v/>
      </c>
      <c r="V25" s="27" t="str">
        <f t="shared" si="17"/>
        <v/>
      </c>
    </row>
    <row r="26" spans="1:22" x14ac:dyDescent="0.2">
      <c r="A26" s="44">
        <f t="shared" si="0"/>
        <v>24</v>
      </c>
      <c r="B26" s="27" t="str">
        <f t="shared" si="19"/>
        <v>Моя планета</v>
      </c>
      <c r="C26" s="27" t="str">
        <f t="shared" si="1"/>
        <v xml:space="preserve">Телеканал "Моя Планета" — главный российский канал о путешествиях. Миссия канала разбудить в зрителях жажду жизни и познания, показать, что в каждом путешествии человека ждет новая жизнь. Движение, дух свободы, истории людей - все это "Моя Планета". Все путешествия начинаются здесь! </v>
      </c>
      <c r="D26" s="27" t="str">
        <f t="shared" si="2"/>
        <v>Вокруг света</v>
      </c>
      <c r="E26" s="45" t="str">
        <f t="shared" si="3"/>
        <v>SD</v>
      </c>
      <c r="F26" s="45" t="str">
        <f t="shared" si="18"/>
        <v>DVB-5</v>
      </c>
      <c r="G26" s="45" t="str">
        <f t="shared" si="5"/>
        <v xml:space="preserve"> 4019</v>
      </c>
      <c r="H26" s="46">
        <v>28</v>
      </c>
      <c r="I26" s="45">
        <f t="shared" si="6"/>
        <v>101</v>
      </c>
      <c r="J26" s="56" t="str">
        <f t="shared" si="20"/>
        <v>epg27</v>
      </c>
      <c r="K26" s="48" t="str">
        <f t="shared" si="7"/>
        <v>0009000207E3</v>
      </c>
      <c r="L26" s="48" t="str">
        <f t="shared" si="8"/>
        <v>http://www.moya-planeta.ru/</v>
      </c>
      <c r="M26" s="48" t="str">
        <f t="shared" si="9"/>
        <v>Русский</v>
      </c>
      <c r="N26" s="48" t="str">
        <f t="shared" si="10"/>
        <v>Круглосуточно</v>
      </c>
      <c r="O26" s="49" t="str">
        <f t="shared" si="11"/>
        <v/>
      </c>
      <c r="P26" s="48" t="str">
        <f t="shared" si="12"/>
        <v>Базовый</v>
      </c>
      <c r="Q26" s="44" t="str">
        <f t="shared" si="13"/>
        <v>Да</v>
      </c>
      <c r="R26" s="44"/>
      <c r="S26" s="44" t="str">
        <f t="shared" si="14"/>
        <v>Да</v>
      </c>
      <c r="T26" s="44" t="str">
        <f t="shared" si="15"/>
        <v>Да</v>
      </c>
      <c r="U26" s="44" t="str">
        <f t="shared" si="16"/>
        <v/>
      </c>
      <c r="V26" s="27" t="str">
        <f t="shared" si="17"/>
        <v/>
      </c>
    </row>
    <row r="27" spans="1:22" x14ac:dyDescent="0.2">
      <c r="A27" s="44">
        <f t="shared" si="0"/>
        <v>25</v>
      </c>
      <c r="B27" s="27" t="str">
        <f t="shared" si="19"/>
        <v>Драйв</v>
      </c>
      <c r="C27" s="27" t="str">
        <f t="shared" si="1"/>
        <v>Единственный в России канал, целиком посвященный любимым игрушкам больших и маленьких мужчин — автомобилям и мотоциклам.</v>
      </c>
      <c r="D27" s="27" t="str">
        <f t="shared" si="2"/>
        <v>Спортивные</v>
      </c>
      <c r="E27" s="45" t="str">
        <f t="shared" si="3"/>
        <v>SD</v>
      </c>
      <c r="F27" s="45" t="str">
        <f t="shared" si="18"/>
        <v>DVB-5</v>
      </c>
      <c r="G27" s="45" t="str">
        <f t="shared" si="5"/>
        <v xml:space="preserve"> 4019</v>
      </c>
      <c r="H27" s="46">
        <v>29</v>
      </c>
      <c r="I27" s="45">
        <f t="shared" si="6"/>
        <v>303</v>
      </c>
      <c r="J27" s="56" t="str">
        <f t="shared" si="20"/>
        <v>epg28</v>
      </c>
      <c r="K27" s="48" t="str">
        <f t="shared" si="7"/>
        <v>0009000207D1</v>
      </c>
      <c r="L27" s="48" t="str">
        <f t="shared" si="8"/>
        <v>http://www.tv-stream.ru</v>
      </c>
      <c r="M27" s="48" t="str">
        <f t="shared" si="9"/>
        <v>Русский</v>
      </c>
      <c r="N27" s="48" t="str">
        <f t="shared" si="10"/>
        <v>Круглосуточно</v>
      </c>
      <c r="O27" s="49" t="str">
        <f t="shared" si="11"/>
        <v/>
      </c>
      <c r="P27" s="48" t="str">
        <f t="shared" si="12"/>
        <v>Базовый</v>
      </c>
      <c r="Q27" s="44" t="str">
        <f t="shared" si="13"/>
        <v>Да</v>
      </c>
      <c r="R27" s="44"/>
      <c r="S27" s="44" t="str">
        <f t="shared" si="14"/>
        <v>Да</v>
      </c>
      <c r="T27" s="44" t="str">
        <f t="shared" si="15"/>
        <v>Да</v>
      </c>
      <c r="U27" s="44" t="str">
        <f t="shared" si="16"/>
        <v/>
      </c>
      <c r="V27" s="27" t="str">
        <f t="shared" si="17"/>
        <v/>
      </c>
    </row>
    <row r="28" spans="1:22" x14ac:dyDescent="0.2">
      <c r="A28" s="44">
        <f t="shared" si="0"/>
        <v>26</v>
      </c>
      <c r="B28" s="27" t="str">
        <f t="shared" si="19"/>
        <v>Охота и рыбалка</v>
      </c>
      <c r="C28" s="27" t="str">
        <f t="shared" si="1"/>
        <v>Телеканал "Охота и рыбалка" объединяет тех, кто готов на все ради охотничьего или рыболовного трофея. Зрители канала оказываются участниками захватывающих приключений, которые происходят и в экзотических странах, и в соседнем лесу. В программах канала – охотничьи истории и тестирование снастей и оружия, всемирная история охоты, походная кулинария и деликатесы из дичи, подледный лов и подводная охота, а также репортажи с главных охотничьих и рыбачьих мест и событий.</v>
      </c>
      <c r="D28" s="27" t="str">
        <f t="shared" si="2"/>
        <v>Познавательные</v>
      </c>
      <c r="E28" s="45" t="str">
        <f t="shared" si="3"/>
        <v>SD</v>
      </c>
      <c r="F28" s="45" t="str">
        <f t="shared" si="18"/>
        <v>DVB-5</v>
      </c>
      <c r="G28" s="45" t="str">
        <f t="shared" si="5"/>
        <v xml:space="preserve"> 4019</v>
      </c>
      <c r="H28" s="46">
        <v>30</v>
      </c>
      <c r="I28" s="45">
        <f t="shared" si="6"/>
        <v>114</v>
      </c>
      <c r="J28" s="56" t="str">
        <f t="shared" si="20"/>
        <v>epg29</v>
      </c>
      <c r="K28" s="48" t="str">
        <f t="shared" si="7"/>
        <v>0009000207D1</v>
      </c>
      <c r="L28" s="48" t="str">
        <f t="shared" si="8"/>
        <v>http://www.tv-stream.ru</v>
      </c>
      <c r="M28" s="48" t="str">
        <f t="shared" si="9"/>
        <v>Русский</v>
      </c>
      <c r="N28" s="48" t="str">
        <f t="shared" si="10"/>
        <v>Круглосуточно</v>
      </c>
      <c r="O28" s="49" t="str">
        <f t="shared" si="11"/>
        <v/>
      </c>
      <c r="P28" s="48" t="str">
        <f t="shared" si="12"/>
        <v>Базовый</v>
      </c>
      <c r="Q28" s="44" t="str">
        <f t="shared" si="13"/>
        <v>Да</v>
      </c>
      <c r="R28" s="44"/>
      <c r="S28" s="44" t="str">
        <f t="shared" si="14"/>
        <v>Да</v>
      </c>
      <c r="T28" s="44" t="str">
        <f t="shared" si="15"/>
        <v>Да</v>
      </c>
      <c r="U28" s="44" t="str">
        <f t="shared" si="16"/>
        <v/>
      </c>
      <c r="V28" s="27" t="str">
        <f t="shared" si="17"/>
        <v/>
      </c>
    </row>
    <row r="29" spans="1:22" x14ac:dyDescent="0.2">
      <c r="A29" s="44">
        <f t="shared" si="0"/>
        <v>27</v>
      </c>
      <c r="B29" s="27" t="str">
        <f t="shared" si="19"/>
        <v>Звезда</v>
      </c>
      <c r="C29" s="27" t="str">
        <f t="shared" si="1"/>
        <v>Основную часть телевизионного эфира составляют информационные и аналитические передачи, посвященные истории и актуальным проблемам российской армии, а также политической и культурной жизни страны и мира. В сетке вещания присутствуют познавательные кинофильмы и циклы о знаменательных сражениях прошлого, великих полководцах, истории военного костюма, стрелкового оружия и авиационной техники. Вниманию зрителей предлагаются фильмы и сериалы из "золотого фонда" отечественного и зарубежного кино.</v>
      </c>
      <c r="D29" s="27" t="str">
        <f t="shared" si="2"/>
        <v>Новости и публицистика</v>
      </c>
      <c r="E29" s="45" t="str">
        <f t="shared" si="3"/>
        <v>SD</v>
      </c>
      <c r="F29" s="45" t="str">
        <f t="shared" si="18"/>
        <v>DVB-3</v>
      </c>
      <c r="G29" s="45" t="str">
        <f t="shared" si="5"/>
        <v xml:space="preserve"> 4019</v>
      </c>
      <c r="H29" s="46">
        <v>23</v>
      </c>
      <c r="I29" s="45">
        <f t="shared" si="6"/>
        <v>17</v>
      </c>
      <c r="J29" s="56" t="s">
        <v>170</v>
      </c>
      <c r="K29" s="48" t="str">
        <f t="shared" si="7"/>
        <v>0009000207E2</v>
      </c>
      <c r="L29" s="48" t="str">
        <f t="shared" si="8"/>
        <v>http://tvzvezda.ru/</v>
      </c>
      <c r="M29" s="48" t="str">
        <f t="shared" si="9"/>
        <v>Русский</v>
      </c>
      <c r="N29" s="48" t="str">
        <f t="shared" si="10"/>
        <v>Круглосуточно</v>
      </c>
      <c r="O29" s="49" t="str">
        <f t="shared" si="11"/>
        <v/>
      </c>
      <c r="P29" s="48" t="str">
        <f t="shared" si="12"/>
        <v>Федеральный</v>
      </c>
      <c r="Q29" s="44" t="str">
        <f t="shared" si="13"/>
        <v>Да</v>
      </c>
      <c r="R29" s="44"/>
      <c r="S29" s="44" t="str">
        <f t="shared" si="14"/>
        <v>Да</v>
      </c>
      <c r="T29" s="44" t="str">
        <f t="shared" si="15"/>
        <v>Да</v>
      </c>
      <c r="U29" s="44" t="str">
        <f t="shared" si="16"/>
        <v/>
      </c>
      <c r="V29" s="27" t="str">
        <f t="shared" si="17"/>
        <v/>
      </c>
    </row>
    <row r="30" spans="1:22" x14ac:dyDescent="0.2">
      <c r="A30" s="44">
        <f t="shared" si="0"/>
        <v>28</v>
      </c>
      <c r="B30" s="27" t="str">
        <f t="shared" si="19"/>
        <v>Shop24</v>
      </c>
      <c r="C30" s="27" t="str">
        <f t="shared" si="1"/>
        <v>Национальный телемагазин, в эфире которого можно приобрести одежду, обувь и аксессуары с доставкой в любой регион России. Главным редактором телеканала является Валентин Юдашкин, который лично контролирует ассортимент и качество продаваемой продукции.</v>
      </c>
      <c r="D30" s="27" t="str">
        <f t="shared" si="2"/>
        <v>Телемагазины</v>
      </c>
      <c r="E30" s="45" t="str">
        <f t="shared" si="3"/>
        <v>SD</v>
      </c>
      <c r="F30" s="45" t="str">
        <f t="shared" si="18"/>
        <v>DVB-6</v>
      </c>
      <c r="G30" s="45" t="str">
        <f t="shared" si="5"/>
        <v xml:space="preserve"> 4019</v>
      </c>
      <c r="H30" s="46">
        <v>156</v>
      </c>
      <c r="I30" s="45">
        <f t="shared" si="6"/>
        <v>24</v>
      </c>
      <c r="J30" s="56" t="str">
        <f>IFERROR(VLOOKUP($H30,TChannels,22,FALSE),"-")</f>
        <v>epg283</v>
      </c>
      <c r="K30" s="48" t="str">
        <f t="shared" si="7"/>
        <v>0009000207E3</v>
      </c>
      <c r="L30" s="48" t="str">
        <f t="shared" si="8"/>
        <v>http://www.tv-moda.ru</v>
      </c>
      <c r="M30" s="48" t="str">
        <f t="shared" si="9"/>
        <v>Русский</v>
      </c>
      <c r="N30" s="48" t="str">
        <f t="shared" si="10"/>
        <v>Круглосуточно</v>
      </c>
      <c r="O30" s="49" t="str">
        <f t="shared" si="11"/>
        <v/>
      </c>
      <c r="P30" s="48" t="str">
        <f t="shared" si="12"/>
        <v>Базовый</v>
      </c>
      <c r="Q30" s="44" t="str">
        <f t="shared" si="13"/>
        <v/>
      </c>
      <c r="R30" s="44"/>
      <c r="S30" s="44" t="str">
        <f t="shared" si="14"/>
        <v>Да</v>
      </c>
      <c r="T30" s="44" t="str">
        <f t="shared" si="15"/>
        <v>Да</v>
      </c>
      <c r="U30" s="44" t="str">
        <f t="shared" si="16"/>
        <v/>
      </c>
      <c r="V30" s="27" t="str">
        <f t="shared" si="17"/>
        <v/>
      </c>
    </row>
    <row r="31" spans="1:22" x14ac:dyDescent="0.2">
      <c r="A31" s="44">
        <f t="shared" si="0"/>
        <v>29</v>
      </c>
      <c r="B31" s="27" t="str">
        <f t="shared" si="19"/>
        <v>Дом кино</v>
      </c>
      <c r="C31" s="27" t="str">
        <f t="shared" si="1"/>
        <v>Дом кино — канал для истинных ценителей отечественного кинематографа. Круглосуточно в безупречном качестве для зрителей по всему миру — лучшие фильмы известных российских режиссеров, блокбастеры, картины-призеры престижных кинофестивалей, классика отечественного кинематографа, новое авторское кино, а также самые свежие сериалы. Уникальное предложение от Дома кино — тематические ретроспективы фильмов, собирающие у экранов большую аудиторию ценителей киноискусства.</v>
      </c>
      <c r="D31" s="27" t="str">
        <f t="shared" si="2"/>
        <v>Русское кино</v>
      </c>
      <c r="E31" s="45" t="str">
        <f t="shared" si="3"/>
        <v>SD</v>
      </c>
      <c r="F31" s="45" t="str">
        <f t="shared" si="18"/>
        <v>DVB-6</v>
      </c>
      <c r="G31" s="45" t="str">
        <f t="shared" si="5"/>
        <v xml:space="preserve"> 4019</v>
      </c>
      <c r="H31" s="46">
        <v>38</v>
      </c>
      <c r="I31" s="45">
        <f t="shared" si="6"/>
        <v>60</v>
      </c>
      <c r="J31" s="56" t="str">
        <f>IFERROR(VLOOKUP($H31,TChannels,22,FALSE),"-")</f>
        <v>epg37</v>
      </c>
      <c r="K31" s="48" t="str">
        <f t="shared" si="7"/>
        <v>0009000207E5</v>
      </c>
      <c r="L31" s="48" t="str">
        <f t="shared" si="8"/>
        <v>http://www.domkino.tv/</v>
      </c>
      <c r="M31" s="48" t="str">
        <f t="shared" si="9"/>
        <v>Русский</v>
      </c>
      <c r="N31" s="48" t="str">
        <f t="shared" si="10"/>
        <v>Круглосуточно</v>
      </c>
      <c r="O31" s="49" t="str">
        <f t="shared" si="11"/>
        <v/>
      </c>
      <c r="P31" s="48" t="str">
        <f t="shared" si="12"/>
        <v>Базовый</v>
      </c>
      <c r="Q31" s="44" t="str">
        <f t="shared" si="13"/>
        <v>Да</v>
      </c>
      <c r="R31" s="44"/>
      <c r="S31" s="44" t="str">
        <f t="shared" si="14"/>
        <v>Да</v>
      </c>
      <c r="T31" s="44" t="str">
        <f t="shared" si="15"/>
        <v>Да</v>
      </c>
      <c r="U31" s="44" t="str">
        <f t="shared" si="16"/>
        <v/>
      </c>
      <c r="V31" s="27" t="str">
        <f t="shared" si="17"/>
        <v/>
      </c>
    </row>
    <row r="32" spans="1:22" x14ac:dyDescent="0.2">
      <c r="A32" s="44">
        <f t="shared" si="0"/>
        <v>30</v>
      </c>
      <c r="B32" s="27" t="str">
        <f t="shared" si="19"/>
        <v>TV 1000</v>
      </c>
      <c r="C32" s="27" t="str">
        <f t="shared" si="1"/>
        <v>TV1000 – это широкий выбор фильмов мирового кинематографа, где каждый всегда найдет что-то особенное, соответствующее интересам и настроению – от романтических мелодрам и добрых комедий до психологических триллеров и остросюжетных боевиков.</v>
      </c>
      <c r="D32" s="27" t="str">
        <f t="shared" si="2"/>
        <v>Иностранное кино</v>
      </c>
      <c r="E32" s="45" t="str">
        <f t="shared" si="3"/>
        <v>SD</v>
      </c>
      <c r="F32" s="45" t="str">
        <f t="shared" si="18"/>
        <v>DVB-6</v>
      </c>
      <c r="G32" s="45" t="str">
        <f t="shared" si="5"/>
        <v xml:space="preserve"> 4019</v>
      </c>
      <c r="H32" s="46">
        <v>36</v>
      </c>
      <c r="I32" s="45">
        <f t="shared" si="6"/>
        <v>63</v>
      </c>
      <c r="J32" s="56" t="str">
        <f>IFERROR(VLOOKUP($H32,TChannels,22,FALSE),"-")</f>
        <v>epg35</v>
      </c>
      <c r="K32" s="48" t="str">
        <f t="shared" si="7"/>
        <v>0009000207D1</v>
      </c>
      <c r="L32" s="48" t="str">
        <f t="shared" si="8"/>
        <v>http://viasat.su/</v>
      </c>
      <c r="M32" s="48" t="str">
        <f t="shared" si="9"/>
        <v>Русский, Английский</v>
      </c>
      <c r="N32" s="48" t="str">
        <f t="shared" si="10"/>
        <v>Круглосуточно</v>
      </c>
      <c r="O32" s="49" t="str">
        <f t="shared" si="11"/>
        <v/>
      </c>
      <c r="P32" s="48" t="str">
        <f t="shared" si="12"/>
        <v>Базовый</v>
      </c>
      <c r="Q32" s="44" t="str">
        <f t="shared" si="13"/>
        <v>Да</v>
      </c>
      <c r="R32" s="44"/>
      <c r="S32" s="44" t="str">
        <f t="shared" si="14"/>
        <v>Да</v>
      </c>
      <c r="T32" s="44" t="str">
        <f t="shared" si="15"/>
        <v>Да</v>
      </c>
      <c r="U32" s="44" t="str">
        <f t="shared" si="16"/>
        <v/>
      </c>
      <c r="V32" s="27" t="str">
        <f t="shared" si="17"/>
        <v/>
      </c>
    </row>
    <row r="33" spans="1:22" x14ac:dyDescent="0.2">
      <c r="A33" s="44">
        <f t="shared" si="0"/>
        <v>31</v>
      </c>
      <c r="B33" s="27" t="str">
        <f t="shared" si="19"/>
        <v>TV 1000 Русское кино</v>
      </c>
      <c r="C33" s="27" t="str">
        <f t="shared" si="1"/>
        <v>TV1000 Русское кино – это замечательная подборка фильмов отечественного кинематографа: новинки/лидеры кассовых сборов; классика советского и российского кино; призеры именитых кинофестивалей.</v>
      </c>
      <c r="D33" s="27" t="str">
        <f t="shared" si="2"/>
        <v>Русское кино</v>
      </c>
      <c r="E33" s="45" t="str">
        <f t="shared" si="3"/>
        <v>SD</v>
      </c>
      <c r="F33" s="45" t="str">
        <f t="shared" si="18"/>
        <v>DVB-6</v>
      </c>
      <c r="G33" s="45" t="str">
        <f t="shared" si="5"/>
        <v xml:space="preserve"> 4019</v>
      </c>
      <c r="H33" s="46">
        <v>37</v>
      </c>
      <c r="I33" s="45">
        <f t="shared" si="6"/>
        <v>61</v>
      </c>
      <c r="J33" s="56" t="str">
        <f>IFERROR(VLOOKUP($H33,TChannels,22,FALSE),"-")</f>
        <v>epg36</v>
      </c>
      <c r="K33" s="48" t="str">
        <f t="shared" si="7"/>
        <v>0009000207D1</v>
      </c>
      <c r="L33" s="48" t="str">
        <f t="shared" si="8"/>
        <v>http://viasat.su/</v>
      </c>
      <c r="M33" s="48" t="str">
        <f t="shared" si="9"/>
        <v>Русский</v>
      </c>
      <c r="N33" s="48" t="str">
        <f t="shared" si="10"/>
        <v>Круглосуточно</v>
      </c>
      <c r="O33" s="49" t="str">
        <f t="shared" si="11"/>
        <v/>
      </c>
      <c r="P33" s="48" t="str">
        <f t="shared" si="12"/>
        <v>Базовый</v>
      </c>
      <c r="Q33" s="44" t="str">
        <f t="shared" si="13"/>
        <v>Да</v>
      </c>
      <c r="R33" s="44"/>
      <c r="S33" s="44" t="str">
        <f t="shared" si="14"/>
        <v>Да</v>
      </c>
      <c r="T33" s="44" t="str">
        <f t="shared" si="15"/>
        <v>Да</v>
      </c>
      <c r="U33" s="44" t="str">
        <f t="shared" si="16"/>
        <v/>
      </c>
      <c r="V33" s="27" t="str">
        <f t="shared" si="17"/>
        <v/>
      </c>
    </row>
    <row r="34" spans="1:22" x14ac:dyDescent="0.2">
      <c r="A34" s="44">
        <f t="shared" si="0"/>
        <v>32</v>
      </c>
      <c r="B34" s="53" t="str">
        <f t="shared" si="19"/>
        <v>Shop&amp;Show</v>
      </c>
      <c r="C34" s="27" t="str">
        <f t="shared" si="1"/>
        <v xml:space="preserve">Телемагазин нового поколения, который пришел на смену так называемым магазинам на диване, давно утратившим доверие телезрителя. Мы работаем в новом формате телевизионной торговли, основа которого — честная презентация в эфире и постоянно обновляемый ассортимент товаров.  </v>
      </c>
      <c r="D34" s="53" t="str">
        <f t="shared" si="2"/>
        <v>Телемагазины</v>
      </c>
      <c r="E34" s="54" t="str">
        <f t="shared" si="3"/>
        <v>SD</v>
      </c>
      <c r="F34" s="54" t="s">
        <v>471</v>
      </c>
      <c r="G34" s="45" t="str">
        <f t="shared" si="5"/>
        <v xml:space="preserve"> 4019</v>
      </c>
      <c r="H34" s="54">
        <v>314</v>
      </c>
      <c r="I34" s="54">
        <f t="shared" si="6"/>
        <v>26</v>
      </c>
      <c r="J34" s="56" t="str">
        <f>IFERROR(VLOOKUP($H34,TChannels,22,FALSE),"-")</f>
        <v>epg623</v>
      </c>
      <c r="K34" s="48" t="str">
        <f t="shared" si="7"/>
        <v>0009000207E3</v>
      </c>
      <c r="L34" s="48" t="str">
        <f t="shared" si="8"/>
        <v xml:space="preserve">http://shopandshow.ru/ </v>
      </c>
      <c r="M34" s="48" t="str">
        <f t="shared" si="9"/>
        <v>Русский</v>
      </c>
      <c r="N34" s="48" t="str">
        <f t="shared" si="10"/>
        <v>Круглосуточно</v>
      </c>
      <c r="O34" s="49" t="str">
        <f t="shared" si="11"/>
        <v/>
      </c>
      <c r="P34" s="48" t="str">
        <f t="shared" si="12"/>
        <v>Базовый</v>
      </c>
      <c r="Q34" s="48" t="str">
        <f t="shared" si="13"/>
        <v/>
      </c>
      <c r="R34" s="48"/>
      <c r="S34" s="44" t="str">
        <f t="shared" si="14"/>
        <v>Да</v>
      </c>
      <c r="T34" s="44" t="str">
        <f t="shared" si="15"/>
        <v>Да</v>
      </c>
      <c r="U34" s="44" t="str">
        <f t="shared" si="16"/>
        <v/>
      </c>
      <c r="V34" s="27" t="str">
        <f t="shared" si="17"/>
        <v/>
      </c>
    </row>
    <row r="35" spans="1:22" x14ac:dyDescent="0.2">
      <c r="A35" s="44">
        <f t="shared" ref="A35:A66" si="21">ROW()-2</f>
        <v>33</v>
      </c>
      <c r="B35" s="27" t="str">
        <f t="shared" si="19"/>
        <v>Ю</v>
      </c>
      <c r="C35" s="27" t="str">
        <f t="shared" ref="C35:C58" si="22">IFERROR(VLOOKUP($H35,TChannels,30,FALSE),"-")</f>
        <v>Канал "Ю" - круглосуточный федеральный развлекательный телеканал для молодых и активных людей, которые разбираются в современных трендах, ждут от жизни ярких эмоций, счастья и развлечений. Вещание канала "Ю" охватывает всю территорию России.</v>
      </c>
      <c r="D35" s="27" t="str">
        <f t="shared" ref="D35:D58" si="23">IFERROR(VLOOKUP($H35,TChannels,21,FALSE),"-")</f>
        <v>Развлекательные</v>
      </c>
      <c r="E35" s="45" t="str">
        <f t="shared" ref="E35:E58" si="24">IFERROR(VLOOKUP($H35,TChannels,4,FALSE),"-")</f>
        <v>SD</v>
      </c>
      <c r="F35" s="45" t="str">
        <f t="shared" ref="F35:F58" si="25">IFERROR(VLOOKUP($H35,TChannels,2,FALSE),"-")</f>
        <v>DVB-6</v>
      </c>
      <c r="G35" s="45" t="str">
        <f t="shared" ref="G35:G58" si="26">IFERROR(MID($A$1,SEARCH("=",$A$1,9)+1,SEARCH(")",$A$1)-SEARCH("=",$A$1,9)-1),"Н/Д")</f>
        <v xml:space="preserve"> 4019</v>
      </c>
      <c r="H35" s="46">
        <v>17</v>
      </c>
      <c r="I35" s="45">
        <f t="shared" ref="I35:I58" si="27">IFERROR(VLOOKUP($H35,TChannels,5,FALSE),"-")</f>
        <v>25</v>
      </c>
      <c r="J35" s="56" t="s">
        <v>158</v>
      </c>
      <c r="K35" s="48" t="str">
        <f t="shared" ref="K35:K58" si="28">IFERROR(IF($U$1=1,VLOOKUP($H35,TChannels,13,FALSE),IF($U$1=2,VLOOKUP($H35,TChannels,20,FALSE),IF($U$1=3,VLOOKUP($H35,TChannels,10,FALSE),IF($U$1=4,VLOOKUP($H35,TChannels,17,FALSE),"Не определен")))),"-")</f>
        <v>0009000207E3</v>
      </c>
      <c r="L35" s="48" t="str">
        <f t="shared" ref="L35:L58" si="29">IFERROR(VLOOKUP($H35,TChannels,23,FALSE),"-")</f>
        <v>http://u-tv.ru/</v>
      </c>
      <c r="M35" s="48" t="str">
        <f t="shared" ref="M35:M58" si="30">IFERROR(VLOOKUP($H35,TChannels,24,FALSE),"-")</f>
        <v>Русский</v>
      </c>
      <c r="N35" s="48" t="str">
        <f t="shared" ref="N35:N58" si="31">IFERROR(VLOOKUP($H35,TChannels,25,FALSE),"-")</f>
        <v>Круглосуточно</v>
      </c>
      <c r="O35" s="49" t="str">
        <f t="shared" ref="O35:O58" si="32">IF(VLOOKUP($H35,TChannels,26,FALSE)=0,"",VLOOKUP($H35,TChannels,26,FALSE))</f>
        <v/>
      </c>
      <c r="P35" s="48" t="str">
        <f t="shared" ref="P35:P58" si="33">IFERROR(IF(OR($U$1=1,$U$1=3),VLOOKUP($H35,TChannels,7,FALSE),IF(OR($U$1=2,$U$1=4),VLOOKUP($H35,TChannels,14,FALSE),"Не определен")),"-")</f>
        <v>Базовый</v>
      </c>
      <c r="Q35" s="44" t="str">
        <f t="shared" ref="Q35:Q58" si="34">IF(VLOOKUP($H35,TChannels,6,FALSE)=0,"",VLOOKUP($H35,TChannels,6,FALSE))</f>
        <v/>
      </c>
      <c r="R35" s="44"/>
      <c r="S35" s="44" t="str">
        <f t="shared" ref="S35:S58" si="35">IFERROR(VLOOKUP($H35,TChannels,27,FALSE),"-")</f>
        <v>Да</v>
      </c>
      <c r="T35" s="44" t="str">
        <f t="shared" ref="T35:T58" si="36">IFERROR(VLOOKUP($H35,TChannels,28,FALSE),"-")</f>
        <v>Да</v>
      </c>
      <c r="U35" s="44" t="str">
        <f t="shared" ref="U35:U58" si="37">IF(VLOOKUP($H35,TChannels,29,FALSE)=0,"",VLOOKUP($H35,TChannels,29,FALSE))</f>
        <v/>
      </c>
      <c r="V35" s="27" t="str">
        <f t="shared" ref="V35:V58" si="38">IF(VLOOKUP($H35,TChannels,31,FALSE)=0,"",VLOOKUP($H35,TChannels,31,FALSE))</f>
        <v/>
      </c>
    </row>
    <row r="36" spans="1:22" x14ac:dyDescent="0.2">
      <c r="A36" s="44">
        <f t="shared" si="21"/>
        <v>34</v>
      </c>
      <c r="B36" s="27" t="str">
        <f t="shared" si="19"/>
        <v>Cartoon Network</v>
      </c>
      <c r="C36" s="27" t="str">
        <f t="shared" si="22"/>
        <v>Cartoon Network - детский канал, который показывает всемирно известные мультсериалы "Бен 10", "Удивительный мир Гамбола", "Скуби-Ду", "Бакуган", "Генератор Рекс", "Луни Тюнз", "Чаудер", "Звездные войны: Война клонов" и многие другие. Cartoon Network - пространство веселья и приключений!</v>
      </c>
      <c r="D36" s="27" t="str">
        <f t="shared" si="23"/>
        <v>Детские</v>
      </c>
      <c r="E36" s="45" t="str">
        <f t="shared" si="24"/>
        <v>SD</v>
      </c>
      <c r="F36" s="45" t="str">
        <f t="shared" si="25"/>
        <v>DVB-6</v>
      </c>
      <c r="G36" s="45" t="str">
        <f t="shared" si="26"/>
        <v xml:space="preserve"> 4019</v>
      </c>
      <c r="H36" s="46">
        <v>32</v>
      </c>
      <c r="I36" s="45">
        <f t="shared" si="27"/>
        <v>82</v>
      </c>
      <c r="J36" s="56" t="str">
        <f t="shared" ref="J36:J56" si="39">IFERROR(VLOOKUP($H36,TChannels,22,FALSE),"-")</f>
        <v>epg31</v>
      </c>
      <c r="K36" s="48" t="str">
        <f t="shared" si="28"/>
        <v>0009000207D1</v>
      </c>
      <c r="L36" s="48" t="str">
        <f t="shared" si="29"/>
        <v>http://www.cartoonnetwork.ru/</v>
      </c>
      <c r="M36" s="48" t="str">
        <f t="shared" si="30"/>
        <v>Русский, Английский</v>
      </c>
      <c r="N36" s="48" t="str">
        <f t="shared" si="31"/>
        <v>Круглосуточно</v>
      </c>
      <c r="O36" s="49" t="str">
        <f t="shared" si="32"/>
        <v/>
      </c>
      <c r="P36" s="48" t="str">
        <f t="shared" si="33"/>
        <v>Базовый</v>
      </c>
      <c r="Q36" s="44" t="str">
        <f t="shared" si="34"/>
        <v/>
      </c>
      <c r="R36" s="44"/>
      <c r="S36" s="44" t="str">
        <f t="shared" si="35"/>
        <v>Да</v>
      </c>
      <c r="T36" s="44" t="str">
        <f t="shared" si="36"/>
        <v>Да</v>
      </c>
      <c r="U36" s="44" t="str">
        <f t="shared" si="37"/>
        <v/>
      </c>
      <c r="V36" s="27" t="str">
        <f t="shared" si="38"/>
        <v/>
      </c>
    </row>
    <row r="37" spans="1:22" x14ac:dyDescent="0.2">
      <c r="A37" s="44">
        <f t="shared" si="21"/>
        <v>35</v>
      </c>
      <c r="B37" s="27" t="str">
        <f t="shared" si="19"/>
        <v>Мультимания</v>
      </c>
      <c r="C37" s="27" t="str">
        <f t="shared" si="22"/>
        <v>Мультимания - это территория детства, особый мир, красочный и бесконечный, открытый и солнечный. В этом мире герои сказок и снов оживают и становятся друзьями телелезрителей.</v>
      </c>
      <c r="D37" s="27" t="str">
        <f t="shared" si="23"/>
        <v>Детские</v>
      </c>
      <c r="E37" s="45" t="str">
        <f t="shared" si="24"/>
        <v>SD</v>
      </c>
      <c r="F37" s="45" t="str">
        <f t="shared" si="25"/>
        <v>DVB-6</v>
      </c>
      <c r="G37" s="45" t="str">
        <f t="shared" si="26"/>
        <v xml:space="preserve"> 4019</v>
      </c>
      <c r="H37" s="46">
        <v>34</v>
      </c>
      <c r="I37" s="45">
        <f t="shared" si="27"/>
        <v>84</v>
      </c>
      <c r="J37" s="56" t="str">
        <f t="shared" si="39"/>
        <v>epg33</v>
      </c>
      <c r="K37" s="48" t="str">
        <f t="shared" si="28"/>
        <v>0009000207D1</v>
      </c>
      <c r="L37" s="48" t="str">
        <f t="shared" si="29"/>
        <v>http://www.multimania.tv</v>
      </c>
      <c r="M37" s="48" t="str">
        <f t="shared" si="30"/>
        <v>Русский</v>
      </c>
      <c r="N37" s="48" t="str">
        <f t="shared" si="31"/>
        <v>Круглосуточно</v>
      </c>
      <c r="O37" s="49" t="str">
        <f t="shared" si="32"/>
        <v/>
      </c>
      <c r="P37" s="48" t="str">
        <f t="shared" si="33"/>
        <v>Базовый</v>
      </c>
      <c r="Q37" s="44" t="str">
        <f t="shared" si="34"/>
        <v>Да</v>
      </c>
      <c r="R37" s="44"/>
      <c r="S37" s="44" t="str">
        <f t="shared" si="35"/>
        <v>Да</v>
      </c>
      <c r="T37" s="44" t="str">
        <f t="shared" si="36"/>
        <v>Да</v>
      </c>
      <c r="U37" s="44" t="str">
        <f t="shared" si="37"/>
        <v/>
      </c>
      <c r="V37" s="27" t="str">
        <f t="shared" si="38"/>
        <v/>
      </c>
    </row>
    <row r="38" spans="1:22" x14ac:dyDescent="0.2">
      <c r="A38" s="44">
        <f t="shared" si="21"/>
        <v>36</v>
      </c>
      <c r="B38" s="27" t="str">
        <f t="shared" si="19"/>
        <v>Усадьба</v>
      </c>
      <c r="C38" s="27" t="str">
        <f t="shared" si="22"/>
        <v>Телеканал "Усадьба" объединяет все тематические направления, связанные с жизнью за городом, чтобы предоставить потребителю не просто эстетическое удовольствие, но и аналитическую информацию, а также практические навыки для повседневного использования.</v>
      </c>
      <c r="D38" s="27" t="str">
        <f t="shared" si="23"/>
        <v>Семья и здоровье</v>
      </c>
      <c r="E38" s="45" t="str">
        <f t="shared" si="24"/>
        <v>SD</v>
      </c>
      <c r="F38" s="45" t="str">
        <f t="shared" si="25"/>
        <v>DVB-7</v>
      </c>
      <c r="G38" s="45" t="str">
        <f t="shared" si="26"/>
        <v xml:space="preserve"> 4019</v>
      </c>
      <c r="H38" s="46">
        <v>56</v>
      </c>
      <c r="I38" s="45">
        <f t="shared" si="27"/>
        <v>135</v>
      </c>
      <c r="J38" s="56" t="str">
        <f t="shared" si="39"/>
        <v>epg55</v>
      </c>
      <c r="K38" s="48" t="str">
        <f t="shared" si="28"/>
        <v>0009000207D1</v>
      </c>
      <c r="L38" s="48" t="str">
        <f t="shared" si="29"/>
        <v>http://www.tv-stream.ru</v>
      </c>
      <c r="M38" s="48" t="str">
        <f t="shared" si="30"/>
        <v>Русский</v>
      </c>
      <c r="N38" s="48" t="str">
        <f t="shared" si="31"/>
        <v>Круглосуточно</v>
      </c>
      <c r="O38" s="49" t="str">
        <f t="shared" si="32"/>
        <v/>
      </c>
      <c r="P38" s="48" t="str">
        <f t="shared" si="33"/>
        <v>Базовый</v>
      </c>
      <c r="Q38" s="44" t="str">
        <f t="shared" si="34"/>
        <v>Да</v>
      </c>
      <c r="R38" s="44"/>
      <c r="S38" s="44" t="str">
        <f t="shared" si="35"/>
        <v>Да</v>
      </c>
      <c r="T38" s="44" t="str">
        <f t="shared" si="36"/>
        <v>Да</v>
      </c>
      <c r="U38" s="44" t="str">
        <f t="shared" si="37"/>
        <v/>
      </c>
      <c r="V38" s="27" t="str">
        <f t="shared" si="38"/>
        <v/>
      </c>
    </row>
    <row r="39" spans="1:22" x14ac:dyDescent="0.2">
      <c r="A39" s="44">
        <f t="shared" si="21"/>
        <v>37</v>
      </c>
      <c r="B39" s="27" t="str">
        <f t="shared" si="19"/>
        <v>Здоровое ТВ</v>
      </c>
      <c r="C39" s="27" t="str">
        <f t="shared" si="22"/>
        <v>"Здоровое ТВ" - канал, который не только помогает лучше понять себя и свой организм, но и делает жизнь зрителя более полноценной и осмысленной. Как не потерять здоровье, не растратить то, чем нас так щедро одарила природа, – на этот важнейший вопрос отвечают авторы и ведущие программ канала – известные врачи всех специализаций и эксперты по нетрадиционной медицине. Психологи и психотерапевты, работающие на канале, помогут сохранить душевное равновесие и покой, научат общаться и разрешать конфликты.</v>
      </c>
      <c r="D39" s="27" t="str">
        <f t="shared" si="23"/>
        <v>Семья и здоровье</v>
      </c>
      <c r="E39" s="45" t="str">
        <f t="shared" si="24"/>
        <v>SD</v>
      </c>
      <c r="F39" s="45" t="str">
        <f t="shared" si="25"/>
        <v>DVB-7</v>
      </c>
      <c r="G39" s="45" t="str">
        <f t="shared" si="26"/>
        <v xml:space="preserve"> 4019</v>
      </c>
      <c r="H39" s="46">
        <v>55</v>
      </c>
      <c r="I39" s="45">
        <f t="shared" si="27"/>
        <v>130</v>
      </c>
      <c r="J39" s="56" t="str">
        <f t="shared" si="39"/>
        <v>epg54</v>
      </c>
      <c r="K39" s="48" t="str">
        <f t="shared" si="28"/>
        <v>0009000207D1</v>
      </c>
      <c r="L39" s="48" t="str">
        <f t="shared" si="29"/>
        <v>http://www.tv-stream.ru</v>
      </c>
      <c r="M39" s="48" t="str">
        <f t="shared" si="30"/>
        <v>Русский</v>
      </c>
      <c r="N39" s="48" t="str">
        <f t="shared" si="31"/>
        <v>Круглосуточно</v>
      </c>
      <c r="O39" s="49" t="str">
        <f t="shared" si="32"/>
        <v/>
      </c>
      <c r="P39" s="48" t="str">
        <f t="shared" si="33"/>
        <v>Базовый</v>
      </c>
      <c r="Q39" s="44" t="str">
        <f t="shared" si="34"/>
        <v>Да</v>
      </c>
      <c r="R39" s="44"/>
      <c r="S39" s="44" t="str">
        <f t="shared" si="35"/>
        <v>Да</v>
      </c>
      <c r="T39" s="44" t="str">
        <f t="shared" si="36"/>
        <v>Да</v>
      </c>
      <c r="U39" s="44" t="str">
        <f t="shared" si="37"/>
        <v/>
      </c>
      <c r="V39" s="27" t="str">
        <f t="shared" si="38"/>
        <v/>
      </c>
    </row>
    <row r="40" spans="1:22" x14ac:dyDescent="0.2">
      <c r="A40" s="44">
        <f t="shared" si="21"/>
        <v>38</v>
      </c>
      <c r="B40" s="27" t="str">
        <f t="shared" si="19"/>
        <v>Sony Sci Fi</v>
      </c>
      <c r="C40" s="27" t="str">
        <f t="shared" si="22"/>
        <v>AXN SCI-FI является первым каналом в России полностью посвященным фантастическим сериалам и фильмам. Он предлагает зрителям самые смелые, необычные и захватывающие передачи и фильмы в жанре фантастики и фэнтези, а также развлекательные программы и программы о сверхъестественных и необычных явлениях.</v>
      </c>
      <c r="D40" s="27" t="str">
        <f t="shared" si="23"/>
        <v>Кино и сериалы</v>
      </c>
      <c r="E40" s="45" t="str">
        <f t="shared" si="24"/>
        <v>SD</v>
      </c>
      <c r="F40" s="45" t="str">
        <f t="shared" si="25"/>
        <v>DVB-7</v>
      </c>
      <c r="G40" s="45" t="str">
        <f t="shared" si="26"/>
        <v xml:space="preserve"> 4019</v>
      </c>
      <c r="H40" s="46">
        <v>39</v>
      </c>
      <c r="I40" s="45">
        <f t="shared" si="27"/>
        <v>74</v>
      </c>
      <c r="J40" s="56" t="str">
        <f t="shared" si="39"/>
        <v>epg38</v>
      </c>
      <c r="K40" s="48" t="str">
        <f t="shared" si="28"/>
        <v>0009000207D1</v>
      </c>
      <c r="L40" s="48" t="str">
        <f t="shared" si="29"/>
        <v>http://www.axnscifi.ru/</v>
      </c>
      <c r="M40" s="48" t="str">
        <f t="shared" si="30"/>
        <v>Русский</v>
      </c>
      <c r="N40" s="48" t="str">
        <f t="shared" si="31"/>
        <v>Круглосуточно</v>
      </c>
      <c r="O40" s="49" t="str">
        <f t="shared" si="32"/>
        <v/>
      </c>
      <c r="P40" s="48" t="str">
        <f t="shared" si="33"/>
        <v>Базовый</v>
      </c>
      <c r="Q40" s="44" t="str">
        <f t="shared" si="34"/>
        <v>Да</v>
      </c>
      <c r="R40" s="44"/>
      <c r="S40" s="44" t="str">
        <f t="shared" si="35"/>
        <v>Да</v>
      </c>
      <c r="T40" s="44" t="str">
        <f t="shared" si="36"/>
        <v>Да</v>
      </c>
      <c r="U40" s="44" t="str">
        <f t="shared" si="37"/>
        <v/>
      </c>
      <c r="V40" s="27" t="str">
        <f t="shared" si="38"/>
        <v/>
      </c>
    </row>
    <row r="41" spans="1:22" x14ac:dyDescent="0.2">
      <c r="A41" s="44">
        <f t="shared" si="21"/>
        <v>39</v>
      </c>
      <c r="B41" s="27" t="str">
        <f t="shared" si="19"/>
        <v>SET</v>
      </c>
      <c r="C41" s="27" t="str">
        <f t="shared" si="22"/>
        <v>Sony Entertainment Television – это динамичный комедийно-развлекательный канал с богатейшей программой передач, предлагающий зрителям широкий выбор жанров: триллеры и драмы, фильмы и трансляции специальных мероприятий, комедии, игровые, танцевальные шоу и многое другое.</v>
      </c>
      <c r="D41" s="27" t="str">
        <f t="shared" si="23"/>
        <v>Кино и сериалы</v>
      </c>
      <c r="E41" s="45" t="str">
        <f t="shared" si="24"/>
        <v>SD</v>
      </c>
      <c r="F41" s="45" t="str">
        <f t="shared" si="25"/>
        <v>DVB-7</v>
      </c>
      <c r="G41" s="45" t="str">
        <f t="shared" si="26"/>
        <v xml:space="preserve"> 4019</v>
      </c>
      <c r="H41" s="46">
        <v>45</v>
      </c>
      <c r="I41" s="45">
        <f t="shared" si="27"/>
        <v>71</v>
      </c>
      <c r="J41" s="56" t="str">
        <f t="shared" si="39"/>
        <v>epg44</v>
      </c>
      <c r="K41" s="48" t="str">
        <f t="shared" si="28"/>
        <v>0009000207D1</v>
      </c>
      <c r="L41" s="48" t="str">
        <f t="shared" si="29"/>
        <v>http://www.set-russia.com/</v>
      </c>
      <c r="M41" s="48" t="str">
        <f t="shared" si="30"/>
        <v>Русский, Английский</v>
      </c>
      <c r="N41" s="48" t="str">
        <f t="shared" si="31"/>
        <v>Круглосуточно</v>
      </c>
      <c r="O41" s="49" t="str">
        <f t="shared" si="32"/>
        <v/>
      </c>
      <c r="P41" s="48" t="str">
        <f t="shared" si="33"/>
        <v>Базовый</v>
      </c>
      <c r="Q41" s="44" t="str">
        <f t="shared" si="34"/>
        <v>Да</v>
      </c>
      <c r="R41" s="44"/>
      <c r="S41" s="44" t="str">
        <f t="shared" si="35"/>
        <v>Да</v>
      </c>
      <c r="T41" s="44" t="str">
        <f t="shared" si="36"/>
        <v>Да</v>
      </c>
      <c r="U41" s="44" t="str">
        <f t="shared" si="37"/>
        <v/>
      </c>
      <c r="V41" s="27" t="str">
        <f t="shared" si="38"/>
        <v/>
      </c>
    </row>
    <row r="42" spans="1:22" x14ac:dyDescent="0.2">
      <c r="A42" s="44">
        <f t="shared" si="21"/>
        <v>40</v>
      </c>
      <c r="B42" s="27" t="str">
        <f t="shared" si="19"/>
        <v>Eurosport 1</v>
      </c>
      <c r="C42" s="27" t="str">
        <f t="shared" si="22"/>
        <v>Канал предоставляет самую полную информацию о текущих событиях в мире спорта. Вещание в формате высокой четкости.</v>
      </c>
      <c r="D42" s="27" t="str">
        <f t="shared" si="23"/>
        <v>Спортивные</v>
      </c>
      <c r="E42" s="45" t="str">
        <f t="shared" si="24"/>
        <v>SD</v>
      </c>
      <c r="F42" s="45" t="str">
        <f t="shared" si="25"/>
        <v>DVB-7</v>
      </c>
      <c r="G42" s="45" t="str">
        <f t="shared" si="26"/>
        <v xml:space="preserve"> 4019</v>
      </c>
      <c r="H42" s="46">
        <v>51</v>
      </c>
      <c r="I42" s="45">
        <f t="shared" si="27"/>
        <v>300</v>
      </c>
      <c r="J42" s="56" t="str">
        <f t="shared" si="39"/>
        <v>epg50</v>
      </c>
      <c r="K42" s="48" t="str">
        <f t="shared" si="28"/>
        <v>0009000207D1</v>
      </c>
      <c r="L42" s="48" t="str">
        <f t="shared" si="29"/>
        <v>http://www.eurosport.com/</v>
      </c>
      <c r="M42" s="48" t="str">
        <f t="shared" si="30"/>
        <v>Русский, Английский</v>
      </c>
      <c r="N42" s="48" t="str">
        <f t="shared" si="31"/>
        <v>Круглосуточно</v>
      </c>
      <c r="O42" s="49" t="str">
        <f t="shared" si="32"/>
        <v/>
      </c>
      <c r="P42" s="48" t="str">
        <f t="shared" si="33"/>
        <v>Базовый</v>
      </c>
      <c r="Q42" s="44" t="str">
        <f t="shared" si="34"/>
        <v/>
      </c>
      <c r="R42" s="44"/>
      <c r="S42" s="44" t="str">
        <f t="shared" si="35"/>
        <v>Да</v>
      </c>
      <c r="T42" s="44" t="str">
        <f t="shared" si="36"/>
        <v>Да</v>
      </c>
      <c r="U42" s="44" t="str">
        <f t="shared" si="37"/>
        <v/>
      </c>
      <c r="V42" s="27" t="str">
        <f t="shared" si="38"/>
        <v/>
      </c>
    </row>
    <row r="43" spans="1:22" x14ac:dyDescent="0.2">
      <c r="A43" s="44">
        <f t="shared" si="21"/>
        <v>41</v>
      </c>
      <c r="B43" s="27" t="str">
        <f t="shared" si="19"/>
        <v>Russian Extreme TV</v>
      </c>
      <c r="C43" s="27" t="str">
        <f t="shared" si="22"/>
        <v>Экстрим и достижения российских спортсменов в экстремальных видах спорта во всем мире. В программах телеканала принимают участие лучшие экстремалы планеты и звезды отечественного и мирового шоу-бизнеса. Основная часть эфира посвящена освещению значимых соревнований, чемпионатов и кубков мира, международных фестивалей и других интересных мероприятий и событий в области экстремальных видов спорта в России и мире. В рамках телеканала транслируются самые зрелищные и рейтинговые экстремальные телепроекты.</v>
      </c>
      <c r="D43" s="27" t="str">
        <f t="shared" si="23"/>
        <v>Спортивные</v>
      </c>
      <c r="E43" s="45" t="str">
        <f t="shared" si="24"/>
        <v>SD</v>
      </c>
      <c r="F43" s="45" t="str">
        <f t="shared" si="25"/>
        <v>DVB-7</v>
      </c>
      <c r="G43" s="45" t="str">
        <f t="shared" si="26"/>
        <v xml:space="preserve"> 4019</v>
      </c>
      <c r="H43" s="46">
        <v>53</v>
      </c>
      <c r="I43" s="45">
        <f t="shared" si="27"/>
        <v>306</v>
      </c>
      <c r="J43" s="56" t="str">
        <f t="shared" si="39"/>
        <v>epg52</v>
      </c>
      <c r="K43" s="48" t="str">
        <f t="shared" si="28"/>
        <v>0009000207D1</v>
      </c>
      <c r="L43" s="48" t="str">
        <f t="shared" si="29"/>
        <v>http://www.extremtv.ru/</v>
      </c>
      <c r="M43" s="48" t="str">
        <f t="shared" si="30"/>
        <v>Русский</v>
      </c>
      <c r="N43" s="48" t="str">
        <f t="shared" si="31"/>
        <v>Круглосуточно</v>
      </c>
      <c r="O43" s="49" t="str">
        <f t="shared" si="32"/>
        <v/>
      </c>
      <c r="P43" s="48" t="str">
        <f t="shared" si="33"/>
        <v>Базовый</v>
      </c>
      <c r="Q43" s="44" t="str">
        <f t="shared" si="34"/>
        <v>Да</v>
      </c>
      <c r="R43" s="44"/>
      <c r="S43" s="44" t="str">
        <f t="shared" si="35"/>
        <v>Да</v>
      </c>
      <c r="T43" s="44" t="str">
        <f t="shared" si="36"/>
        <v>Да</v>
      </c>
      <c r="U43" s="44" t="str">
        <f t="shared" si="37"/>
        <v/>
      </c>
      <c r="V43" s="27" t="str">
        <f t="shared" si="38"/>
        <v/>
      </c>
    </row>
    <row r="44" spans="1:22" x14ac:dyDescent="0.2">
      <c r="A44" s="44">
        <f t="shared" si="21"/>
        <v>42</v>
      </c>
      <c r="B44" s="27" t="str">
        <f t="shared" si="19"/>
        <v>RU.TV</v>
      </c>
      <c r="C44" s="27" t="str">
        <f t="shared" si="22"/>
        <v xml:space="preserve">RU.TV– первый музыкальный телеканал в мире, воплотивший новый принцип вещания и использующий в своем эфире музыкальные произведения только на русском языке. </v>
      </c>
      <c r="D44" s="27" t="str">
        <f t="shared" si="23"/>
        <v>Музыкальные</v>
      </c>
      <c r="E44" s="45" t="str">
        <f t="shared" si="24"/>
        <v>SD</v>
      </c>
      <c r="F44" s="45" t="str">
        <f t="shared" si="25"/>
        <v>DVB-7</v>
      </c>
      <c r="G44" s="45" t="str">
        <f t="shared" si="26"/>
        <v xml:space="preserve"> 4019</v>
      </c>
      <c r="H44" s="46">
        <v>49</v>
      </c>
      <c r="I44" s="45">
        <f t="shared" si="27"/>
        <v>500</v>
      </c>
      <c r="J44" s="56" t="str">
        <f t="shared" si="39"/>
        <v>epg48</v>
      </c>
      <c r="K44" s="48" t="str">
        <f t="shared" si="28"/>
        <v>0009000207E3</v>
      </c>
      <c r="L44" s="48" t="str">
        <f t="shared" si="29"/>
        <v>http://www.ru.tv/</v>
      </c>
      <c r="M44" s="48" t="str">
        <f t="shared" si="30"/>
        <v>Русский</v>
      </c>
      <c r="N44" s="48" t="str">
        <f t="shared" si="31"/>
        <v>Круглосуточно</v>
      </c>
      <c r="O44" s="49" t="str">
        <f t="shared" si="32"/>
        <v/>
      </c>
      <c r="P44" s="48" t="str">
        <f t="shared" si="33"/>
        <v>Базовый</v>
      </c>
      <c r="Q44" s="44" t="str">
        <f t="shared" si="34"/>
        <v>Да</v>
      </c>
      <c r="R44" s="44"/>
      <c r="S44" s="44" t="str">
        <f t="shared" si="35"/>
        <v>Да</v>
      </c>
      <c r="T44" s="44" t="str">
        <f t="shared" si="36"/>
        <v>Да</v>
      </c>
      <c r="U44" s="44" t="str">
        <f t="shared" si="37"/>
        <v/>
      </c>
      <c r="V44" s="27" t="str">
        <f t="shared" si="38"/>
        <v/>
      </c>
    </row>
    <row r="45" spans="1:22" x14ac:dyDescent="0.2">
      <c r="A45" s="44">
        <f t="shared" si="21"/>
        <v>43</v>
      </c>
      <c r="B45" s="27" t="str">
        <f t="shared" si="19"/>
        <v>Ля-Минор</v>
      </c>
      <c r="C45" s="27" t="str">
        <f t="shared" si="22"/>
        <v>Это телевизионный канал, который посвящен авторской и бардовской песне, городскому романсу. Музыкальные видеоклипы, записи концертов исполнителей песен в стиле русский шансон.</v>
      </c>
      <c r="D45" s="27" t="str">
        <f t="shared" si="23"/>
        <v>Музыкальные</v>
      </c>
      <c r="E45" s="45" t="str">
        <f t="shared" si="24"/>
        <v>SD</v>
      </c>
      <c r="F45" s="45" t="str">
        <f t="shared" si="25"/>
        <v>DVB-7</v>
      </c>
      <c r="G45" s="45" t="str">
        <f t="shared" si="26"/>
        <v xml:space="preserve"> 4019</v>
      </c>
      <c r="H45" s="45">
        <v>101</v>
      </c>
      <c r="I45" s="45">
        <f t="shared" si="27"/>
        <v>504</v>
      </c>
      <c r="J45" s="56" t="str">
        <f t="shared" si="39"/>
        <v>epg97</v>
      </c>
      <c r="K45" s="48" t="str">
        <f t="shared" si="28"/>
        <v>0009000207D1</v>
      </c>
      <c r="L45" s="48" t="str">
        <f t="shared" si="29"/>
        <v>http://laminortv.ru/</v>
      </c>
      <c r="M45" s="48" t="str">
        <f t="shared" si="30"/>
        <v>Русский</v>
      </c>
      <c r="N45" s="48" t="str">
        <f t="shared" si="31"/>
        <v>Круглосуточно</v>
      </c>
      <c r="O45" s="49" t="str">
        <f t="shared" si="32"/>
        <v/>
      </c>
      <c r="P45" s="48" t="str">
        <f t="shared" si="33"/>
        <v>Базовый</v>
      </c>
      <c r="Q45" s="44" t="str">
        <f t="shared" si="34"/>
        <v>Да</v>
      </c>
      <c r="R45" s="44"/>
      <c r="S45" s="44" t="str">
        <f t="shared" si="35"/>
        <v>Да</v>
      </c>
      <c r="T45" s="44" t="str">
        <f t="shared" si="36"/>
        <v>Да</v>
      </c>
      <c r="U45" s="44" t="str">
        <f t="shared" si="37"/>
        <v/>
      </c>
      <c r="V45" s="27" t="str">
        <f t="shared" si="38"/>
        <v/>
      </c>
    </row>
    <row r="46" spans="1:22" x14ac:dyDescent="0.2">
      <c r="A46" s="44">
        <f t="shared" si="21"/>
        <v>44</v>
      </c>
      <c r="B46" s="51" t="str">
        <f t="shared" si="19"/>
        <v>Шалун HD</v>
      </c>
      <c r="C46" s="51" t="str">
        <f t="shared" si="22"/>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46" s="51" t="str">
        <f t="shared" si="23"/>
        <v>Эротика</v>
      </c>
      <c r="E46" s="68" t="str">
        <f t="shared" si="24"/>
        <v>HD</v>
      </c>
      <c r="F46" s="68" t="str">
        <f t="shared" si="25"/>
        <v>DVB-8</v>
      </c>
      <c r="G46" s="68" t="str">
        <f t="shared" si="26"/>
        <v xml:space="preserve"> 4019</v>
      </c>
      <c r="H46" s="68">
        <v>197</v>
      </c>
      <c r="I46" s="68">
        <f t="shared" si="27"/>
        <v>916</v>
      </c>
      <c r="J46" s="153" t="str">
        <f t="shared" si="39"/>
        <v>epg655</v>
      </c>
      <c r="K46" s="67" t="str">
        <f t="shared" si="28"/>
        <v>0009000207E3</v>
      </c>
      <c r="L46" s="67" t="str">
        <f t="shared" si="29"/>
        <v>http://www.goodtime.media/</v>
      </c>
      <c r="M46" s="48" t="str">
        <f t="shared" si="30"/>
        <v>Русский</v>
      </c>
      <c r="N46" s="48" t="str">
        <f t="shared" si="31"/>
        <v>Круглосуточно</v>
      </c>
      <c r="O46" s="49" t="str">
        <f t="shared" si="32"/>
        <v/>
      </c>
      <c r="P46" s="48" t="str">
        <f t="shared" si="33"/>
        <v>Базовый</v>
      </c>
      <c r="Q46" s="44" t="str">
        <f t="shared" si="34"/>
        <v/>
      </c>
      <c r="R46" s="44"/>
      <c r="S46" s="44" t="str">
        <f t="shared" si="35"/>
        <v>Да</v>
      </c>
      <c r="T46" s="44" t="str">
        <f t="shared" si="36"/>
        <v>Да</v>
      </c>
      <c r="U46" s="44" t="str">
        <f t="shared" si="37"/>
        <v>Да</v>
      </c>
      <c r="V46" s="27" t="str">
        <f t="shared" si="38"/>
        <v/>
      </c>
    </row>
    <row r="47" spans="1:22" x14ac:dyDescent="0.2">
      <c r="A47" s="44">
        <f t="shared" si="21"/>
        <v>45</v>
      </c>
      <c r="B47" s="51" t="str">
        <f t="shared" si="19"/>
        <v>Cinéma</v>
      </c>
      <c r="C47" s="51" t="str">
        <f t="shared" si="22"/>
        <v>Телеканал лучших фильмов европейского кинематографа XX века с участием легендарных актеров – символов эпохи и кумиров миллионов: Адриано Челентано, Луи де Фюнеса, Жана-Поля Бельмондо, Пьера Ришара, Софи Лорен, Катрин Денёв и др.</v>
      </c>
      <c r="D47" s="51" t="str">
        <f t="shared" si="23"/>
        <v>Кино и сериалы</v>
      </c>
      <c r="E47" s="68" t="str">
        <f t="shared" si="24"/>
        <v>SD</v>
      </c>
      <c r="F47" s="68" t="str">
        <f t="shared" si="25"/>
        <v>DVB-8</v>
      </c>
      <c r="G47" s="68" t="str">
        <f t="shared" si="26"/>
        <v xml:space="preserve"> 4019</v>
      </c>
      <c r="H47" s="68">
        <v>333</v>
      </c>
      <c r="I47" s="68">
        <f t="shared" si="27"/>
        <v>68</v>
      </c>
      <c r="J47" s="153" t="str">
        <f t="shared" si="39"/>
        <v>epg664</v>
      </c>
      <c r="K47" s="67" t="str">
        <f t="shared" si="28"/>
        <v>0009000207D1</v>
      </c>
      <c r="L47" s="67" t="str">
        <f t="shared" si="29"/>
        <v>http://cinetv.ru/</v>
      </c>
      <c r="M47" s="48" t="str">
        <f t="shared" si="30"/>
        <v>Русский</v>
      </c>
      <c r="N47" s="48" t="str">
        <f t="shared" si="31"/>
        <v>Круглосуточно</v>
      </c>
      <c r="O47" s="49" t="str">
        <f t="shared" si="32"/>
        <v/>
      </c>
      <c r="P47" s="48" t="str">
        <f t="shared" si="33"/>
        <v>Базовый</v>
      </c>
      <c r="Q47" s="44" t="str">
        <f t="shared" si="34"/>
        <v>Да</v>
      </c>
      <c r="R47" s="44"/>
      <c r="S47" s="44" t="str">
        <f t="shared" si="35"/>
        <v>Да</v>
      </c>
      <c r="T47" s="44" t="str">
        <f t="shared" si="36"/>
        <v>Да</v>
      </c>
      <c r="U47" s="44" t="str">
        <f t="shared" si="37"/>
        <v/>
      </c>
      <c r="V47" s="27" t="str">
        <f t="shared" si="38"/>
        <v/>
      </c>
    </row>
    <row r="48" spans="1:22" x14ac:dyDescent="0.2">
      <c r="A48" s="44">
        <f t="shared" si="21"/>
        <v>46</v>
      </c>
      <c r="B48" s="27" t="str">
        <f t="shared" si="19"/>
        <v>Союз</v>
      </c>
      <c r="C48" s="27" t="str">
        <f t="shared" si="22"/>
        <v>Православная телекомпания "Союз" является православным по духу, но не чисто религиозным по содержанию СМИ. Это позитивное, семейное, домашнее телевидение, основанное на традиционных нравственных ценностях и традициях отечественной истории и культуры.</v>
      </c>
      <c r="D48" s="27" t="str">
        <f t="shared" si="23"/>
        <v>Религия</v>
      </c>
      <c r="E48" s="45" t="str">
        <f t="shared" si="24"/>
        <v>SD</v>
      </c>
      <c r="F48" s="45" t="str">
        <f t="shared" si="25"/>
        <v>DVB-8</v>
      </c>
      <c r="G48" s="45" t="str">
        <f t="shared" si="26"/>
        <v xml:space="preserve"> 4019</v>
      </c>
      <c r="H48" s="46">
        <v>70</v>
      </c>
      <c r="I48" s="45">
        <f t="shared" si="27"/>
        <v>29</v>
      </c>
      <c r="J48" s="56" t="str">
        <f t="shared" si="39"/>
        <v>epg69</v>
      </c>
      <c r="K48" s="48" t="str">
        <f t="shared" si="28"/>
        <v>0009000207E3</v>
      </c>
      <c r="L48" s="48" t="str">
        <f t="shared" si="29"/>
        <v>http://tv-soyuz.ru/</v>
      </c>
      <c r="M48" s="48" t="str">
        <f t="shared" si="30"/>
        <v>Русский</v>
      </c>
      <c r="N48" s="48" t="str">
        <f t="shared" si="31"/>
        <v>Круглосуточно</v>
      </c>
      <c r="O48" s="49" t="str">
        <f t="shared" si="32"/>
        <v/>
      </c>
      <c r="P48" s="48" t="str">
        <f t="shared" si="33"/>
        <v>Базовый</v>
      </c>
      <c r="Q48" s="44" t="str">
        <f t="shared" si="34"/>
        <v>Да</v>
      </c>
      <c r="R48" s="44"/>
      <c r="S48" s="44" t="str">
        <f t="shared" si="35"/>
        <v>Да</v>
      </c>
      <c r="T48" s="44" t="str">
        <f t="shared" si="36"/>
        <v>Да</v>
      </c>
      <c r="U48" s="44" t="str">
        <f t="shared" si="37"/>
        <v/>
      </c>
      <c r="V48" s="27" t="str">
        <f t="shared" si="38"/>
        <v/>
      </c>
    </row>
    <row r="49" spans="1:22" x14ac:dyDescent="0.2">
      <c r="A49" s="44">
        <f t="shared" si="21"/>
        <v>47</v>
      </c>
      <c r="B49" s="27" t="str">
        <f t="shared" si="19"/>
        <v>История</v>
      </c>
      <c r="C49" s="27" t="str">
        <f t="shared" si="22"/>
        <v>Российский научно-познавательный телевизионный канал о событиях Истории.</v>
      </c>
      <c r="D49" s="27" t="str">
        <f t="shared" si="23"/>
        <v>Познавательные</v>
      </c>
      <c r="E49" s="45" t="str">
        <f t="shared" si="24"/>
        <v>SD</v>
      </c>
      <c r="F49" s="45" t="str">
        <f t="shared" si="25"/>
        <v>DVB-8</v>
      </c>
      <c r="G49" s="45" t="str">
        <f t="shared" si="26"/>
        <v xml:space="preserve"> 4019</v>
      </c>
      <c r="H49" s="46">
        <v>212</v>
      </c>
      <c r="I49" s="45">
        <f t="shared" si="27"/>
        <v>115</v>
      </c>
      <c r="J49" s="56" t="str">
        <f t="shared" si="39"/>
        <v>epg303</v>
      </c>
      <c r="K49" s="48" t="str">
        <f t="shared" si="28"/>
        <v>0009000207D1</v>
      </c>
      <c r="L49" s="48" t="str">
        <f t="shared" si="29"/>
        <v>http://istoriya.tv/</v>
      </c>
      <c r="M49" s="48" t="str">
        <f t="shared" si="30"/>
        <v>Русский</v>
      </c>
      <c r="N49" s="48" t="str">
        <f t="shared" si="31"/>
        <v>Круглосуточно</v>
      </c>
      <c r="O49" s="49" t="str">
        <f t="shared" si="32"/>
        <v/>
      </c>
      <c r="P49" s="48" t="str">
        <f t="shared" si="33"/>
        <v>Базовый</v>
      </c>
      <c r="Q49" s="44" t="str">
        <f t="shared" si="34"/>
        <v>Да</v>
      </c>
      <c r="R49" s="44"/>
      <c r="S49" s="44" t="str">
        <f t="shared" si="35"/>
        <v>Да</v>
      </c>
      <c r="T49" s="44" t="str">
        <f t="shared" si="36"/>
        <v>Да</v>
      </c>
      <c r="U49" s="44" t="str">
        <f t="shared" si="37"/>
        <v/>
      </c>
      <c r="V49" s="27" t="str">
        <f t="shared" si="38"/>
        <v/>
      </c>
    </row>
    <row r="50" spans="1:22" x14ac:dyDescent="0.2">
      <c r="A50" s="44">
        <f t="shared" si="21"/>
        <v>48</v>
      </c>
      <c r="B50" s="27" t="str">
        <f t="shared" si="19"/>
        <v>Домашние животные</v>
      </c>
      <c r="C50" s="27" t="str">
        <f t="shared" si="22"/>
        <v>Познавательно-развлекательный телеканал "Домашние животные" посвящен взаимоотношениям людей и животных дома и в условиях дикой природы. Давным-давно человек приручил первое домашнее животное - собаку. С той поры животный мир разделился на два лагеря: одни звери остались жить в условиях дикой природы, другие - служат человеку. Именно о них, животных, содержащихся в домах на правах питомцев, – от собак и кошек до экзотических рыбок и ящериц – рассказывает телеканал "Домашние животные".</v>
      </c>
      <c r="D50" s="27" t="str">
        <f t="shared" si="23"/>
        <v>В мире животных</v>
      </c>
      <c r="E50" s="45" t="str">
        <f t="shared" si="24"/>
        <v>SD</v>
      </c>
      <c r="F50" s="45" t="str">
        <f t="shared" si="25"/>
        <v>DVB-8</v>
      </c>
      <c r="G50" s="45" t="str">
        <f t="shared" si="26"/>
        <v xml:space="preserve"> 4019</v>
      </c>
      <c r="H50" s="46">
        <v>58</v>
      </c>
      <c r="I50" s="45">
        <f t="shared" si="27"/>
        <v>121</v>
      </c>
      <c r="J50" s="56" t="str">
        <f t="shared" si="39"/>
        <v>epg57</v>
      </c>
      <c r="K50" s="48" t="str">
        <f t="shared" si="28"/>
        <v>0009000207D1</v>
      </c>
      <c r="L50" s="48" t="str">
        <f t="shared" si="29"/>
        <v>http://www.tv-stream.ru</v>
      </c>
      <c r="M50" s="48" t="str">
        <f t="shared" si="30"/>
        <v>Русский</v>
      </c>
      <c r="N50" s="48" t="str">
        <f t="shared" si="31"/>
        <v>Круглосуточно</v>
      </c>
      <c r="O50" s="49" t="str">
        <f t="shared" si="32"/>
        <v/>
      </c>
      <c r="P50" s="48" t="str">
        <f t="shared" si="33"/>
        <v>Базовый</v>
      </c>
      <c r="Q50" s="44" t="str">
        <f t="shared" si="34"/>
        <v>Да</v>
      </c>
      <c r="R50" s="44"/>
      <c r="S50" s="44" t="str">
        <f t="shared" si="35"/>
        <v>Да</v>
      </c>
      <c r="T50" s="44" t="str">
        <f t="shared" si="36"/>
        <v>Да</v>
      </c>
      <c r="U50" s="44" t="str">
        <f t="shared" si="37"/>
        <v/>
      </c>
      <c r="V50" s="27" t="str">
        <f t="shared" si="38"/>
        <v/>
      </c>
    </row>
    <row r="51" spans="1:22" x14ac:dyDescent="0.2">
      <c r="A51" s="44">
        <f t="shared" si="21"/>
        <v>49</v>
      </c>
      <c r="B51" s="27" t="str">
        <f t="shared" si="19"/>
        <v>Вопросы и ответы</v>
      </c>
      <c r="C51" s="27" t="str">
        <f t="shared" si="22"/>
        <v>Телеканал "Вопросы и Ответы" - это лучшие телевизионные викторины и игры 24 часа в сутки. Зрелищность, напряженное развитие сюжета, драматизм и азарт – вот, что отличает один из самых популярных телевизионных жанров, гарантирует ему любовь и внимание широкой зрительской аудитории.</v>
      </c>
      <c r="D51" s="27" t="str">
        <f t="shared" si="23"/>
        <v>Познавательные</v>
      </c>
      <c r="E51" s="45" t="str">
        <f t="shared" si="24"/>
        <v>SD</v>
      </c>
      <c r="F51" s="45" t="str">
        <f t="shared" si="25"/>
        <v>DVB-8</v>
      </c>
      <c r="G51" s="45" t="str">
        <f t="shared" si="26"/>
        <v xml:space="preserve"> 4019</v>
      </c>
      <c r="H51" s="46">
        <v>59</v>
      </c>
      <c r="I51" s="45">
        <f t="shared" si="27"/>
        <v>117</v>
      </c>
      <c r="J51" s="56" t="str">
        <f t="shared" si="39"/>
        <v>epg58</v>
      </c>
      <c r="K51" s="48" t="str">
        <f t="shared" si="28"/>
        <v>0009000207D1</v>
      </c>
      <c r="L51" s="48" t="str">
        <f t="shared" si="29"/>
        <v>http://www.tv-stream.ru</v>
      </c>
      <c r="M51" s="48" t="str">
        <f t="shared" si="30"/>
        <v>Русский</v>
      </c>
      <c r="N51" s="48" t="str">
        <f t="shared" si="31"/>
        <v>Круглосуточно</v>
      </c>
      <c r="O51" s="49" t="str">
        <f t="shared" si="32"/>
        <v/>
      </c>
      <c r="P51" s="48" t="str">
        <f t="shared" si="33"/>
        <v>Базовый</v>
      </c>
      <c r="Q51" s="44" t="str">
        <f t="shared" si="34"/>
        <v>Да</v>
      </c>
      <c r="R51" s="44"/>
      <c r="S51" s="44" t="str">
        <f t="shared" si="35"/>
        <v>Да</v>
      </c>
      <c r="T51" s="44" t="str">
        <f t="shared" si="36"/>
        <v>Да</v>
      </c>
      <c r="U51" s="44" t="str">
        <f t="shared" si="37"/>
        <v/>
      </c>
      <c r="V51" s="27" t="str">
        <f t="shared" si="38"/>
        <v/>
      </c>
    </row>
    <row r="52" spans="1:22" x14ac:dyDescent="0.2">
      <c r="A52" s="44">
        <f t="shared" si="21"/>
        <v>50</v>
      </c>
      <c r="B52" s="27" t="str">
        <f t="shared" si="19"/>
        <v>Психология 21</v>
      </c>
      <c r="C52" s="27" t="str">
        <f t="shared" si="22"/>
        <v>В центре внимания телеканала "ПСИХОЛОГИЯ21" – человек и истории его взаимоотношений с самим собой, близкими людьми, обществом и окружающим миром. "ПСИХОЛОГИЯ21" – это столкновение различных взглядов на проблемы и пути их решения, это поиск собственной философии и путей раскрытия личностных возможностей. Наблюдение за человеком на пике эмоций – это бесконечный житейский сериал. Здесь умение находить оптимальное решение или хотя бы осознавать, что всегда есть выбор, имеет особое значение.</v>
      </c>
      <c r="D52" s="27" t="str">
        <f t="shared" si="23"/>
        <v>Познавательные</v>
      </c>
      <c r="E52" s="45" t="str">
        <f t="shared" si="24"/>
        <v>SD</v>
      </c>
      <c r="F52" s="45" t="str">
        <f t="shared" si="25"/>
        <v>DVB-8</v>
      </c>
      <c r="G52" s="45" t="str">
        <f t="shared" si="26"/>
        <v xml:space="preserve"> 4019</v>
      </c>
      <c r="H52" s="46">
        <v>60</v>
      </c>
      <c r="I52" s="45">
        <f t="shared" si="27"/>
        <v>110</v>
      </c>
      <c r="J52" s="56" t="str">
        <f t="shared" si="39"/>
        <v>epg59</v>
      </c>
      <c r="K52" s="48" t="str">
        <f t="shared" si="28"/>
        <v>0009000207D1</v>
      </c>
      <c r="L52" s="48" t="str">
        <f t="shared" si="29"/>
        <v>http://www.tv-stream.ru</v>
      </c>
      <c r="M52" s="48" t="str">
        <f t="shared" si="30"/>
        <v>Русский</v>
      </c>
      <c r="N52" s="48" t="str">
        <f t="shared" si="31"/>
        <v>Круглосуточно</v>
      </c>
      <c r="O52" s="49" t="str">
        <f t="shared" si="32"/>
        <v/>
      </c>
      <c r="P52" s="48" t="str">
        <f t="shared" si="33"/>
        <v>Базовый</v>
      </c>
      <c r="Q52" s="44" t="str">
        <f t="shared" si="34"/>
        <v>Да</v>
      </c>
      <c r="R52" s="44"/>
      <c r="S52" s="44" t="str">
        <f t="shared" si="35"/>
        <v>Да</v>
      </c>
      <c r="T52" s="44" t="str">
        <f t="shared" si="36"/>
        <v>Да</v>
      </c>
      <c r="U52" s="44" t="str">
        <f t="shared" si="37"/>
        <v/>
      </c>
      <c r="V52" s="27" t="str">
        <f t="shared" si="38"/>
        <v/>
      </c>
    </row>
    <row r="53" spans="1:22" x14ac:dyDescent="0.2">
      <c r="A53" s="44">
        <f t="shared" si="21"/>
        <v>51</v>
      </c>
      <c r="B53" s="27" t="str">
        <f t="shared" si="19"/>
        <v>Нано ТВ</v>
      </c>
      <c r="C53" s="27" t="str">
        <f t="shared" si="22"/>
        <v>Нано ТВ – это кабельный спутниковый канал, посвященный нанотехнологиям и инновациям. Линейка документальных фильмов, как зарубежных, так и российских. Кинопоказ представлен крупнобюджетными фильмами BBC, а также фильмами, снятыми о высокотехнологичных зарубежных компаниях и об инновационных разработках. Также в сетку вошли интервью с российскими экспертами в области нанотехнологий и инноваций. Снят собственный цикл программ о российских компаниях.</v>
      </c>
      <c r="D53" s="27" t="str">
        <f t="shared" si="23"/>
        <v>Познавательные</v>
      </c>
      <c r="E53" s="45" t="str">
        <f t="shared" si="24"/>
        <v>SD</v>
      </c>
      <c r="F53" s="45" t="str">
        <f t="shared" si="25"/>
        <v>DVB-15</v>
      </c>
      <c r="G53" s="45" t="str">
        <f t="shared" si="26"/>
        <v xml:space="preserve"> 4019</v>
      </c>
      <c r="H53" s="46">
        <v>68</v>
      </c>
      <c r="I53" s="45">
        <f t="shared" si="27"/>
        <v>116</v>
      </c>
      <c r="J53" s="56" t="str">
        <f t="shared" si="39"/>
        <v>epg67</v>
      </c>
      <c r="K53" s="48" t="str">
        <f t="shared" si="28"/>
        <v>0009000207E3</v>
      </c>
      <c r="L53" s="48" t="str">
        <f t="shared" si="29"/>
        <v>http://www.tv-nano.ru/</v>
      </c>
      <c r="M53" s="48" t="str">
        <f t="shared" si="30"/>
        <v>Русский</v>
      </c>
      <c r="N53" s="48" t="str">
        <f t="shared" si="31"/>
        <v>Круглосуточно</v>
      </c>
      <c r="O53" s="49" t="str">
        <f t="shared" si="32"/>
        <v/>
      </c>
      <c r="P53" s="48" t="str">
        <f t="shared" si="33"/>
        <v>Базовый</v>
      </c>
      <c r="Q53" s="44" t="str">
        <f t="shared" si="34"/>
        <v>Да</v>
      </c>
      <c r="R53" s="44"/>
      <c r="S53" s="44" t="str">
        <f t="shared" si="35"/>
        <v>Да</v>
      </c>
      <c r="T53" s="44" t="str">
        <f t="shared" si="36"/>
        <v>Да</v>
      </c>
      <c r="U53" s="44" t="str">
        <f t="shared" si="37"/>
        <v/>
      </c>
      <c r="V53" s="27" t="str">
        <f t="shared" si="38"/>
        <v/>
      </c>
    </row>
    <row r="54" spans="1:22" x14ac:dyDescent="0.2">
      <c r="A54" s="44">
        <f t="shared" si="21"/>
        <v>52</v>
      </c>
      <c r="B54" s="27" t="str">
        <f t="shared" si="19"/>
        <v>Промо-МТС</v>
      </c>
      <c r="C54" s="27" t="str">
        <f t="shared" si="22"/>
        <v xml:space="preserve">На данном телеканале в тестовом режиме демонстрируются новые каналы, которые мы хотим представить нашим абонентам. По окончанию тестового вещания мы делаем оценку того на сколько данные телеканал интересен нашим абонентам. В случае высокого интереса новый телеканал переводится на постоянное вещание. </v>
      </c>
      <c r="D54" s="27" t="str">
        <f t="shared" si="23"/>
        <v>Новости и публицистика</v>
      </c>
      <c r="E54" s="45" t="str">
        <f t="shared" si="24"/>
        <v>SD</v>
      </c>
      <c r="F54" s="45" t="str">
        <f t="shared" si="25"/>
        <v>DVB-9</v>
      </c>
      <c r="G54" s="45" t="str">
        <f t="shared" si="26"/>
        <v xml:space="preserve"> 4019</v>
      </c>
      <c r="H54" s="46">
        <v>179</v>
      </c>
      <c r="I54" s="45">
        <f t="shared" si="27"/>
        <v>31</v>
      </c>
      <c r="J54" s="56" t="str">
        <f t="shared" si="39"/>
        <v>epg387</v>
      </c>
      <c r="K54" s="48" t="str">
        <f t="shared" si="28"/>
        <v>0009000207D1</v>
      </c>
      <c r="L54" s="48" t="str">
        <f t="shared" si="29"/>
        <v>-</v>
      </c>
      <c r="M54" s="48" t="str">
        <f t="shared" si="30"/>
        <v>Русский</v>
      </c>
      <c r="N54" s="48" t="str">
        <f t="shared" si="31"/>
        <v>Круглосуточно</v>
      </c>
      <c r="O54" s="49" t="str">
        <f t="shared" si="32"/>
        <v/>
      </c>
      <c r="P54" s="48" t="str">
        <f t="shared" si="33"/>
        <v>Базовый</v>
      </c>
      <c r="Q54" s="44" t="str">
        <f t="shared" si="34"/>
        <v/>
      </c>
      <c r="R54" s="44"/>
      <c r="S54" s="44" t="str">
        <f t="shared" si="35"/>
        <v>Да</v>
      </c>
      <c r="T54" s="44" t="str">
        <f t="shared" si="36"/>
        <v>Да</v>
      </c>
      <c r="U54" s="44" t="str">
        <f t="shared" si="37"/>
        <v/>
      </c>
      <c r="V54" s="27" t="str">
        <f t="shared" si="38"/>
        <v/>
      </c>
    </row>
    <row r="55" spans="1:22" x14ac:dyDescent="0.2">
      <c r="A55" s="44">
        <f t="shared" si="21"/>
        <v>53</v>
      </c>
      <c r="B55" s="27" t="s">
        <v>64</v>
      </c>
      <c r="C55" s="27" t="str">
        <f t="shared" si="22"/>
        <v>Первый в России бизнес-канал. Ход торгов на российских и зарубежных площадках. Тенденции в разных отраслях экономики и бизнеса.</v>
      </c>
      <c r="D55" s="27" t="str">
        <f t="shared" si="23"/>
        <v>Новости и публицистика</v>
      </c>
      <c r="E55" s="45" t="str">
        <f t="shared" si="24"/>
        <v>SD</v>
      </c>
      <c r="F55" s="45" t="str">
        <f t="shared" si="25"/>
        <v>DVB-9</v>
      </c>
      <c r="G55" s="45" t="str">
        <f t="shared" si="26"/>
        <v xml:space="preserve"> 4019</v>
      </c>
      <c r="H55" s="46">
        <v>64</v>
      </c>
      <c r="I55" s="45">
        <f t="shared" si="27"/>
        <v>35</v>
      </c>
      <c r="J55" s="56" t="str">
        <f t="shared" si="39"/>
        <v>epg63</v>
      </c>
      <c r="K55" s="48" t="str">
        <f t="shared" si="28"/>
        <v>0009000207E3</v>
      </c>
      <c r="L55" s="48" t="str">
        <f t="shared" si="29"/>
        <v>http://rbctv.rbc.ru/</v>
      </c>
      <c r="M55" s="48" t="str">
        <f t="shared" si="30"/>
        <v>Русский</v>
      </c>
      <c r="N55" s="48" t="str">
        <f t="shared" si="31"/>
        <v>Круглосуточно</v>
      </c>
      <c r="O55" s="49" t="str">
        <f t="shared" si="32"/>
        <v/>
      </c>
      <c r="P55" s="48" t="str">
        <f t="shared" si="33"/>
        <v>Базовый</v>
      </c>
      <c r="Q55" s="44" t="str">
        <f t="shared" si="34"/>
        <v/>
      </c>
      <c r="R55" s="44"/>
      <c r="S55" s="44" t="str">
        <f t="shared" si="35"/>
        <v>Да</v>
      </c>
      <c r="T55" s="44" t="str">
        <f t="shared" si="36"/>
        <v>Да</v>
      </c>
      <c r="U55" s="44" t="str">
        <f t="shared" si="37"/>
        <v/>
      </c>
      <c r="V55" s="27" t="str">
        <f t="shared" si="38"/>
        <v/>
      </c>
    </row>
    <row r="56" spans="1:22" x14ac:dyDescent="0.2">
      <c r="A56" s="44">
        <f t="shared" si="21"/>
        <v>54</v>
      </c>
      <c r="B56" s="27" t="str">
        <f>IFERROR(VLOOKUP($H56,TChannels,3,FALSE),"-")</f>
        <v>Вместе-РФ</v>
      </c>
      <c r="C56" s="27" t="str">
        <f t="shared" si="22"/>
        <v>Телеканал Совета Федерации Федерального Собрания Российской Федерации. Телеканал рассказывающий о работе верхней палаты российского парламента - Совета Федерации. В эфире телеканала прямые трансляции заседаний, мнение авторитетных ньюсмейкеров, новости регионов и зарубежных парламентов, обучающие и научно-популярные программы, документальное кино, лучшие отечественные художественные фильмы и многое другое.</v>
      </c>
      <c r="D56" s="27" t="str">
        <f t="shared" si="23"/>
        <v>Новости и публицистика</v>
      </c>
      <c r="E56" s="45" t="str">
        <f t="shared" si="24"/>
        <v>SD</v>
      </c>
      <c r="F56" s="45" t="str">
        <f t="shared" si="25"/>
        <v>DVB-9</v>
      </c>
      <c r="G56" s="45" t="str">
        <f t="shared" si="26"/>
        <v xml:space="preserve"> 4019</v>
      </c>
      <c r="H56" s="46">
        <v>157</v>
      </c>
      <c r="I56" s="45">
        <f t="shared" si="27"/>
        <v>37</v>
      </c>
      <c r="J56" s="56" t="str">
        <f t="shared" si="39"/>
        <v>epg507</v>
      </c>
      <c r="K56" s="48" t="str">
        <f t="shared" si="28"/>
        <v>0009000207E3</v>
      </c>
      <c r="L56" s="48" t="str">
        <f t="shared" si="29"/>
        <v>http://vmeste-rf.tv/</v>
      </c>
      <c r="M56" s="48" t="str">
        <f t="shared" si="30"/>
        <v>Русский</v>
      </c>
      <c r="N56" s="48" t="str">
        <f t="shared" si="31"/>
        <v>Круглосуточно</v>
      </c>
      <c r="O56" s="49" t="str">
        <f t="shared" si="32"/>
        <v/>
      </c>
      <c r="P56" s="48" t="str">
        <f t="shared" si="33"/>
        <v>Базовый</v>
      </c>
      <c r="Q56" s="44" t="str">
        <f t="shared" si="34"/>
        <v>Да</v>
      </c>
      <c r="R56" s="44"/>
      <c r="S56" s="44" t="str">
        <f t="shared" si="35"/>
        <v>Да</v>
      </c>
      <c r="T56" s="44" t="str">
        <f t="shared" si="36"/>
        <v>Да</v>
      </c>
      <c r="U56" s="44" t="str">
        <f t="shared" si="37"/>
        <v/>
      </c>
      <c r="V56" s="27" t="str">
        <f t="shared" si="38"/>
        <v/>
      </c>
    </row>
    <row r="57" spans="1:22" x14ac:dyDescent="0.2">
      <c r="A57" s="44">
        <f t="shared" si="21"/>
        <v>55</v>
      </c>
      <c r="B57" s="27" t="str">
        <f>IFERROR(VLOOKUP($H57,TChannels,3,FALSE),"-")</f>
        <v>Мир</v>
      </c>
      <c r="C57" s="27" t="str">
        <f t="shared" si="22"/>
        <v>Это уникальный круглосуточный познавательный телеканал о странах Содружества и людях, которые там живут. Все, что вы хотели знать о своих соседях – в эксклюзивных репортажах и телепередачах, которые ежедневно готовят более 50 съемочных групп в девяти странах мира. Современная политика и экономика стран СНГ, прямые трансляции и телемосты, культурные традиции и история, развлекательные передачи для всей семьи и телевикторины для детей, новейшие сериалы и классика советского кино: контент телеканала "МИР" разнообразен и учитывает интересы широкой аудитории. Большое внимание уделяется документальным фильмам и очеркам. Сделанные в лучших традициях кино, они по достоинству оценены ведущими премиями России. Сильная операторская работа и уникальная информация из первых рук – основа документальных циклов.</v>
      </c>
      <c r="D57" s="27" t="str">
        <f t="shared" si="23"/>
        <v>Новости и публицистика</v>
      </c>
      <c r="E57" s="45" t="str">
        <f t="shared" si="24"/>
        <v>SD</v>
      </c>
      <c r="F57" s="45" t="str">
        <f t="shared" si="25"/>
        <v>DVB-3</v>
      </c>
      <c r="G57" s="45" t="str">
        <f t="shared" si="26"/>
        <v xml:space="preserve"> 4019</v>
      </c>
      <c r="H57" s="46">
        <v>72</v>
      </c>
      <c r="I57" s="45">
        <f t="shared" si="27"/>
        <v>18</v>
      </c>
      <c r="J57" s="56" t="s">
        <v>263</v>
      </c>
      <c r="K57" s="48" t="str">
        <f t="shared" si="28"/>
        <v>0009000207E2</v>
      </c>
      <c r="L57" s="48" t="str">
        <f t="shared" si="29"/>
        <v>http://mirtv.ru/</v>
      </c>
      <c r="M57" s="48" t="str">
        <f t="shared" si="30"/>
        <v>Русский</v>
      </c>
      <c r="N57" s="48" t="str">
        <f t="shared" si="31"/>
        <v>Круглосуточно</v>
      </c>
      <c r="O57" s="49" t="str">
        <f t="shared" si="32"/>
        <v/>
      </c>
      <c r="P57" s="48" t="str">
        <f t="shared" si="33"/>
        <v>Федеральный</v>
      </c>
      <c r="Q57" s="44" t="str">
        <f t="shared" si="34"/>
        <v/>
      </c>
      <c r="R57" s="44"/>
      <c r="S57" s="44" t="str">
        <f t="shared" si="35"/>
        <v>Да</v>
      </c>
      <c r="T57" s="44" t="str">
        <f t="shared" si="36"/>
        <v>Да</v>
      </c>
      <c r="U57" s="44" t="str">
        <f t="shared" si="37"/>
        <v/>
      </c>
      <c r="V57" s="27" t="str">
        <f t="shared" si="38"/>
        <v/>
      </c>
    </row>
    <row r="58" spans="1:22" x14ac:dyDescent="0.2">
      <c r="A58" s="44">
        <f t="shared" si="21"/>
        <v>56</v>
      </c>
      <c r="B58" s="27" t="str">
        <f>IFERROR(VLOOKUP($H58,TChannels,3,FALSE),"-")</f>
        <v>Мир 24</v>
      </c>
      <c r="C58" s="27" t="str">
        <f t="shared" si="22"/>
        <v>Межгосударственная телерадиокомпания «Мир» глав государств-участников СНГ.</v>
      </c>
      <c r="D58" s="27" t="str">
        <f t="shared" si="23"/>
        <v>Новости и публицистика</v>
      </c>
      <c r="E58" s="45" t="str">
        <f t="shared" si="24"/>
        <v>SD</v>
      </c>
      <c r="F58" s="45" t="str">
        <f t="shared" si="25"/>
        <v>DVB-9</v>
      </c>
      <c r="G58" s="45" t="str">
        <f t="shared" si="26"/>
        <v xml:space="preserve"> 4019</v>
      </c>
      <c r="H58" s="46">
        <v>177</v>
      </c>
      <c r="I58" s="45">
        <f t="shared" si="27"/>
        <v>36</v>
      </c>
      <c r="J58" s="47" t="str">
        <f>IFERROR(VLOOKUP($H58,TChannels,22,FALSE),"-")</f>
        <v>epg389</v>
      </c>
      <c r="K58" s="48" t="str">
        <f t="shared" si="28"/>
        <v>0009000207E3</v>
      </c>
      <c r="L58" s="48" t="str">
        <f t="shared" si="29"/>
        <v>http://mirtv.ru/</v>
      </c>
      <c r="M58" s="48" t="str">
        <f t="shared" si="30"/>
        <v>Русский</v>
      </c>
      <c r="N58" s="48" t="str">
        <f t="shared" si="31"/>
        <v>Круглосуточно</v>
      </c>
      <c r="O58" s="49" t="str">
        <f t="shared" si="32"/>
        <v/>
      </c>
      <c r="P58" s="48" t="str">
        <f t="shared" si="33"/>
        <v>Базовый</v>
      </c>
      <c r="Q58" s="44" t="str">
        <f t="shared" si="34"/>
        <v>Да</v>
      </c>
      <c r="R58" s="44"/>
      <c r="S58" s="44" t="str">
        <f t="shared" si="35"/>
        <v>Да</v>
      </c>
      <c r="T58" s="44" t="str">
        <f t="shared" si="36"/>
        <v>Да</v>
      </c>
      <c r="U58" s="44" t="str">
        <f t="shared" si="37"/>
        <v/>
      </c>
      <c r="V58" s="27" t="str">
        <f t="shared" si="38"/>
        <v/>
      </c>
    </row>
    <row r="59" spans="1:22" x14ac:dyDescent="0.2">
      <c r="A59" s="83">
        <f t="shared" si="21"/>
        <v>57</v>
      </c>
      <c r="B59" s="84" t="s">
        <v>399</v>
      </c>
      <c r="C59" s="84" t="s">
        <v>710</v>
      </c>
      <c r="D59" s="84" t="s">
        <v>590</v>
      </c>
      <c r="E59" s="85" t="s">
        <v>1</v>
      </c>
      <c r="F59" s="85" t="s">
        <v>472</v>
      </c>
      <c r="G59" s="85">
        <v>4019</v>
      </c>
      <c r="H59" s="85">
        <v>323</v>
      </c>
      <c r="I59" s="85">
        <v>32</v>
      </c>
      <c r="J59" s="87" t="s">
        <v>400</v>
      </c>
      <c r="K59" s="83" t="s">
        <v>796</v>
      </c>
      <c r="L59" s="83" t="s">
        <v>711</v>
      </c>
      <c r="M59" s="83" t="s">
        <v>622</v>
      </c>
      <c r="N59" s="83" t="s">
        <v>449</v>
      </c>
      <c r="O59" s="88" t="s">
        <v>623</v>
      </c>
      <c r="P59" s="83" t="s">
        <v>461</v>
      </c>
      <c r="Q59" s="83" t="s">
        <v>623</v>
      </c>
      <c r="R59" s="83"/>
      <c r="S59" s="83" t="s">
        <v>14</v>
      </c>
      <c r="T59" s="83" t="s">
        <v>14</v>
      </c>
      <c r="U59" s="83" t="s">
        <v>623</v>
      </c>
      <c r="V59" s="84" t="s">
        <v>623</v>
      </c>
    </row>
    <row r="60" spans="1:22" s="63" customFormat="1" x14ac:dyDescent="0.2">
      <c r="A60" s="48">
        <f t="shared" si="21"/>
        <v>58</v>
      </c>
      <c r="B60" s="136" t="s">
        <v>720</v>
      </c>
      <c r="C60" s="53"/>
      <c r="D60" s="53" t="str">
        <f t="shared" ref="D60:D91" si="40">IFERROR(VLOOKUP($H60,TChannels,21,FALSE),"-")</f>
        <v>Региональные</v>
      </c>
      <c r="E60" s="54" t="str">
        <f t="shared" ref="E60:E91" si="41">IFERROR(VLOOKUP($H60,TChannels,4,FALSE),"-")</f>
        <v>SD</v>
      </c>
      <c r="F60" s="54" t="str">
        <f t="shared" ref="F60:F91" si="42">IFERROR(VLOOKUP($H60,TChannels,2,FALSE),"-")</f>
        <v>DVB-4</v>
      </c>
      <c r="G60" s="54" t="str">
        <f t="shared" ref="G60:G91" si="43">IFERROR(MID($A$1,SEARCH("=",$A$1,9)+1,SEARCH(")",$A$1)-SEARCH("=",$A$1,9)-1),"Н/Д")</f>
        <v xml:space="preserve"> 4019</v>
      </c>
      <c r="H60" s="55">
        <v>74</v>
      </c>
      <c r="I60" s="54">
        <f t="shared" ref="I60:I91" si="44">IFERROR(VLOOKUP($H60,TChannels,5,FALSE),"-")</f>
        <v>33</v>
      </c>
      <c r="J60" s="56"/>
      <c r="K60" s="48" t="str">
        <f t="shared" ref="K60:K91" si="45">IFERROR(IF($U$1=1,VLOOKUP($H60,TChannels,13,FALSE),IF($U$1=2,VLOOKUP($H60,TChannels,20,FALSE),IF($U$1=3,VLOOKUP($H60,TChannels,10,FALSE),IF($U$1=4,VLOOKUP($H60,TChannels,17,FALSE),"Не определен")))),"-")</f>
        <v>0009000207E3</v>
      </c>
      <c r="L60" s="48"/>
      <c r="M60" s="48" t="str">
        <f t="shared" ref="M60:M91" si="46">IFERROR(VLOOKUP($H60,TChannels,24,FALSE),"-")</f>
        <v>Русский</v>
      </c>
      <c r="N60" s="48" t="str">
        <f t="shared" ref="N60:N91" si="47">IFERROR(VLOOKUP($H60,TChannels,25,FALSE),"-")</f>
        <v>Круглосуточно</v>
      </c>
      <c r="O60" s="137" t="str">
        <f t="shared" ref="O60:O91" si="48">IF(VLOOKUP($H60,TChannels,26,FALSE)=0,"",VLOOKUP($H60,TChannels,26,FALSE))</f>
        <v/>
      </c>
      <c r="P60" s="48" t="str">
        <f t="shared" ref="P60:P91" si="49">IFERROR(IF(OR($U$1=1,$U$1=3),VLOOKUP($H60,TChannels,7,FALSE),IF(OR($U$1=2,$U$1=4),VLOOKUP($H60,TChannels,14,FALSE),"Не определен")),"-")</f>
        <v>Базовый</v>
      </c>
      <c r="Q60" s="48" t="str">
        <f t="shared" ref="Q60:Q91" si="50">IF(VLOOKUP($H60,TChannels,6,FALSE)=0,"",VLOOKUP($H60,TChannels,6,FALSE))</f>
        <v/>
      </c>
      <c r="R60" s="48"/>
      <c r="S60" s="48" t="str">
        <f t="shared" ref="S60:S91" si="51">IFERROR(VLOOKUP($H60,TChannels,27,FALSE),"-")</f>
        <v>Да</v>
      </c>
      <c r="T60" s="48" t="str">
        <f t="shared" ref="T60:T91" si="52">IFERROR(VLOOKUP($H60,TChannels,28,FALSE),"-")</f>
        <v>Да</v>
      </c>
      <c r="U60" s="48" t="str">
        <f t="shared" ref="U60:U91" si="53">IF(VLOOKUP($H60,TChannels,29,FALSE)=0,"",VLOOKUP($H60,TChannels,29,FALSE))</f>
        <v/>
      </c>
      <c r="V60" s="53" t="str">
        <f t="shared" ref="V60:V91" si="54">IF(VLOOKUP($H60,TChannels,31,FALSE)=0,"",VLOOKUP($H60,TChannels,31,FALSE))</f>
        <v/>
      </c>
    </row>
    <row r="61" spans="1:22" s="69" customFormat="1" x14ac:dyDescent="0.2">
      <c r="A61" s="67">
        <f t="shared" si="21"/>
        <v>59</v>
      </c>
      <c r="B61" s="51" t="str">
        <f t="shared" ref="B61:B92" si="55">IFERROR(VLOOKUP($H61,TChannels,3,FALSE),"-")</f>
        <v>Еда</v>
      </c>
      <c r="C61" s="51" t="str">
        <f t="shared" ref="C61:C92" si="56">IFERROR(VLOOKUP($H61,TChannels,30,FALSE),"-")</f>
        <v>Каждый день на телеканале только еда во всех ракурсах. Готовим-сервируем-поедаем, в общем, делаем все, чтобы жизнь казалась вкуснее и красивее.</v>
      </c>
      <c r="D61" s="51" t="str">
        <f t="shared" si="40"/>
        <v>Семья и здоровье</v>
      </c>
      <c r="E61" s="68" t="str">
        <f t="shared" si="41"/>
        <v>SD</v>
      </c>
      <c r="F61" s="68" t="str">
        <f t="shared" si="42"/>
        <v>DVB-24</v>
      </c>
      <c r="G61" s="68" t="str">
        <f t="shared" si="43"/>
        <v xml:space="preserve"> 4019</v>
      </c>
      <c r="H61" s="68">
        <v>183</v>
      </c>
      <c r="I61" s="68">
        <f t="shared" si="44"/>
        <v>131</v>
      </c>
      <c r="J61" s="153" t="str">
        <f t="shared" ref="J61:J89" si="57">IFERROR(VLOOKUP($H61,TChannels,22,FALSE),"-")</f>
        <v>epg253</v>
      </c>
      <c r="K61" s="67" t="str">
        <f t="shared" si="45"/>
        <v>0009000207D1</v>
      </c>
      <c r="L61" s="67" t="str">
        <f t="shared" ref="L61:L92" si="58">IFERROR(VLOOKUP($H61,TChannels,23,FALSE),"-")</f>
        <v>http://www.tveda.ru/</v>
      </c>
      <c r="M61" s="67" t="str">
        <f t="shared" si="46"/>
        <v>Русский</v>
      </c>
      <c r="N61" s="67" t="str">
        <f t="shared" si="47"/>
        <v>Круглосуточно</v>
      </c>
      <c r="O61" s="154" t="str">
        <f t="shared" si="48"/>
        <v/>
      </c>
      <c r="P61" s="67" t="str">
        <f t="shared" si="49"/>
        <v>Базовый</v>
      </c>
      <c r="Q61" s="67" t="str">
        <f t="shared" si="50"/>
        <v>Да</v>
      </c>
      <c r="R61" s="67"/>
      <c r="S61" s="67" t="str">
        <f t="shared" si="51"/>
        <v>Да</v>
      </c>
      <c r="T61" s="67" t="str">
        <f t="shared" si="52"/>
        <v>Да</v>
      </c>
      <c r="U61" s="67" t="str">
        <f t="shared" si="53"/>
        <v/>
      </c>
      <c r="V61" s="51" t="str">
        <f t="shared" si="54"/>
        <v/>
      </c>
    </row>
    <row r="62" spans="1:22" x14ac:dyDescent="0.2">
      <c r="A62" s="44">
        <f t="shared" si="21"/>
        <v>60</v>
      </c>
      <c r="B62" s="27" t="str">
        <f t="shared" si="55"/>
        <v>Телекафе</v>
      </c>
      <c r="C62" s="27" t="str">
        <f t="shared" si="56"/>
        <v>Телекафе — канал о еде как элементе престижа и источнике эстетического наслаждения, канал для всех, кто считает приготовление пищи искусством и удовольствием. Телекафе смотрит на все многообразие национальных культур глазами гурманов, стараясь постичь эмоции через вкус. Большие имена в высокой, этнической, молекулярной и авторской кухне, ресторанном бизнесе; лучшие шеф-повара, кондитеры и сомелье делятся своими гастрономическими воспоминаниями, кулинарными впечатлениями, кухонными секретами.</v>
      </c>
      <c r="D62" s="27" t="str">
        <f t="shared" si="40"/>
        <v>Семья и здоровье</v>
      </c>
      <c r="E62" s="45" t="str">
        <f t="shared" si="41"/>
        <v>SD</v>
      </c>
      <c r="F62" s="45" t="str">
        <f t="shared" si="42"/>
        <v>DVB-4</v>
      </c>
      <c r="G62" s="45" t="str">
        <f t="shared" si="43"/>
        <v xml:space="preserve"> 4019</v>
      </c>
      <c r="H62" s="46">
        <v>57</v>
      </c>
      <c r="I62" s="45">
        <f t="shared" si="44"/>
        <v>133</v>
      </c>
      <c r="J62" s="47" t="str">
        <f t="shared" si="57"/>
        <v>epg56</v>
      </c>
      <c r="K62" s="48" t="str">
        <f t="shared" si="45"/>
        <v>0009000207E5</v>
      </c>
      <c r="L62" s="48" t="str">
        <f t="shared" si="58"/>
        <v>http://www.telecafe.ru/</v>
      </c>
      <c r="M62" s="48" t="str">
        <f t="shared" si="46"/>
        <v>Русский</v>
      </c>
      <c r="N62" s="48" t="str">
        <f t="shared" si="47"/>
        <v>Круглосуточно</v>
      </c>
      <c r="O62" s="49" t="str">
        <f t="shared" si="48"/>
        <v/>
      </c>
      <c r="P62" s="48" t="str">
        <f t="shared" si="49"/>
        <v>Базовый</v>
      </c>
      <c r="Q62" s="44" t="str">
        <f t="shared" si="50"/>
        <v>Да</v>
      </c>
      <c r="R62" s="44"/>
      <c r="S62" s="44" t="str">
        <f t="shared" si="51"/>
        <v>Да</v>
      </c>
      <c r="T62" s="44" t="str">
        <f t="shared" si="52"/>
        <v>Да</v>
      </c>
      <c r="U62" s="44" t="str">
        <f t="shared" si="53"/>
        <v/>
      </c>
      <c r="V62" s="27" t="str">
        <f t="shared" si="54"/>
        <v/>
      </c>
    </row>
    <row r="63" spans="1:22" x14ac:dyDescent="0.2">
      <c r="A63" s="44">
        <f t="shared" si="21"/>
        <v>61</v>
      </c>
      <c r="B63" s="27" t="str">
        <f t="shared" si="55"/>
        <v>АМС</v>
      </c>
      <c r="C63" s="27" t="str">
        <f t="shared" si="56"/>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63" s="27" t="str">
        <f t="shared" si="40"/>
        <v>Иностранное кино</v>
      </c>
      <c r="E63" s="45" t="str">
        <f t="shared" si="41"/>
        <v>SD</v>
      </c>
      <c r="F63" s="45" t="str">
        <f t="shared" si="42"/>
        <v>DVB-4</v>
      </c>
      <c r="G63" s="45" t="str">
        <f t="shared" si="43"/>
        <v xml:space="preserve"> 4019</v>
      </c>
      <c r="H63" s="46">
        <v>78</v>
      </c>
      <c r="I63" s="45">
        <f t="shared" si="44"/>
        <v>67</v>
      </c>
      <c r="J63" s="47" t="str">
        <f t="shared" si="57"/>
        <v>epg74</v>
      </c>
      <c r="K63" s="48" t="str">
        <f t="shared" si="45"/>
        <v>0009000207D1</v>
      </c>
      <c r="L63" s="48" t="str">
        <f t="shared" si="58"/>
        <v>http://www.mgm.com/</v>
      </c>
      <c r="M63" s="48" t="str">
        <f t="shared" si="46"/>
        <v>Русский</v>
      </c>
      <c r="N63" s="48" t="str">
        <f t="shared" si="47"/>
        <v>Круглосуточно</v>
      </c>
      <c r="O63" s="49" t="str">
        <f t="shared" si="48"/>
        <v/>
      </c>
      <c r="P63" s="48" t="str">
        <f t="shared" si="49"/>
        <v>Базовый</v>
      </c>
      <c r="Q63" s="44" t="str">
        <f t="shared" si="50"/>
        <v>Да</v>
      </c>
      <c r="R63" s="44"/>
      <c r="S63" s="44" t="str">
        <f t="shared" si="51"/>
        <v>Да</v>
      </c>
      <c r="T63" s="44" t="str">
        <f t="shared" si="52"/>
        <v>Да</v>
      </c>
      <c r="U63" s="44" t="str">
        <f t="shared" si="53"/>
        <v/>
      </c>
      <c r="V63" s="27" t="str">
        <f t="shared" si="54"/>
        <v/>
      </c>
    </row>
    <row r="64" spans="1:22" x14ac:dyDescent="0.2">
      <c r="A64" s="44">
        <f t="shared" si="21"/>
        <v>62</v>
      </c>
      <c r="B64" s="51" t="str">
        <f t="shared" si="55"/>
        <v>Discovery ID Xtra HD</v>
      </c>
      <c r="C64" s="27" t="str">
        <f t="shared" si="56"/>
        <v>Канала покажет и расскажет таинственные, криминальные и леденящие душу истории с участием представительниц прекрасного пола. На канале зрителям будут предложены реалити-шоу, документальные расследования и фильмы.</v>
      </c>
      <c r="D64" s="27" t="str">
        <f t="shared" si="40"/>
        <v>Познавательные</v>
      </c>
      <c r="E64" s="45" t="str">
        <f t="shared" si="41"/>
        <v>HD</v>
      </c>
      <c r="F64" s="45" t="str">
        <f t="shared" si="42"/>
        <v>DVB-4</v>
      </c>
      <c r="G64" s="45" t="str">
        <f t="shared" si="43"/>
        <v xml:space="preserve"> 4019</v>
      </c>
      <c r="H64" s="46">
        <v>227</v>
      </c>
      <c r="I64" s="45">
        <f t="shared" si="44"/>
        <v>614</v>
      </c>
      <c r="J64" s="47" t="str">
        <f t="shared" si="57"/>
        <v>epg539</v>
      </c>
      <c r="K64" s="48" t="str">
        <f t="shared" si="45"/>
        <v>0009000207E3</v>
      </c>
      <c r="L64" s="48" t="str">
        <f t="shared" si="58"/>
        <v>http://www.idxtra.ru/</v>
      </c>
      <c r="M64" s="48" t="str">
        <f t="shared" si="46"/>
        <v>Русский, Английский</v>
      </c>
      <c r="N64" s="48" t="str">
        <f t="shared" si="47"/>
        <v>Круглосуточно</v>
      </c>
      <c r="O64" s="49" t="str">
        <f t="shared" si="48"/>
        <v/>
      </c>
      <c r="P64" s="48" t="str">
        <f t="shared" si="49"/>
        <v>Базовый</v>
      </c>
      <c r="Q64" s="44" t="str">
        <f t="shared" si="50"/>
        <v/>
      </c>
      <c r="R64" s="44"/>
      <c r="S64" s="44" t="str">
        <f t="shared" si="51"/>
        <v>Да</v>
      </c>
      <c r="T64" s="44" t="str">
        <f t="shared" si="52"/>
        <v>Да</v>
      </c>
      <c r="U64" s="44" t="str">
        <f t="shared" si="53"/>
        <v/>
      </c>
      <c r="V64" s="27" t="str">
        <f t="shared" si="54"/>
        <v/>
      </c>
    </row>
    <row r="65" spans="1:22" x14ac:dyDescent="0.2">
      <c r="A65" s="44">
        <f t="shared" si="21"/>
        <v>63</v>
      </c>
      <c r="B65" s="27" t="str">
        <f t="shared" si="55"/>
        <v>Первый HD</v>
      </c>
      <c r="C65" s="27" t="str">
        <f t="shared" si="56"/>
        <v>Сегодня Первый канал является не только самым масштабным (программы Первого канала принимаются на территории, где проживает 98,8% населения страны), но и самым популярным телеканалом страны. Лидерство Первого канала убедительно подтверждают данные нескольких социологических служб, пользующихся разными методами измерения телеаудитории. По их данным с сентября 1995 года и по сей день Первый канал является единоличным лидером в эфире - доля аудитории Первого канала больше, чем у основных конкурентов.</v>
      </c>
      <c r="D65" s="27" t="str">
        <f t="shared" si="40"/>
        <v>Федеральные каналы</v>
      </c>
      <c r="E65" s="45" t="str">
        <f t="shared" si="41"/>
        <v>HD</v>
      </c>
      <c r="F65" s="45" t="str">
        <f t="shared" si="42"/>
        <v>DVB-10</v>
      </c>
      <c r="G65" s="45" t="str">
        <f t="shared" si="43"/>
        <v xml:space="preserve"> 4019</v>
      </c>
      <c r="H65" s="46">
        <v>139</v>
      </c>
      <c r="I65" s="45">
        <f t="shared" si="44"/>
        <v>600</v>
      </c>
      <c r="J65" s="47" t="str">
        <f t="shared" si="57"/>
        <v>epg268</v>
      </c>
      <c r="K65" s="48" t="str">
        <f t="shared" si="45"/>
        <v>0009000207E3</v>
      </c>
      <c r="L65" s="48" t="str">
        <f t="shared" si="58"/>
        <v>http://1tv.ru</v>
      </c>
      <c r="M65" s="48" t="str">
        <f t="shared" si="46"/>
        <v>Русский</v>
      </c>
      <c r="N65" s="48" t="str">
        <f t="shared" si="47"/>
        <v>Круглосуточно</v>
      </c>
      <c r="O65" s="49" t="str">
        <f t="shared" si="48"/>
        <v/>
      </c>
      <c r="P65" s="48" t="str">
        <f t="shared" si="49"/>
        <v>Базовый</v>
      </c>
      <c r="Q65" s="44" t="str">
        <f t="shared" si="50"/>
        <v/>
      </c>
      <c r="R65" s="44"/>
      <c r="S65" s="44" t="str">
        <f t="shared" si="51"/>
        <v>Да</v>
      </c>
      <c r="T65" s="44" t="str">
        <f t="shared" si="52"/>
        <v>Да</v>
      </c>
      <c r="U65" s="44" t="str">
        <f t="shared" si="53"/>
        <v/>
      </c>
      <c r="V65" s="27" t="str">
        <f t="shared" si="54"/>
        <v/>
      </c>
    </row>
    <row r="66" spans="1:22" x14ac:dyDescent="0.2">
      <c r="A66" s="44">
        <f t="shared" si="21"/>
        <v>64</v>
      </c>
      <c r="B66" s="27" t="str">
        <f t="shared" si="55"/>
        <v>Кино ТВ</v>
      </c>
      <c r="C66" s="27" t="str">
        <f t="shared" si="56"/>
        <v>Тематический канал киноиндустрии, полностью посвященный кино. Принципиально новая площадка для общения кинематографистов со зрителями и обмена опытом между профессионалами и дебютантами. Жизнь за кадром, новости кино, кассовые сборы и рейтинги, интервью с ведущими деятелями киноиндустрии, рекомендации критиков и зрителей, все кинофестивали мира. И конечно, лучшее мировое кино!</v>
      </c>
      <c r="D66" s="27" t="str">
        <f t="shared" si="40"/>
        <v>Иностранное кино</v>
      </c>
      <c r="E66" s="45" t="str">
        <f t="shared" si="41"/>
        <v>SD</v>
      </c>
      <c r="F66" s="45" t="str">
        <f t="shared" si="42"/>
        <v>DVB-10</v>
      </c>
      <c r="G66" s="45" t="str">
        <f t="shared" si="43"/>
        <v xml:space="preserve"> 4019</v>
      </c>
      <c r="H66" s="46">
        <v>308</v>
      </c>
      <c r="I66" s="45">
        <f t="shared" si="44"/>
        <v>66</v>
      </c>
      <c r="J66" s="47" t="str">
        <f t="shared" si="57"/>
        <v>epg504</v>
      </c>
      <c r="K66" s="48" t="str">
        <f t="shared" si="45"/>
        <v>0009000207D1</v>
      </c>
      <c r="L66" s="48" t="str">
        <f t="shared" si="58"/>
        <v>http://kinochannel.ru/</v>
      </c>
      <c r="M66" s="48" t="str">
        <f t="shared" si="46"/>
        <v>Русский</v>
      </c>
      <c r="N66" s="48" t="str">
        <f t="shared" si="47"/>
        <v>Круглосуточно</v>
      </c>
      <c r="O66" s="49" t="str">
        <f t="shared" si="48"/>
        <v/>
      </c>
      <c r="P66" s="48" t="str">
        <f t="shared" si="49"/>
        <v>Базовый</v>
      </c>
      <c r="Q66" s="44" t="str">
        <f t="shared" si="50"/>
        <v/>
      </c>
      <c r="R66" s="44"/>
      <c r="S66" s="44" t="str">
        <f t="shared" si="51"/>
        <v>Да</v>
      </c>
      <c r="T66" s="44" t="str">
        <f t="shared" si="52"/>
        <v>Да</v>
      </c>
      <c r="U66" s="44" t="str">
        <f t="shared" si="53"/>
        <v/>
      </c>
      <c r="V66" s="27" t="str">
        <f t="shared" si="54"/>
        <v/>
      </c>
    </row>
    <row r="67" spans="1:22" x14ac:dyDescent="0.2">
      <c r="A67" s="44">
        <f t="shared" ref="A67:A98" si="59">ROW()-2</f>
        <v>65</v>
      </c>
      <c r="B67" s="27" t="str">
        <f t="shared" si="55"/>
        <v>TV 1000 Action</v>
      </c>
      <c r="C67" s="27" t="str">
        <f t="shared" si="56"/>
        <v>Телеканал для любителей остросюжетного кино. Боевики, триллеры, фильмы ужасов, фантастика, восточные единоборства, военные приключения от мастеров жанра "экшн" из Голливуда, Европы, стран Азии.</v>
      </c>
      <c r="D67" s="27" t="str">
        <f t="shared" si="40"/>
        <v>Иностранное кино</v>
      </c>
      <c r="E67" s="45" t="str">
        <f t="shared" si="41"/>
        <v>SD</v>
      </c>
      <c r="F67" s="45" t="str">
        <f t="shared" si="42"/>
        <v>DVB-10</v>
      </c>
      <c r="G67" s="45" t="str">
        <f t="shared" si="43"/>
        <v xml:space="preserve"> 4019</v>
      </c>
      <c r="H67" s="46">
        <v>98</v>
      </c>
      <c r="I67" s="45">
        <f t="shared" si="44"/>
        <v>65</v>
      </c>
      <c r="J67" s="47" t="str">
        <f t="shared" si="57"/>
        <v>epg94</v>
      </c>
      <c r="K67" s="48" t="str">
        <f t="shared" si="45"/>
        <v>0009000207D1</v>
      </c>
      <c r="L67" s="48" t="str">
        <f t="shared" si="58"/>
        <v>http://www.viasat-channels.tv/</v>
      </c>
      <c r="M67" s="48" t="str">
        <f t="shared" si="46"/>
        <v>Русский, Английский</v>
      </c>
      <c r="N67" s="48" t="str">
        <f t="shared" si="47"/>
        <v>Круглосуточно</v>
      </c>
      <c r="O67" s="49" t="str">
        <f t="shared" si="48"/>
        <v/>
      </c>
      <c r="P67" s="48" t="str">
        <f t="shared" si="49"/>
        <v>Базовый</v>
      </c>
      <c r="Q67" s="44" t="str">
        <f t="shared" si="50"/>
        <v>Да</v>
      </c>
      <c r="R67" s="44"/>
      <c r="S67" s="44" t="str">
        <f t="shared" si="51"/>
        <v>Да</v>
      </c>
      <c r="T67" s="44" t="str">
        <f t="shared" si="52"/>
        <v>Да</v>
      </c>
      <c r="U67" s="44" t="str">
        <f t="shared" si="53"/>
        <v/>
      </c>
      <c r="V67" s="27" t="str">
        <f t="shared" si="54"/>
        <v/>
      </c>
    </row>
    <row r="68" spans="1:22" s="63" customFormat="1" x14ac:dyDescent="0.2">
      <c r="A68" s="44">
        <f t="shared" si="59"/>
        <v>66</v>
      </c>
      <c r="B68" s="27" t="str">
        <f t="shared" si="55"/>
        <v>TLC</v>
      </c>
      <c r="C68" s="27" t="str">
        <f t="shared" si="56"/>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68" s="27" t="str">
        <f t="shared" si="40"/>
        <v>Вокруг света</v>
      </c>
      <c r="E68" s="45" t="str">
        <f t="shared" si="41"/>
        <v>SD</v>
      </c>
      <c r="F68" s="45" t="str">
        <f t="shared" si="42"/>
        <v>DVB-10</v>
      </c>
      <c r="G68" s="45" t="str">
        <f t="shared" si="43"/>
        <v xml:space="preserve"> 4019</v>
      </c>
      <c r="H68" s="46">
        <v>62</v>
      </c>
      <c r="I68" s="45">
        <f t="shared" si="44"/>
        <v>106</v>
      </c>
      <c r="J68" s="47" t="str">
        <f t="shared" si="57"/>
        <v>epg61</v>
      </c>
      <c r="K68" s="48" t="str">
        <f t="shared" si="45"/>
        <v>0009000207E3</v>
      </c>
      <c r="L68" s="48" t="str">
        <f t="shared" si="58"/>
        <v>http://www.tlc-tv.ru/</v>
      </c>
      <c r="M68" s="48" t="str">
        <f t="shared" si="46"/>
        <v>Русский, Английский</v>
      </c>
      <c r="N68" s="48" t="str">
        <f t="shared" si="47"/>
        <v>Круглосуточно</v>
      </c>
      <c r="O68" s="49" t="str">
        <f t="shared" si="48"/>
        <v/>
      </c>
      <c r="P68" s="48" t="str">
        <f t="shared" si="49"/>
        <v>Базовый</v>
      </c>
      <c r="Q68" s="44" t="str">
        <f t="shared" si="50"/>
        <v/>
      </c>
      <c r="R68" s="44"/>
      <c r="S68" s="44" t="str">
        <f t="shared" si="51"/>
        <v>Да</v>
      </c>
      <c r="T68" s="44" t="str">
        <f t="shared" si="52"/>
        <v>Да</v>
      </c>
      <c r="U68" s="44" t="str">
        <f t="shared" si="53"/>
        <v/>
      </c>
      <c r="V68" s="27" t="str">
        <f t="shared" si="54"/>
        <v/>
      </c>
    </row>
    <row r="69" spans="1:22" x14ac:dyDescent="0.2">
      <c r="A69" s="48">
        <f t="shared" si="59"/>
        <v>67</v>
      </c>
      <c r="B69" s="53" t="str">
        <f t="shared" si="55"/>
        <v>Спас</v>
      </c>
      <c r="C69" s="27" t="str">
        <f t="shared" si="56"/>
        <v>Миссия телеканала: формирование мировоззрения и системы нравственных координат, необходимых для эффективного развития государства, на основе исконно православных ценностей. Развитие и укрепление духовно-нравственных основ российского государства.</v>
      </c>
      <c r="D69" s="53" t="str">
        <f t="shared" si="40"/>
        <v>Федеральные каналы</v>
      </c>
      <c r="E69" s="54" t="str">
        <f t="shared" si="41"/>
        <v>SD</v>
      </c>
      <c r="F69" s="54" t="str">
        <f t="shared" si="42"/>
        <v>DVB-2</v>
      </c>
      <c r="G69" s="45" t="str">
        <f t="shared" si="43"/>
        <v xml:space="preserve"> 4019</v>
      </c>
      <c r="H69" s="54">
        <v>313</v>
      </c>
      <c r="I69" s="54">
        <f t="shared" si="44"/>
        <v>12</v>
      </c>
      <c r="J69" s="47" t="str">
        <f t="shared" si="57"/>
        <v>epg391</v>
      </c>
      <c r="K69" s="48" t="str">
        <f t="shared" si="45"/>
        <v>0009000207E2</v>
      </c>
      <c r="L69" s="48" t="str">
        <f t="shared" si="58"/>
        <v>http://spastv.ru</v>
      </c>
      <c r="M69" s="48" t="str">
        <f t="shared" si="46"/>
        <v>Русский</v>
      </c>
      <c r="N69" s="48" t="str">
        <f t="shared" si="47"/>
        <v>Круглосуточно</v>
      </c>
      <c r="O69" s="49" t="str">
        <f t="shared" si="48"/>
        <v/>
      </c>
      <c r="P69" s="48" t="str">
        <f t="shared" si="49"/>
        <v>Федеральный</v>
      </c>
      <c r="Q69" s="48" t="str">
        <f t="shared" si="50"/>
        <v/>
      </c>
      <c r="R69" s="48"/>
      <c r="S69" s="44" t="str">
        <f t="shared" si="51"/>
        <v>Да</v>
      </c>
      <c r="T69" s="44" t="str">
        <f t="shared" si="52"/>
        <v>Да</v>
      </c>
      <c r="U69" s="44" t="str">
        <f t="shared" si="53"/>
        <v/>
      </c>
      <c r="V69" s="27" t="str">
        <f t="shared" si="54"/>
        <v/>
      </c>
    </row>
    <row r="70" spans="1:22" x14ac:dyDescent="0.2">
      <c r="A70" s="44">
        <f t="shared" si="59"/>
        <v>68</v>
      </c>
      <c r="B70" s="27" t="str">
        <f t="shared" si="55"/>
        <v>Shopping live</v>
      </c>
      <c r="C70" s="27" t="str">
        <f t="shared" si="56"/>
        <v>В основу работы Shopping Live заложены современные технологии обслуживания, высокий уровень клиентского сервиса и качественные товары российского и иностранного производства, а также привлекательные цены, система скидок и спецпредложений, акций и бонусных программ.</v>
      </c>
      <c r="D70" s="27" t="str">
        <f t="shared" si="40"/>
        <v>Телемагазины</v>
      </c>
      <c r="E70" s="45" t="str">
        <f t="shared" si="41"/>
        <v>SD</v>
      </c>
      <c r="F70" s="45" t="str">
        <f t="shared" si="42"/>
        <v>DVB-11</v>
      </c>
      <c r="G70" s="45" t="str">
        <f t="shared" si="43"/>
        <v xml:space="preserve"> 4019</v>
      </c>
      <c r="H70" s="46">
        <v>24</v>
      </c>
      <c r="I70" s="45">
        <f t="shared" si="44"/>
        <v>22</v>
      </c>
      <c r="J70" s="47" t="str">
        <f t="shared" si="57"/>
        <v>epg23</v>
      </c>
      <c r="K70" s="48" t="str">
        <f t="shared" si="45"/>
        <v>0009000207E3</v>
      </c>
      <c r="L70" s="48" t="str">
        <f t="shared" si="58"/>
        <v>http://www.shoppinglive.ru/</v>
      </c>
      <c r="M70" s="48" t="str">
        <f t="shared" si="46"/>
        <v>Русский</v>
      </c>
      <c r="N70" s="48" t="str">
        <f t="shared" si="47"/>
        <v>Круглосуточно</v>
      </c>
      <c r="O70" s="49" t="str">
        <f t="shared" si="48"/>
        <v/>
      </c>
      <c r="P70" s="48" t="str">
        <f t="shared" si="49"/>
        <v>Базовый</v>
      </c>
      <c r="Q70" s="44" t="str">
        <f t="shared" si="50"/>
        <v/>
      </c>
      <c r="R70" s="44"/>
      <c r="S70" s="44" t="str">
        <f t="shared" si="51"/>
        <v>Да</v>
      </c>
      <c r="T70" s="44" t="str">
        <f t="shared" si="52"/>
        <v>Да</v>
      </c>
      <c r="U70" s="44" t="str">
        <f t="shared" si="53"/>
        <v/>
      </c>
      <c r="V70" s="27" t="str">
        <f t="shared" si="54"/>
        <v/>
      </c>
    </row>
    <row r="71" spans="1:22" x14ac:dyDescent="0.2">
      <c r="A71" s="44">
        <f t="shared" si="59"/>
        <v>69</v>
      </c>
      <c r="B71" s="27" t="str">
        <f t="shared" si="55"/>
        <v>Россия 1 HD</v>
      </c>
      <c r="C71" s="27" t="str">
        <f t="shared" si="56"/>
        <v>Это динамично развивающаяся телекомпания, занимающая ведущие позиции в российском вещании.</v>
      </c>
      <c r="D71" s="27" t="str">
        <f t="shared" si="40"/>
        <v>Федеральные каналы</v>
      </c>
      <c r="E71" s="45" t="str">
        <f t="shared" si="41"/>
        <v>HD</v>
      </c>
      <c r="F71" s="45" t="str">
        <f t="shared" si="42"/>
        <v>DVB-11</v>
      </c>
      <c r="G71" s="45" t="str">
        <f t="shared" si="43"/>
        <v xml:space="preserve"> 4019</v>
      </c>
      <c r="H71" s="46">
        <v>138</v>
      </c>
      <c r="I71" s="45">
        <f t="shared" si="44"/>
        <v>601</v>
      </c>
      <c r="J71" s="47" t="str">
        <f t="shared" si="57"/>
        <v>epg388</v>
      </c>
      <c r="K71" s="48" t="str">
        <f t="shared" si="45"/>
        <v>0009000207E3</v>
      </c>
      <c r="L71" s="48" t="str">
        <f t="shared" si="58"/>
        <v>http://russia.tv</v>
      </c>
      <c r="M71" s="48" t="str">
        <f t="shared" si="46"/>
        <v>Русский</v>
      </c>
      <c r="N71" s="48" t="str">
        <f t="shared" si="47"/>
        <v>Круглосуточно</v>
      </c>
      <c r="O71" s="49" t="str">
        <f t="shared" si="48"/>
        <v/>
      </c>
      <c r="P71" s="48" t="str">
        <f t="shared" si="49"/>
        <v>Базовый</v>
      </c>
      <c r="Q71" s="44" t="str">
        <f t="shared" si="50"/>
        <v/>
      </c>
      <c r="R71" s="44"/>
      <c r="S71" s="44" t="str">
        <f t="shared" si="51"/>
        <v>Да</v>
      </c>
      <c r="T71" s="44" t="str">
        <f t="shared" si="52"/>
        <v>Да</v>
      </c>
      <c r="U71" s="44" t="str">
        <f t="shared" si="53"/>
        <v/>
      </c>
      <c r="V71" s="27" t="str">
        <f t="shared" si="54"/>
        <v/>
      </c>
    </row>
    <row r="72" spans="1:22" x14ac:dyDescent="0.2">
      <c r="A72" s="48">
        <f t="shared" si="59"/>
        <v>70</v>
      </c>
      <c r="B72" s="53" t="str">
        <f t="shared" si="55"/>
        <v>ТНТ4</v>
      </c>
      <c r="C72" s="27" t="str">
        <f t="shared" si="56"/>
        <v xml:space="preserve">Телеканал, в эфире которого можно увидеть только лучшие и только юмористические сериалы и программы ТНТ: «Физрук», «НеZлоб», «Интерны», «Универ», «Реальные пацаны», Comedy Club, Comedy Woman, Stand Up, ХБ и Comedy Баттл. Ежедневно и круглосуточно смех и положительные эмоции! </v>
      </c>
      <c r="D72" s="53" t="str">
        <f t="shared" si="40"/>
        <v>Развлекательные</v>
      </c>
      <c r="E72" s="54" t="str">
        <f t="shared" si="41"/>
        <v>SD</v>
      </c>
      <c r="F72" s="54" t="str">
        <f t="shared" si="42"/>
        <v>DVB-11</v>
      </c>
      <c r="G72" s="45" t="str">
        <f t="shared" si="43"/>
        <v xml:space="preserve"> 4019</v>
      </c>
      <c r="H72" s="54">
        <v>315</v>
      </c>
      <c r="I72" s="54">
        <f t="shared" si="44"/>
        <v>206</v>
      </c>
      <c r="J72" s="47" t="str">
        <f t="shared" si="57"/>
        <v>epg622</v>
      </c>
      <c r="K72" s="48" t="str">
        <f t="shared" si="45"/>
        <v>0009000207E3</v>
      </c>
      <c r="L72" s="48" t="str">
        <f t="shared" si="58"/>
        <v>http://tnt-online.ru/</v>
      </c>
      <c r="M72" s="48" t="str">
        <f t="shared" si="46"/>
        <v>Русский</v>
      </c>
      <c r="N72" s="48" t="str">
        <f t="shared" si="47"/>
        <v>Круглосуточно</v>
      </c>
      <c r="O72" s="49" t="str">
        <f t="shared" si="48"/>
        <v/>
      </c>
      <c r="P72" s="48" t="str">
        <f t="shared" si="49"/>
        <v>Базовый</v>
      </c>
      <c r="Q72" s="48" t="str">
        <f t="shared" si="50"/>
        <v>Да</v>
      </c>
      <c r="R72" s="48"/>
      <c r="S72" s="44" t="str">
        <f t="shared" si="51"/>
        <v>Да</v>
      </c>
      <c r="T72" s="44" t="str">
        <f t="shared" si="52"/>
        <v>Да</v>
      </c>
      <c r="U72" s="44" t="str">
        <f t="shared" si="53"/>
        <v/>
      </c>
      <c r="V72" s="27" t="str">
        <f t="shared" si="54"/>
        <v/>
      </c>
    </row>
    <row r="73" spans="1:22" x14ac:dyDescent="0.2">
      <c r="A73" s="44">
        <f t="shared" si="59"/>
        <v>71</v>
      </c>
      <c r="B73" s="27" t="str">
        <f t="shared" si="55"/>
        <v>Eurosport 1 HD</v>
      </c>
      <c r="C73" s="27" t="str">
        <f t="shared" si="56"/>
        <v>Канал предоставляет самую полную информацию о текущих событиях в мире спорта. Вещание в формате высокой четкости.</v>
      </c>
      <c r="D73" s="27" t="str">
        <f t="shared" si="40"/>
        <v>Спортивные</v>
      </c>
      <c r="E73" s="45" t="str">
        <f t="shared" si="41"/>
        <v>HD</v>
      </c>
      <c r="F73" s="45" t="str">
        <f t="shared" si="42"/>
        <v>DVB-11</v>
      </c>
      <c r="G73" s="45" t="str">
        <f t="shared" si="43"/>
        <v xml:space="preserve"> 4019</v>
      </c>
      <c r="H73" s="46">
        <v>122</v>
      </c>
      <c r="I73" s="45">
        <f t="shared" si="44"/>
        <v>619</v>
      </c>
      <c r="J73" s="47" t="str">
        <f t="shared" si="57"/>
        <v>epg308</v>
      </c>
      <c r="K73" s="48" t="str">
        <f t="shared" si="45"/>
        <v>0009000207D1</v>
      </c>
      <c r="L73" s="48" t="str">
        <f t="shared" si="58"/>
        <v>http://www.eurosport.ru/</v>
      </c>
      <c r="M73" s="48" t="str">
        <f t="shared" si="46"/>
        <v>Английский</v>
      </c>
      <c r="N73" s="48" t="str">
        <f t="shared" si="47"/>
        <v>Круглосуточно</v>
      </c>
      <c r="O73" s="49" t="str">
        <f t="shared" si="48"/>
        <v/>
      </c>
      <c r="P73" s="48" t="str">
        <f t="shared" si="49"/>
        <v>Базовый</v>
      </c>
      <c r="Q73" s="44" t="str">
        <f t="shared" si="50"/>
        <v/>
      </c>
      <c r="R73" s="44"/>
      <c r="S73" s="44" t="str">
        <f t="shared" si="51"/>
        <v>Да</v>
      </c>
      <c r="T73" s="44" t="str">
        <f t="shared" si="52"/>
        <v>Да</v>
      </c>
      <c r="U73" s="44" t="str">
        <f t="shared" si="53"/>
        <v/>
      </c>
      <c r="V73" s="27" t="str">
        <f t="shared" si="54"/>
        <v/>
      </c>
    </row>
    <row r="74" spans="1:22" x14ac:dyDescent="0.2">
      <c r="A74" s="44">
        <f t="shared" si="59"/>
        <v>72</v>
      </c>
      <c r="B74" s="27" t="str">
        <f t="shared" si="55"/>
        <v>Fox HD</v>
      </c>
      <c r="C74" s="27" t="str">
        <f t="shared" si="56"/>
        <v>FOX HD – лидер по количеству премьерного контента от ведущих мировых студий. В портфолио телеканала FOX HD в России входят такие сериалы как "Ходячие мертвецы" (The Walking Dead), "Однажды в сказке" (Once Upon a Time), "Дурман" (Weeds), "Игра престолов" (Game of Thrones), "Мыслить как преступник" (Criminal minds), "Во все тяжкие" (Breaking Bad) и другие.</v>
      </c>
      <c r="D74" s="27" t="str">
        <f t="shared" si="40"/>
        <v>Кино и сериалы</v>
      </c>
      <c r="E74" s="45" t="str">
        <f t="shared" si="41"/>
        <v>HD</v>
      </c>
      <c r="F74" s="45" t="str">
        <f t="shared" si="42"/>
        <v>DVB-9</v>
      </c>
      <c r="G74" s="45" t="str">
        <f t="shared" si="43"/>
        <v xml:space="preserve"> 4019</v>
      </c>
      <c r="H74" s="46">
        <v>131</v>
      </c>
      <c r="I74" s="45">
        <f t="shared" si="44"/>
        <v>607</v>
      </c>
      <c r="J74" s="47" t="str">
        <f t="shared" si="57"/>
        <v>epg316</v>
      </c>
      <c r="K74" s="48" t="str">
        <f t="shared" si="45"/>
        <v>0009000207D1</v>
      </c>
      <c r="L74" s="48" t="str">
        <f t="shared" si="58"/>
        <v>http://www.fox.com/</v>
      </c>
      <c r="M74" s="48" t="str">
        <f t="shared" si="46"/>
        <v>Русский</v>
      </c>
      <c r="N74" s="48" t="str">
        <f t="shared" si="47"/>
        <v>Круглосуточно</v>
      </c>
      <c r="O74" s="49" t="str">
        <f t="shared" si="48"/>
        <v/>
      </c>
      <c r="P74" s="48" t="str">
        <f t="shared" si="49"/>
        <v>Базовый</v>
      </c>
      <c r="Q74" s="44" t="str">
        <f t="shared" si="50"/>
        <v/>
      </c>
      <c r="R74" s="44"/>
      <c r="S74" s="44" t="str">
        <f t="shared" si="51"/>
        <v>Да</v>
      </c>
      <c r="T74" s="44" t="str">
        <f t="shared" si="52"/>
        <v>Да</v>
      </c>
      <c r="U74" s="44" t="str">
        <f t="shared" si="53"/>
        <v/>
      </c>
      <c r="V74" s="27" t="str">
        <f t="shared" si="54"/>
        <v/>
      </c>
    </row>
    <row r="75" spans="1:22" x14ac:dyDescent="0.2">
      <c r="A75" s="44">
        <f t="shared" si="59"/>
        <v>73</v>
      </c>
      <c r="B75" s="53" t="str">
        <f t="shared" si="55"/>
        <v>Матч! Арена HD</v>
      </c>
      <c r="C75" s="53" t="str">
        <f t="shared" si="56"/>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75" s="53" t="str">
        <f t="shared" si="40"/>
        <v>Спортивные</v>
      </c>
      <c r="E75" s="54" t="str">
        <f t="shared" si="41"/>
        <v>HD</v>
      </c>
      <c r="F75" s="54" t="str">
        <f t="shared" si="42"/>
        <v>DVB-14</v>
      </c>
      <c r="G75" s="45" t="str">
        <f t="shared" si="43"/>
        <v xml:space="preserve"> 4019</v>
      </c>
      <c r="H75" s="55">
        <v>123</v>
      </c>
      <c r="I75" s="54">
        <f t="shared" si="44"/>
        <v>621</v>
      </c>
      <c r="J75" s="47" t="str">
        <f t="shared" si="57"/>
        <v>epg628</v>
      </c>
      <c r="K75" s="48" t="str">
        <f t="shared" si="45"/>
        <v>0009000207E3</v>
      </c>
      <c r="L75" s="48" t="str">
        <f t="shared" si="58"/>
        <v>http://matchtv.ru/</v>
      </c>
      <c r="M75" s="48" t="str">
        <f t="shared" si="46"/>
        <v>Русский</v>
      </c>
      <c r="N75" s="48" t="str">
        <f t="shared" si="47"/>
        <v>Круглосуточно</v>
      </c>
      <c r="O75" s="49" t="str">
        <f t="shared" si="48"/>
        <v/>
      </c>
      <c r="P75" s="48" t="str">
        <f t="shared" si="49"/>
        <v>Базовый</v>
      </c>
      <c r="Q75" s="44" t="str">
        <f t="shared" si="50"/>
        <v/>
      </c>
      <c r="R75" s="44"/>
      <c r="S75" s="44" t="str">
        <f t="shared" si="51"/>
        <v>Да</v>
      </c>
      <c r="T75" s="44" t="str">
        <f t="shared" si="52"/>
        <v>Да</v>
      </c>
      <c r="U75" s="44" t="str">
        <f t="shared" si="53"/>
        <v/>
      </c>
      <c r="V75" s="27" t="str">
        <f t="shared" si="54"/>
        <v/>
      </c>
    </row>
    <row r="76" spans="1:22" x14ac:dyDescent="0.2">
      <c r="A76" s="44">
        <f t="shared" si="59"/>
        <v>74</v>
      </c>
      <c r="B76" s="27" t="str">
        <f t="shared" si="55"/>
        <v>Tiji</v>
      </c>
      <c r="C76" s="27" t="str">
        <f t="shared" si="56"/>
        <v>Детский телеканал для дошкольников. Анимационные сериалы, развивающие передачи, кукольные шоу, музыкальные клипы.</v>
      </c>
      <c r="D76" s="27" t="str">
        <f t="shared" si="40"/>
        <v>Детские</v>
      </c>
      <c r="E76" s="45" t="str">
        <f t="shared" si="41"/>
        <v>SD</v>
      </c>
      <c r="F76" s="45" t="str">
        <f t="shared" si="42"/>
        <v>DVB-13</v>
      </c>
      <c r="G76" s="45" t="str">
        <f t="shared" si="43"/>
        <v xml:space="preserve"> 4019</v>
      </c>
      <c r="H76" s="46">
        <v>113</v>
      </c>
      <c r="I76" s="45">
        <f t="shared" si="44"/>
        <v>85</v>
      </c>
      <c r="J76" s="47" t="str">
        <f t="shared" si="57"/>
        <v>epg109</v>
      </c>
      <c r="K76" s="48" t="str">
        <f t="shared" si="45"/>
        <v>0009000207D1</v>
      </c>
      <c r="L76" s="48" t="str">
        <f t="shared" si="58"/>
        <v>http://www.tiji.fr/</v>
      </c>
      <c r="M76" s="48" t="str">
        <f t="shared" si="46"/>
        <v>Русский</v>
      </c>
      <c r="N76" s="48" t="str">
        <f t="shared" si="47"/>
        <v>Круглосуточно</v>
      </c>
      <c r="O76" s="49" t="str">
        <f t="shared" si="48"/>
        <v/>
      </c>
      <c r="P76" s="48" t="str">
        <f t="shared" si="49"/>
        <v>Базовый</v>
      </c>
      <c r="Q76" s="44" t="str">
        <f t="shared" si="50"/>
        <v/>
      </c>
      <c r="R76" s="44"/>
      <c r="S76" s="44" t="str">
        <f t="shared" si="51"/>
        <v>Да</v>
      </c>
      <c r="T76" s="44" t="str">
        <f t="shared" si="52"/>
        <v>Да</v>
      </c>
      <c r="U76" s="44" t="str">
        <f t="shared" si="53"/>
        <v/>
      </c>
      <c r="V76" s="27" t="str">
        <f t="shared" si="54"/>
        <v/>
      </c>
    </row>
    <row r="77" spans="1:22" x14ac:dyDescent="0.2">
      <c r="A77" s="44">
        <f t="shared" si="59"/>
        <v>75</v>
      </c>
      <c r="B77" s="51" t="str">
        <f t="shared" si="55"/>
        <v>Шалун SD</v>
      </c>
      <c r="C77" s="51" t="str">
        <f t="shared" si="56"/>
        <v>Телеканал для взрослых с разножанровыми эротическими фильмами. Съемки в необычных местах, на природе, и фильмы, снятые на шикарных виллах, пляже, парках и других общественных местах. Большинство лент снято с участием звёздного состава. Поклонники «клубнички» смогут увидеть лучших звезд эротического жанра.</v>
      </c>
      <c r="D77" s="51" t="str">
        <f t="shared" si="40"/>
        <v>Эротика</v>
      </c>
      <c r="E77" s="68" t="str">
        <f t="shared" si="41"/>
        <v>SD</v>
      </c>
      <c r="F77" s="68" t="str">
        <f t="shared" si="42"/>
        <v>DVB-13</v>
      </c>
      <c r="G77" s="68" t="str">
        <f t="shared" si="43"/>
        <v xml:space="preserve"> 4019</v>
      </c>
      <c r="H77" s="68">
        <v>196</v>
      </c>
      <c r="I77" s="68">
        <f t="shared" si="44"/>
        <v>925</v>
      </c>
      <c r="J77" s="153" t="str">
        <f t="shared" si="57"/>
        <v>epg654</v>
      </c>
      <c r="K77" s="67" t="str">
        <f t="shared" si="45"/>
        <v>0009000207E3</v>
      </c>
      <c r="L77" s="67" t="str">
        <f t="shared" si="58"/>
        <v>http://www.goodtime.media/</v>
      </c>
      <c r="M77" s="48" t="str">
        <f t="shared" si="46"/>
        <v>Русский</v>
      </c>
      <c r="N77" s="48" t="str">
        <f t="shared" si="47"/>
        <v>Круглосуточно</v>
      </c>
      <c r="O77" s="49" t="str">
        <f t="shared" si="48"/>
        <v/>
      </c>
      <c r="P77" s="48" t="str">
        <f t="shared" si="49"/>
        <v>Базовый</v>
      </c>
      <c r="Q77" s="44" t="str">
        <f t="shared" si="50"/>
        <v/>
      </c>
      <c r="R77" s="44"/>
      <c r="S77" s="44" t="str">
        <f t="shared" si="51"/>
        <v>Да</v>
      </c>
      <c r="T77" s="44" t="str">
        <f t="shared" si="52"/>
        <v>Да</v>
      </c>
      <c r="U77" s="44" t="str">
        <f t="shared" si="53"/>
        <v>Да</v>
      </c>
      <c r="V77" s="27" t="str">
        <f t="shared" si="54"/>
        <v/>
      </c>
    </row>
    <row r="78" spans="1:22" x14ac:dyDescent="0.2">
      <c r="A78" s="44">
        <f t="shared" si="59"/>
        <v>76</v>
      </c>
      <c r="B78" s="27" t="str">
        <f t="shared" si="55"/>
        <v>Ретро</v>
      </c>
      <c r="C78" s="27" t="str">
        <f t="shared" si="56"/>
        <v>Вместе с каналом "РетроТВ" Вы вспомните самые яркие моменты из истории нашей страны, увидите программы, фильмы и телеспектакли из золотого фонда отечественного телевидения, встретитесь с телеперсонажами, вместе с которыми выросли.</v>
      </c>
      <c r="D78" s="27" t="str">
        <f t="shared" si="40"/>
        <v>Развлекательные</v>
      </c>
      <c r="E78" s="45" t="str">
        <f t="shared" si="41"/>
        <v>SD</v>
      </c>
      <c r="F78" s="45" t="str">
        <f t="shared" si="42"/>
        <v>DVB-13</v>
      </c>
      <c r="G78" s="45" t="str">
        <f t="shared" si="43"/>
        <v xml:space="preserve"> 4019</v>
      </c>
      <c r="H78" s="46">
        <v>40</v>
      </c>
      <c r="I78" s="45">
        <f t="shared" si="44"/>
        <v>204</v>
      </c>
      <c r="J78" s="47" t="str">
        <f t="shared" si="57"/>
        <v>epg39</v>
      </c>
      <c r="K78" s="48" t="str">
        <f t="shared" si="45"/>
        <v>0009000207D1</v>
      </c>
      <c r="L78" s="48" t="str">
        <f t="shared" si="58"/>
        <v>http://www.tv-stream.ru/</v>
      </c>
      <c r="M78" s="48" t="str">
        <f t="shared" si="46"/>
        <v>Русский</v>
      </c>
      <c r="N78" s="48" t="str">
        <f t="shared" si="47"/>
        <v>Круглосуточно</v>
      </c>
      <c r="O78" s="49" t="str">
        <f t="shared" si="48"/>
        <v/>
      </c>
      <c r="P78" s="48" t="str">
        <f t="shared" si="49"/>
        <v>Базовый</v>
      </c>
      <c r="Q78" s="44" t="str">
        <f t="shared" si="50"/>
        <v>Да</v>
      </c>
      <c r="R78" s="44"/>
      <c r="S78" s="44" t="str">
        <f t="shared" si="51"/>
        <v>Да</v>
      </c>
      <c r="T78" s="44" t="str">
        <f t="shared" si="52"/>
        <v>Да</v>
      </c>
      <c r="U78" s="44" t="str">
        <f t="shared" si="53"/>
        <v/>
      </c>
      <c r="V78" s="27" t="str">
        <f t="shared" si="54"/>
        <v/>
      </c>
    </row>
    <row r="79" spans="1:22" x14ac:dyDescent="0.2">
      <c r="A79" s="44">
        <f t="shared" si="59"/>
        <v>77</v>
      </c>
      <c r="B79" s="27" t="str">
        <f t="shared" si="55"/>
        <v>National Geographic HD</v>
      </c>
      <c r="C79" s="27" t="str">
        <f t="shared" si="56"/>
        <v>Канал о природе, вдохновляющий на приключения. Программы подготовлены с использованием эксклюзивных материалов географического общества США.</v>
      </c>
      <c r="D79" s="27" t="str">
        <f t="shared" si="40"/>
        <v>Вокруг света</v>
      </c>
      <c r="E79" s="45" t="str">
        <f t="shared" si="41"/>
        <v>HD</v>
      </c>
      <c r="F79" s="45" t="str">
        <f t="shared" si="42"/>
        <v>DVB-13</v>
      </c>
      <c r="G79" s="45" t="str">
        <f t="shared" si="43"/>
        <v xml:space="preserve"> 4019</v>
      </c>
      <c r="H79" s="46">
        <v>134</v>
      </c>
      <c r="I79" s="45">
        <f t="shared" si="44"/>
        <v>610</v>
      </c>
      <c r="J79" s="47" t="str">
        <f t="shared" si="57"/>
        <v>epg319</v>
      </c>
      <c r="K79" s="48" t="str">
        <f t="shared" si="45"/>
        <v>0009000207D1</v>
      </c>
      <c r="L79" s="48" t="str">
        <f t="shared" si="58"/>
        <v>http://natgeotv.com/ru</v>
      </c>
      <c r="M79" s="48" t="str">
        <f t="shared" si="46"/>
        <v>Русский, Английский</v>
      </c>
      <c r="N79" s="48" t="str">
        <f t="shared" si="47"/>
        <v>Круглосуточно</v>
      </c>
      <c r="O79" s="49" t="str">
        <f t="shared" si="48"/>
        <v/>
      </c>
      <c r="P79" s="48" t="str">
        <f t="shared" si="49"/>
        <v>Базовый</v>
      </c>
      <c r="Q79" s="44" t="str">
        <f t="shared" si="50"/>
        <v/>
      </c>
      <c r="R79" s="44"/>
      <c r="S79" s="44" t="str">
        <f t="shared" si="51"/>
        <v>Да</v>
      </c>
      <c r="T79" s="44" t="str">
        <f t="shared" si="52"/>
        <v>Да</v>
      </c>
      <c r="U79" s="44" t="str">
        <f t="shared" si="53"/>
        <v/>
      </c>
      <c r="V79" s="27" t="str">
        <f t="shared" si="54"/>
        <v/>
      </c>
    </row>
    <row r="80" spans="1:22" x14ac:dyDescent="0.2">
      <c r="A80" s="44">
        <f t="shared" si="59"/>
        <v>78</v>
      </c>
      <c r="B80" s="27" t="str">
        <f t="shared" si="55"/>
        <v>Food Network</v>
      </c>
      <c r="C80" s="27" t="str">
        <f t="shared" si="56"/>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80" s="27" t="str">
        <f t="shared" si="40"/>
        <v>Семья и здоровье</v>
      </c>
      <c r="E80" s="45" t="str">
        <f t="shared" si="41"/>
        <v>SD</v>
      </c>
      <c r="F80" s="45" t="str">
        <f t="shared" si="42"/>
        <v>DVB-13</v>
      </c>
      <c r="G80" s="45" t="str">
        <f t="shared" si="43"/>
        <v xml:space="preserve"> 4019</v>
      </c>
      <c r="H80" s="46">
        <v>304</v>
      </c>
      <c r="I80" s="45">
        <f t="shared" si="44"/>
        <v>134</v>
      </c>
      <c r="J80" s="47" t="str">
        <f t="shared" si="57"/>
        <v>epg589</v>
      </c>
      <c r="K80" s="48" t="str">
        <f t="shared" si="45"/>
        <v>0009000207D1</v>
      </c>
      <c r="L80" s="48" t="str">
        <f t="shared" si="58"/>
        <v>http://foodnetwork.com</v>
      </c>
      <c r="M80" s="48" t="str">
        <f t="shared" si="46"/>
        <v>Русский, Английский</v>
      </c>
      <c r="N80" s="48" t="str">
        <f t="shared" si="47"/>
        <v>Круглосуточно</v>
      </c>
      <c r="O80" s="49" t="str">
        <f t="shared" si="48"/>
        <v/>
      </c>
      <c r="P80" s="48" t="str">
        <f t="shared" si="49"/>
        <v>Базовый</v>
      </c>
      <c r="Q80" s="44" t="str">
        <f t="shared" si="50"/>
        <v>Да</v>
      </c>
      <c r="R80" s="44"/>
      <c r="S80" s="44" t="str">
        <f t="shared" si="51"/>
        <v>Да</v>
      </c>
      <c r="T80" s="44" t="str">
        <f t="shared" si="52"/>
        <v>Да</v>
      </c>
      <c r="U80" s="44" t="str">
        <f t="shared" si="53"/>
        <v/>
      </c>
      <c r="V80" s="27" t="str">
        <f t="shared" si="54"/>
        <v/>
      </c>
    </row>
    <row r="81" spans="1:22" x14ac:dyDescent="0.2">
      <c r="A81" s="44">
        <f t="shared" si="59"/>
        <v>79</v>
      </c>
      <c r="B81" s="27" t="str">
        <f t="shared" si="55"/>
        <v>Ностальгия</v>
      </c>
      <c r="C81" s="27" t="str">
        <f t="shared" si="56"/>
        <v>"Ностальгия" - это новый телевизионный канал о том времени. Для наших зрителей - лучшее, что было тогда на телевидении: музыка, разрешенная и запрещенная в СССР, фильмы, тайна успеха которых не разгадана до сих пор, ток-шоу о самом интересном тех десятилетий, интерактивные воспоминания о жизни в Советском Союзе.</v>
      </c>
      <c r="D81" s="27" t="str">
        <f t="shared" si="40"/>
        <v>Развлекательные</v>
      </c>
      <c r="E81" s="45" t="str">
        <f t="shared" si="41"/>
        <v>SD</v>
      </c>
      <c r="F81" s="45" t="str">
        <f t="shared" si="42"/>
        <v>DVB-13</v>
      </c>
      <c r="G81" s="45" t="str">
        <f t="shared" si="43"/>
        <v xml:space="preserve"> 4019</v>
      </c>
      <c r="H81" s="46">
        <v>140</v>
      </c>
      <c r="I81" s="45">
        <f t="shared" si="44"/>
        <v>203</v>
      </c>
      <c r="J81" s="47" t="str">
        <f t="shared" si="57"/>
        <v>epg325</v>
      </c>
      <c r="K81" s="48" t="str">
        <f t="shared" si="45"/>
        <v>0009000207D1</v>
      </c>
      <c r="L81" s="48" t="str">
        <f t="shared" si="58"/>
        <v>http://www.nostalgiatv.ru/</v>
      </c>
      <c r="M81" s="48" t="str">
        <f t="shared" si="46"/>
        <v>Русский</v>
      </c>
      <c r="N81" s="48" t="str">
        <f t="shared" si="47"/>
        <v>Круглосуточно</v>
      </c>
      <c r="O81" s="49" t="str">
        <f t="shared" si="48"/>
        <v/>
      </c>
      <c r="P81" s="48" t="str">
        <f t="shared" si="49"/>
        <v>Базовый</v>
      </c>
      <c r="Q81" s="44" t="str">
        <f t="shared" si="50"/>
        <v>Да</v>
      </c>
      <c r="R81" s="44"/>
      <c r="S81" s="44" t="str">
        <f t="shared" si="51"/>
        <v>Да</v>
      </c>
      <c r="T81" s="44" t="str">
        <f t="shared" si="52"/>
        <v>Да</v>
      </c>
      <c r="U81" s="44" t="str">
        <f t="shared" si="53"/>
        <v/>
      </c>
      <c r="V81" s="27" t="str">
        <f t="shared" si="54"/>
        <v/>
      </c>
    </row>
    <row r="82" spans="1:22" x14ac:dyDescent="0.2">
      <c r="A82" s="44">
        <f t="shared" si="59"/>
        <v>80</v>
      </c>
      <c r="B82" s="27" t="str">
        <f t="shared" si="55"/>
        <v>Eurosport 2</v>
      </c>
      <c r="C82" s="27" t="str">
        <f t="shared" si="56"/>
        <v>Канал предоставляет самую полную информацию о текущих событиях в мире спорта. Вещание в формате высокой четкости.</v>
      </c>
      <c r="D82" s="27" t="str">
        <f t="shared" si="40"/>
        <v>Спортивные</v>
      </c>
      <c r="E82" s="45" t="str">
        <f t="shared" si="41"/>
        <v>SD</v>
      </c>
      <c r="F82" s="45" t="str">
        <f t="shared" si="42"/>
        <v>DVB-13</v>
      </c>
      <c r="G82" s="45" t="str">
        <f t="shared" si="43"/>
        <v xml:space="preserve"> 4019</v>
      </c>
      <c r="H82" s="46">
        <v>111</v>
      </c>
      <c r="I82" s="45">
        <f t="shared" si="44"/>
        <v>301</v>
      </c>
      <c r="J82" s="47" t="str">
        <f t="shared" si="57"/>
        <v>epg107</v>
      </c>
      <c r="K82" s="48" t="str">
        <f t="shared" si="45"/>
        <v>0009000207D1</v>
      </c>
      <c r="L82" s="48" t="str">
        <f t="shared" si="58"/>
        <v>http://www.eurosport.ru/</v>
      </c>
      <c r="M82" s="48" t="str">
        <f t="shared" si="46"/>
        <v>Русский, Английский</v>
      </c>
      <c r="N82" s="48" t="str">
        <f t="shared" si="47"/>
        <v>Круглосуточно</v>
      </c>
      <c r="O82" s="49" t="str">
        <f t="shared" si="48"/>
        <v/>
      </c>
      <c r="P82" s="48" t="str">
        <f t="shared" si="49"/>
        <v>Базовый</v>
      </c>
      <c r="Q82" s="44" t="str">
        <f t="shared" si="50"/>
        <v/>
      </c>
      <c r="R82" s="44"/>
      <c r="S82" s="44" t="str">
        <f t="shared" si="51"/>
        <v>Да</v>
      </c>
      <c r="T82" s="44" t="str">
        <f t="shared" si="52"/>
        <v>Да</v>
      </c>
      <c r="U82" s="44" t="str">
        <f t="shared" si="53"/>
        <v/>
      </c>
      <c r="V82" s="27" t="str">
        <f t="shared" si="54"/>
        <v/>
      </c>
    </row>
    <row r="83" spans="1:22" x14ac:dyDescent="0.2">
      <c r="A83" s="44">
        <f t="shared" si="59"/>
        <v>81</v>
      </c>
      <c r="B83" s="27" t="str">
        <f t="shared" si="55"/>
        <v>National Geographic Wild HD</v>
      </c>
      <c r="C83" s="27" t="str">
        <f t="shared" si="56"/>
        <v>Канал о природе, вдохновляющий на приключения. Программы подготовлены с использованием эксклюзивных материалов географического общества США. Вещание в формате высокой четкости.</v>
      </c>
      <c r="D83" s="27" t="str">
        <f t="shared" si="40"/>
        <v>Вокруг света</v>
      </c>
      <c r="E83" s="45" t="str">
        <f t="shared" si="41"/>
        <v>HD</v>
      </c>
      <c r="F83" s="45" t="str">
        <f t="shared" si="42"/>
        <v>DVB-14</v>
      </c>
      <c r="G83" s="45" t="str">
        <f t="shared" si="43"/>
        <v xml:space="preserve"> 4019</v>
      </c>
      <c r="H83" s="46">
        <v>135</v>
      </c>
      <c r="I83" s="45">
        <f t="shared" si="44"/>
        <v>611</v>
      </c>
      <c r="J83" s="47" t="str">
        <f t="shared" si="57"/>
        <v>epg320</v>
      </c>
      <c r="K83" s="48" t="str">
        <f t="shared" si="45"/>
        <v>0009000207D1</v>
      </c>
      <c r="L83" s="48" t="str">
        <f t="shared" si="58"/>
        <v>http://natgeotv.com</v>
      </c>
      <c r="M83" s="48" t="str">
        <f t="shared" si="46"/>
        <v>Русский</v>
      </c>
      <c r="N83" s="48" t="str">
        <f t="shared" si="47"/>
        <v>Круглосуточно</v>
      </c>
      <c r="O83" s="49" t="str">
        <f t="shared" si="48"/>
        <v/>
      </c>
      <c r="P83" s="48" t="str">
        <f t="shared" si="49"/>
        <v>Базовый</v>
      </c>
      <c r="Q83" s="44" t="str">
        <f t="shared" si="50"/>
        <v/>
      </c>
      <c r="R83" s="44"/>
      <c r="S83" s="44" t="str">
        <f t="shared" si="51"/>
        <v>Да</v>
      </c>
      <c r="T83" s="44" t="str">
        <f t="shared" si="52"/>
        <v>Да</v>
      </c>
      <c r="U83" s="44" t="str">
        <f t="shared" si="53"/>
        <v/>
      </c>
      <c r="V83" s="27" t="str">
        <f t="shared" si="54"/>
        <v/>
      </c>
    </row>
    <row r="84" spans="1:22" x14ac:dyDescent="0.2">
      <c r="A84" s="44">
        <f t="shared" si="59"/>
        <v>82</v>
      </c>
      <c r="B84" s="27" t="str">
        <f t="shared" si="55"/>
        <v>СТС Love</v>
      </c>
      <c r="C84" s="27" t="str">
        <f t="shared" si="56"/>
        <v>Канал посвящен любви и отношениям и будет интересен широкой аудитории, но в первую очередь предназначен для молодежной женской аудитории 18-25. Зрители увидят лучшие российские и международные сериалы и реалити из библиотеки высококачественного контента «СТС Медиа», в том числе хиты телеканала СТС «Ранетки», «Папины дочки», «Кадетство», «Закрытая школа» и «Молодежка».</v>
      </c>
      <c r="D84" s="27" t="str">
        <f t="shared" si="40"/>
        <v>Кино и сериалы</v>
      </c>
      <c r="E84" s="45" t="str">
        <f t="shared" si="41"/>
        <v>SD</v>
      </c>
      <c r="F84" s="45" t="str">
        <f t="shared" si="42"/>
        <v>DVB-15</v>
      </c>
      <c r="G84" s="45" t="str">
        <f t="shared" si="43"/>
        <v xml:space="preserve"> 4019</v>
      </c>
      <c r="H84" s="46">
        <v>145</v>
      </c>
      <c r="I84" s="45">
        <f t="shared" si="44"/>
        <v>75</v>
      </c>
      <c r="J84" s="47" t="str">
        <f t="shared" si="57"/>
        <v>epg512</v>
      </c>
      <c r="K84" s="48" t="str">
        <f t="shared" si="45"/>
        <v>0009000207E3</v>
      </c>
      <c r="L84" s="48" t="str">
        <f t="shared" si="58"/>
        <v>http://love.ctc.ru/</v>
      </c>
      <c r="M84" s="48" t="str">
        <f t="shared" si="46"/>
        <v>Русский</v>
      </c>
      <c r="N84" s="48" t="str">
        <f t="shared" si="47"/>
        <v>Круглосуточно</v>
      </c>
      <c r="O84" s="49" t="str">
        <f t="shared" si="48"/>
        <v/>
      </c>
      <c r="P84" s="48" t="str">
        <f t="shared" si="49"/>
        <v>Базовый</v>
      </c>
      <c r="Q84" s="44" t="str">
        <f t="shared" si="50"/>
        <v>Да</v>
      </c>
      <c r="R84" s="44"/>
      <c r="S84" s="44" t="str">
        <f t="shared" si="51"/>
        <v>Да</v>
      </c>
      <c r="T84" s="44" t="str">
        <f t="shared" si="52"/>
        <v>Да</v>
      </c>
      <c r="U84" s="44" t="str">
        <f t="shared" si="53"/>
        <v/>
      </c>
      <c r="V84" s="27" t="str">
        <f t="shared" si="54"/>
        <v/>
      </c>
    </row>
    <row r="85" spans="1:22" x14ac:dyDescent="0.2">
      <c r="A85" s="44">
        <f t="shared" si="59"/>
        <v>83</v>
      </c>
      <c r="B85" s="27" t="str">
        <f t="shared" si="55"/>
        <v>МТС-ИНФО</v>
      </c>
      <c r="C85" s="27" t="str">
        <f t="shared" si="56"/>
        <v>Информационный канала МТС - Инфо. Полезная информация для абонентов, анонсы новых каналов в сети МТС, бучающие ролики о новых технологиях, услугах и спсобах их подключения. Дополнительную информацию об услугах вы всегда сможете найти в офисах продаж МТС, на нашем сайте www.mts.ru и на канале МТС - Инфо. При необходимости получения помощи или консультации, вы можете обратиться по телефону  8 800 250 0890</v>
      </c>
      <c r="D85" s="27" t="str">
        <f t="shared" si="40"/>
        <v>Новости и публицистика</v>
      </c>
      <c r="E85" s="45" t="str">
        <f t="shared" si="41"/>
        <v>SD</v>
      </c>
      <c r="F85" s="45" t="str">
        <f t="shared" si="42"/>
        <v>DVB-14</v>
      </c>
      <c r="G85" s="45" t="str">
        <f t="shared" si="43"/>
        <v xml:space="preserve"> 4019</v>
      </c>
      <c r="H85" s="46">
        <v>999</v>
      </c>
      <c r="I85" s="45">
        <f t="shared" si="44"/>
        <v>30</v>
      </c>
      <c r="J85" s="47" t="str">
        <f t="shared" si="57"/>
        <v>epg114</v>
      </c>
      <c r="K85" s="48" t="str">
        <f t="shared" si="45"/>
        <v>-</v>
      </c>
      <c r="L85" s="48" t="str">
        <f t="shared" si="58"/>
        <v>http://dom.mts.ru</v>
      </c>
      <c r="M85" s="48" t="str">
        <f t="shared" si="46"/>
        <v>Русский</v>
      </c>
      <c r="N85" s="48" t="str">
        <f t="shared" si="47"/>
        <v>Круглосуточно</v>
      </c>
      <c r="O85" s="49" t="str">
        <f t="shared" si="48"/>
        <v/>
      </c>
      <c r="P85" s="48" t="str">
        <f t="shared" si="49"/>
        <v>Базовый</v>
      </c>
      <c r="Q85" s="44" t="str">
        <f t="shared" si="50"/>
        <v/>
      </c>
      <c r="R85" s="44"/>
      <c r="S85" s="44" t="str">
        <f t="shared" si="51"/>
        <v>Да</v>
      </c>
      <c r="T85" s="44" t="str">
        <f t="shared" si="52"/>
        <v>Да</v>
      </c>
      <c r="U85" s="44" t="str">
        <f t="shared" si="53"/>
        <v/>
      </c>
      <c r="V85" s="27" t="str">
        <f t="shared" si="54"/>
        <v/>
      </c>
    </row>
    <row r="86" spans="1:22" x14ac:dyDescent="0.2">
      <c r="A86" s="44">
        <f t="shared" si="59"/>
        <v>84</v>
      </c>
      <c r="B86" s="51" t="str">
        <f t="shared" si="55"/>
        <v>Gulli Girl</v>
      </c>
      <c r="C86" s="51" t="str">
        <f t="shared" si="56"/>
        <v>Канал для девочек от 4 до 14 лет. В эфире канала – мультфильмы, сериалы, реалити-шоу и многое другое. А блок передач с увлекательными приключенческими программами Gulli Good будет интересен не только девочкам, но и мальчикам!</v>
      </c>
      <c r="D86" s="27" t="str">
        <f t="shared" si="40"/>
        <v>Детские</v>
      </c>
      <c r="E86" s="45" t="str">
        <f t="shared" si="41"/>
        <v>SD</v>
      </c>
      <c r="F86" s="45" t="str">
        <f t="shared" si="42"/>
        <v>DVB-14</v>
      </c>
      <c r="G86" s="45" t="str">
        <f t="shared" si="43"/>
        <v xml:space="preserve"> 4019</v>
      </c>
      <c r="H86" s="46">
        <v>80</v>
      </c>
      <c r="I86" s="45">
        <f t="shared" si="44"/>
        <v>87</v>
      </c>
      <c r="J86" s="47" t="str">
        <f t="shared" si="57"/>
        <v>epg76</v>
      </c>
      <c r="K86" s="48" t="str">
        <f t="shared" si="45"/>
        <v>0009000207D1</v>
      </c>
      <c r="L86" s="48" t="str">
        <f t="shared" si="58"/>
        <v>http://www.gulli.ru/</v>
      </c>
      <c r="M86" s="48" t="str">
        <f t="shared" si="46"/>
        <v>Русский</v>
      </c>
      <c r="N86" s="48" t="str">
        <f t="shared" si="47"/>
        <v>Круглосуточно</v>
      </c>
      <c r="O86" s="49" t="str">
        <f t="shared" si="48"/>
        <v/>
      </c>
      <c r="P86" s="48" t="str">
        <f t="shared" si="49"/>
        <v>Базовый</v>
      </c>
      <c r="Q86" s="44" t="str">
        <f t="shared" si="50"/>
        <v/>
      </c>
      <c r="R86" s="44"/>
      <c r="S86" s="44" t="str">
        <f t="shared" si="51"/>
        <v>Да</v>
      </c>
      <c r="T86" s="44" t="str">
        <f t="shared" si="52"/>
        <v>Да</v>
      </c>
      <c r="U86" s="44" t="str">
        <f t="shared" si="53"/>
        <v/>
      </c>
      <c r="V86" s="27" t="str">
        <f t="shared" si="54"/>
        <v/>
      </c>
    </row>
    <row r="87" spans="1:22" x14ac:dyDescent="0.2">
      <c r="A87" s="44">
        <f t="shared" si="59"/>
        <v>85</v>
      </c>
      <c r="B87" s="27" t="str">
        <f t="shared" si="55"/>
        <v>Детский</v>
      </c>
      <c r="C87" s="27" t="str">
        <f t="shared" si="56"/>
        <v>"Детский" — это познавательные и развлекательные программы собственного производства: "ЗанзиБар", "Занзи в большом городе", "Готовим с мамой", "Творческие мастерские" и др., лучшие отечественные и зарубежные мультфильмы и фильмы. Сериалы "Детективы из табакерки" и "Мерлин", мультсериалы "Друзья ангелов", "Слэш" и "Зик бук", а также отечественные художественные фильмы и шедевры мультипликации.</v>
      </c>
      <c r="D87" s="27" t="str">
        <f t="shared" si="40"/>
        <v>Детские</v>
      </c>
      <c r="E87" s="45" t="str">
        <f t="shared" si="41"/>
        <v>SD</v>
      </c>
      <c r="F87" s="45" t="str">
        <f t="shared" si="42"/>
        <v>DVB-14</v>
      </c>
      <c r="G87" s="45" t="str">
        <f t="shared" si="43"/>
        <v xml:space="preserve"> 4019</v>
      </c>
      <c r="H87" s="46">
        <v>83</v>
      </c>
      <c r="I87" s="45">
        <f t="shared" si="44"/>
        <v>88</v>
      </c>
      <c r="J87" s="47" t="str">
        <f t="shared" si="57"/>
        <v>epg79</v>
      </c>
      <c r="K87" s="48" t="str">
        <f t="shared" si="45"/>
        <v>0009000207D1</v>
      </c>
      <c r="L87" s="48" t="str">
        <f t="shared" si="58"/>
        <v>http://telekanaldetskiy.ru/</v>
      </c>
      <c r="M87" s="48" t="str">
        <f t="shared" si="46"/>
        <v>Русский</v>
      </c>
      <c r="N87" s="48" t="str">
        <f t="shared" si="47"/>
        <v>Круглосуточно</v>
      </c>
      <c r="O87" s="49" t="str">
        <f t="shared" si="48"/>
        <v/>
      </c>
      <c r="P87" s="48" t="str">
        <f t="shared" si="49"/>
        <v>Базовый</v>
      </c>
      <c r="Q87" s="44" t="str">
        <f t="shared" si="50"/>
        <v>Да</v>
      </c>
      <c r="R87" s="44"/>
      <c r="S87" s="44" t="str">
        <f t="shared" si="51"/>
        <v>Да</v>
      </c>
      <c r="T87" s="44" t="str">
        <f t="shared" si="52"/>
        <v>Да</v>
      </c>
      <c r="U87" s="44" t="str">
        <f t="shared" si="53"/>
        <v/>
      </c>
      <c r="V87" s="27" t="str">
        <f t="shared" si="54"/>
        <v/>
      </c>
    </row>
    <row r="88" spans="1:22" x14ac:dyDescent="0.2">
      <c r="A88" s="44">
        <f t="shared" si="59"/>
        <v>86</v>
      </c>
      <c r="B88" s="27" t="str">
        <f t="shared" si="55"/>
        <v>Discovery Channel HD</v>
      </c>
      <c r="C88" s="27" t="str">
        <f t="shared" si="56"/>
        <v>Программы канала побуждают зрителей к открытиям, позволяя иначе взглянуть на привычные вещи и увидеть новое и удивительное вокруг себя. Discovery Channel делает ставку на харизматичных ведущих и героев программ. Эти люди не нуждаются в представлении, они способны увлечь зрителя за собой – навстречу новому и неизведанному. В центре внимания – искатели приключений, которые вдохновляют своим примером.</v>
      </c>
      <c r="D88" s="27" t="str">
        <f t="shared" si="40"/>
        <v>Вокруг света</v>
      </c>
      <c r="E88" s="45" t="str">
        <f t="shared" si="41"/>
        <v>HD</v>
      </c>
      <c r="F88" s="45" t="str">
        <f t="shared" si="42"/>
        <v>DVB-15</v>
      </c>
      <c r="G88" s="45" t="str">
        <f t="shared" si="43"/>
        <v xml:space="preserve"> 4019</v>
      </c>
      <c r="H88" s="46">
        <v>118</v>
      </c>
      <c r="I88" s="45">
        <f t="shared" si="44"/>
        <v>609</v>
      </c>
      <c r="J88" s="47" t="str">
        <f t="shared" si="57"/>
        <v>epg509</v>
      </c>
      <c r="K88" s="48" t="str">
        <f t="shared" si="45"/>
        <v>0009000207D1</v>
      </c>
      <c r="L88" s="48" t="str">
        <f t="shared" si="58"/>
        <v>http://www.discoverychannel.ru/</v>
      </c>
      <c r="M88" s="48" t="str">
        <f t="shared" si="46"/>
        <v>Русский, Английский</v>
      </c>
      <c r="N88" s="48" t="str">
        <f t="shared" si="47"/>
        <v>Круглосуточно</v>
      </c>
      <c r="O88" s="49" t="str">
        <f t="shared" si="48"/>
        <v/>
      </c>
      <c r="P88" s="48" t="str">
        <f t="shared" si="49"/>
        <v>Базовый</v>
      </c>
      <c r="Q88" s="44" t="str">
        <f t="shared" si="50"/>
        <v/>
      </c>
      <c r="R88" s="44"/>
      <c r="S88" s="44" t="str">
        <f t="shared" si="51"/>
        <v>Да</v>
      </c>
      <c r="T88" s="44" t="str">
        <f t="shared" si="52"/>
        <v>Да</v>
      </c>
      <c r="U88" s="44" t="str">
        <f t="shared" si="53"/>
        <v/>
      </c>
      <c r="V88" s="27" t="str">
        <f t="shared" si="54"/>
        <v/>
      </c>
    </row>
    <row r="89" spans="1:22" x14ac:dyDescent="0.2">
      <c r="A89" s="44">
        <f t="shared" si="59"/>
        <v>87</v>
      </c>
      <c r="B89" s="27" t="str">
        <f t="shared" si="55"/>
        <v>TV1000 Comedy HD</v>
      </c>
      <c r="C89" s="27" t="str">
        <f t="shared" si="56"/>
        <v xml:space="preserve">Телеканал полностью посвящен первоклассным комедиям и дополняет жанровую линейку киноканалов Viasat Premium. Самые любимые и смешные фильмы в непревзойденном качестве стали доступнее! Благодаря уникальной подборке комедийных фильмов телеканала TV1000 COMEDY, зрителей ждут самые смешные истории и любимые комедианты. Теперь у каждого появилась уникальная возможность открыть для себя мир комедии заново. </v>
      </c>
      <c r="D89" s="27" t="str">
        <f t="shared" si="40"/>
        <v>Кино и сериалы</v>
      </c>
      <c r="E89" s="45" t="str">
        <f t="shared" si="41"/>
        <v>HD</v>
      </c>
      <c r="F89" s="45" t="str">
        <f t="shared" si="42"/>
        <v>DVB-15</v>
      </c>
      <c r="G89" s="45" t="str">
        <f t="shared" si="43"/>
        <v xml:space="preserve"> 4019</v>
      </c>
      <c r="H89" s="46">
        <v>162</v>
      </c>
      <c r="I89" s="45">
        <f t="shared" si="44"/>
        <v>805</v>
      </c>
      <c r="J89" s="47" t="str">
        <f t="shared" si="57"/>
        <v>epg377</v>
      </c>
      <c r="K89" s="48" t="str">
        <f t="shared" si="45"/>
        <v>0009000207E0</v>
      </c>
      <c r="L89" s="48" t="str">
        <f t="shared" si="58"/>
        <v>http://www.viasatpremium.ru/</v>
      </c>
      <c r="M89" s="48" t="str">
        <f t="shared" si="46"/>
        <v>Русский</v>
      </c>
      <c r="N89" s="48" t="str">
        <f t="shared" si="47"/>
        <v>Круглосуточно</v>
      </c>
      <c r="O89" s="49" t="str">
        <f t="shared" si="48"/>
        <v/>
      </c>
      <c r="P89" s="48" t="str">
        <f t="shared" si="49"/>
        <v>VIASAT премиум HD</v>
      </c>
      <c r="Q89" s="44" t="str">
        <f t="shared" si="50"/>
        <v/>
      </c>
      <c r="R89" s="44"/>
      <c r="S89" s="44" t="str">
        <f t="shared" si="51"/>
        <v>Да</v>
      </c>
      <c r="T89" s="44" t="str">
        <f t="shared" si="52"/>
        <v>Да</v>
      </c>
      <c r="U89" s="44" t="str">
        <f t="shared" si="53"/>
        <v/>
      </c>
      <c r="V89" s="27" t="str">
        <f t="shared" si="54"/>
        <v/>
      </c>
    </row>
    <row r="90" spans="1:22" x14ac:dyDescent="0.2">
      <c r="A90" s="44">
        <f t="shared" si="59"/>
        <v>88</v>
      </c>
      <c r="B90" s="27" t="str">
        <f t="shared" si="55"/>
        <v>Канал Disney</v>
      </c>
      <c r="C90" s="27" t="str">
        <f t="shared" si="56"/>
        <v>Телеканал предлагает российским зрителям качественные развлекательные программы для всей семьи. 
В программной сетке федерального Канала Disney – классические и современные анимационные фильмы, семейные кинокартины, популярные мультипликационные и художественные сериалы, оригинальное кино Канала Disney, а также развлекательные программы российского производства. Для самых юных зрителей в эфире телеканала предусмотрен специальный утренний блок под названием «Узнавайка» с веселыми познавательными мультсериалами.</v>
      </c>
      <c r="D90" s="27" t="str">
        <f t="shared" si="40"/>
        <v>Детские</v>
      </c>
      <c r="E90" s="45" t="str">
        <f t="shared" si="41"/>
        <v>SD</v>
      </c>
      <c r="F90" s="45" t="str">
        <f t="shared" si="42"/>
        <v>DVB-16</v>
      </c>
      <c r="G90" s="45" t="str">
        <f t="shared" si="43"/>
        <v xml:space="preserve"> 4019</v>
      </c>
      <c r="H90" s="46">
        <v>13</v>
      </c>
      <c r="I90" s="68">
        <f t="shared" si="44"/>
        <v>23</v>
      </c>
      <c r="J90" s="56" t="s">
        <v>151</v>
      </c>
      <c r="K90" s="48" t="str">
        <f t="shared" si="45"/>
        <v>0009000207E3</v>
      </c>
      <c r="L90" s="48" t="str">
        <f t="shared" si="58"/>
        <v>http://www.disney.ru/</v>
      </c>
      <c r="M90" s="48" t="str">
        <f t="shared" si="46"/>
        <v>Русский</v>
      </c>
      <c r="N90" s="48" t="str">
        <f t="shared" si="47"/>
        <v>Круглосуточно</v>
      </c>
      <c r="O90" s="49" t="str">
        <f t="shared" si="48"/>
        <v/>
      </c>
      <c r="P90" s="48" t="str">
        <f t="shared" si="49"/>
        <v>Базовый</v>
      </c>
      <c r="Q90" s="44" t="str">
        <f t="shared" si="50"/>
        <v>Да</v>
      </c>
      <c r="R90" s="44"/>
      <c r="S90" s="44" t="str">
        <f t="shared" si="51"/>
        <v>Да</v>
      </c>
      <c r="T90" s="44" t="str">
        <f t="shared" si="52"/>
        <v>Да</v>
      </c>
      <c r="U90" s="44" t="str">
        <f t="shared" si="53"/>
        <v/>
      </c>
      <c r="V90" s="27" t="str">
        <f t="shared" si="54"/>
        <v/>
      </c>
    </row>
    <row r="91" spans="1:22" x14ac:dyDescent="0.2">
      <c r="A91" s="44">
        <f t="shared" si="59"/>
        <v>89</v>
      </c>
      <c r="B91" s="27" t="str">
        <f t="shared" si="55"/>
        <v>Boomerang</v>
      </c>
      <c r="C91" s="27" t="str">
        <f t="shared" si="56"/>
        <v>Boomerang – развлекательный канал для всей семьи. Здесь вы увидите всеми любимые классические мультфильмы "Скуби-Ду", "Том и Джерри", "Гарфилд", "Розовая пантера", "Флинстоуны", "Луни Тюнз". На канале Boomerang есть специальный блок программ для детей дошкольного возраста – Cartoonito (Картунито). Канал вещает на английском языке, и маленькие зрители могут постепенно изучать язык, наблюдая за любимыми персонажами.</v>
      </c>
      <c r="D91" s="27" t="str">
        <f t="shared" si="40"/>
        <v>Детские</v>
      </c>
      <c r="E91" s="45" t="str">
        <f t="shared" si="41"/>
        <v>SD</v>
      </c>
      <c r="F91" s="45" t="str">
        <f t="shared" si="42"/>
        <v>DVB-16</v>
      </c>
      <c r="G91" s="45" t="str">
        <f t="shared" si="43"/>
        <v xml:space="preserve"> 4019</v>
      </c>
      <c r="H91" s="46">
        <v>180</v>
      </c>
      <c r="I91" s="45">
        <f t="shared" si="44"/>
        <v>86</v>
      </c>
      <c r="J91" s="47" t="str">
        <f t="shared" ref="J91:J123" si="60">IFERROR(VLOOKUP($H91,TChannels,22,FALSE),"-")</f>
        <v>epg374</v>
      </c>
      <c r="K91" s="48" t="str">
        <f t="shared" si="45"/>
        <v>0009000207D1</v>
      </c>
      <c r="L91" s="48" t="str">
        <f t="shared" si="58"/>
        <v>http://www.boomerangtv.co.uk</v>
      </c>
      <c r="M91" s="48" t="str">
        <f t="shared" si="46"/>
        <v>Русский</v>
      </c>
      <c r="N91" s="48" t="str">
        <f t="shared" si="47"/>
        <v>Круглосуточно</v>
      </c>
      <c r="O91" s="49" t="str">
        <f t="shared" si="48"/>
        <v/>
      </c>
      <c r="P91" s="48" t="str">
        <f t="shared" si="49"/>
        <v>Базовый</v>
      </c>
      <c r="Q91" s="44" t="str">
        <f t="shared" si="50"/>
        <v/>
      </c>
      <c r="R91" s="44"/>
      <c r="S91" s="44" t="str">
        <f t="shared" si="51"/>
        <v>Да</v>
      </c>
      <c r="T91" s="44" t="str">
        <f t="shared" si="52"/>
        <v>Да</v>
      </c>
      <c r="U91" s="44" t="str">
        <f t="shared" si="53"/>
        <v/>
      </c>
      <c r="V91" s="27" t="str">
        <f t="shared" si="54"/>
        <v/>
      </c>
    </row>
    <row r="92" spans="1:22" x14ac:dyDescent="0.2">
      <c r="A92" s="44">
        <f t="shared" si="59"/>
        <v>90</v>
      </c>
      <c r="B92" s="27" t="str">
        <f t="shared" si="55"/>
        <v>Eurosport 2 HD</v>
      </c>
      <c r="C92" s="27" t="str">
        <f t="shared" si="56"/>
        <v>Канал предоставляет самую полную информацию о текущих событиях в мире спорта. Вещание в формате высокой четкости.</v>
      </c>
      <c r="D92" s="27" t="str">
        <f t="shared" ref="D92:D123" si="61">IFERROR(VLOOKUP($H92,TChannels,21,FALSE),"-")</f>
        <v>Спортивные</v>
      </c>
      <c r="E92" s="45" t="str">
        <f t="shared" ref="E92:E123" si="62">IFERROR(VLOOKUP($H92,TChannels,4,FALSE),"-")</f>
        <v>HD</v>
      </c>
      <c r="F92" s="45" t="str">
        <f t="shared" ref="F92:F123" si="63">IFERROR(VLOOKUP($H92,TChannels,2,FALSE),"-")</f>
        <v>DVB-16</v>
      </c>
      <c r="G92" s="45" t="str">
        <f t="shared" ref="G92:G123" si="64">IFERROR(MID($A$1,SEARCH("=",$A$1,9)+1,SEARCH(")",$A$1)-SEARCH("=",$A$1,9)-1),"Н/Д")</f>
        <v xml:space="preserve"> 4019</v>
      </c>
      <c r="H92" s="46">
        <v>171</v>
      </c>
      <c r="I92" s="45">
        <f t="shared" ref="I92:I123" si="65">IFERROR(VLOOKUP($H92,TChannels,5,FALSE),"-")</f>
        <v>620</v>
      </c>
      <c r="J92" s="47" t="str">
        <f t="shared" si="60"/>
        <v>epg383</v>
      </c>
      <c r="K92" s="48" t="str">
        <f t="shared" ref="K92:K123" si="66">IFERROR(IF($U$1=1,VLOOKUP($H92,TChannels,13,FALSE),IF($U$1=2,VLOOKUP($H92,TChannels,20,FALSE),IF($U$1=3,VLOOKUP($H92,TChannels,10,FALSE),IF($U$1=4,VLOOKUP($H92,TChannels,17,FALSE),"Не определен")))),"-")</f>
        <v>0009000207D1</v>
      </c>
      <c r="L92" s="48" t="str">
        <f t="shared" si="58"/>
        <v>http://www.eurosport.ru/</v>
      </c>
      <c r="M92" s="48" t="str">
        <f t="shared" ref="M92:M123" si="67">IFERROR(VLOOKUP($H92,TChannels,24,FALSE),"-")</f>
        <v>Английский</v>
      </c>
      <c r="N92" s="48" t="str">
        <f t="shared" ref="N92:N123" si="68">IFERROR(VLOOKUP($H92,TChannels,25,FALSE),"-")</f>
        <v>Круглосуточно</v>
      </c>
      <c r="O92" s="49" t="str">
        <f t="shared" ref="O92:O123" si="69">IF(VLOOKUP($H92,TChannels,26,FALSE)=0,"",VLOOKUP($H92,TChannels,26,FALSE))</f>
        <v/>
      </c>
      <c r="P92" s="48" t="str">
        <f t="shared" ref="P92:P123" si="70">IFERROR(IF(OR($U$1=1,$U$1=3),VLOOKUP($H92,TChannels,7,FALSE),IF(OR($U$1=2,$U$1=4),VLOOKUP($H92,TChannels,14,FALSE),"Не определен")),"-")</f>
        <v>Базовый</v>
      </c>
      <c r="Q92" s="44" t="str">
        <f t="shared" ref="Q92:Q123" si="71">IF(VLOOKUP($H92,TChannels,6,FALSE)=0,"",VLOOKUP($H92,TChannels,6,FALSE))</f>
        <v/>
      </c>
      <c r="R92" s="44"/>
      <c r="S92" s="44" t="str">
        <f t="shared" ref="S92:S123" si="72">IFERROR(VLOOKUP($H92,TChannels,27,FALSE),"-")</f>
        <v>Да</v>
      </c>
      <c r="T92" s="44" t="str">
        <f t="shared" ref="T92:T123" si="73">IFERROR(VLOOKUP($H92,TChannels,28,FALSE),"-")</f>
        <v>Да</v>
      </c>
      <c r="U92" s="44" t="str">
        <f t="shared" ref="U92:U123" si="74">IF(VLOOKUP($H92,TChannels,29,FALSE)=0,"",VLOOKUP($H92,TChannels,29,FALSE))</f>
        <v/>
      </c>
      <c r="V92" s="27" t="str">
        <f t="shared" ref="V92:V123" si="75">IF(VLOOKUP($H92,TChannels,31,FALSE)=0,"",VLOOKUP($H92,TChannels,31,FALSE))</f>
        <v/>
      </c>
    </row>
    <row r="93" spans="1:22" x14ac:dyDescent="0.2">
      <c r="A93" s="44">
        <f t="shared" si="59"/>
        <v>91</v>
      </c>
      <c r="B93" s="27" t="str">
        <f t="shared" ref="B93:B123" si="76">IFERROR(VLOOKUP($H93,TChannels,3,FALSE),"-")</f>
        <v>Discovery Science</v>
      </c>
      <c r="C93" s="27" t="str">
        <f t="shared" ref="C93:C123" si="77">IFERROR(VLOOKUP($H93,TChannels,30,FALSE),"-")</f>
        <v>Discovery Science – научный круглосуточный канал. Discovery Science транслирует научные и технические исследования, открытия и изобретения.</v>
      </c>
      <c r="D93" s="27" t="str">
        <f t="shared" si="61"/>
        <v>Познавательные</v>
      </c>
      <c r="E93" s="45" t="str">
        <f t="shared" si="62"/>
        <v>SD</v>
      </c>
      <c r="F93" s="45" t="str">
        <f t="shared" si="63"/>
        <v>DVB-17</v>
      </c>
      <c r="G93" s="45" t="str">
        <f t="shared" si="64"/>
        <v xml:space="preserve"> 4019</v>
      </c>
      <c r="H93" s="46">
        <v>85</v>
      </c>
      <c r="I93" s="45">
        <f t="shared" si="65"/>
        <v>111</v>
      </c>
      <c r="J93" s="47" t="str">
        <f t="shared" si="60"/>
        <v>epg81</v>
      </c>
      <c r="K93" s="48" t="str">
        <f t="shared" si="66"/>
        <v>0009000207E3</v>
      </c>
      <c r="L93" s="48" t="str">
        <f t="shared" ref="L93:L123" si="78">IFERROR(VLOOKUP($H93,TChannels,23,FALSE),"-")</f>
        <v>http://science.discovery.com/</v>
      </c>
      <c r="M93" s="48" t="str">
        <f t="shared" si="67"/>
        <v>Русский, Английский</v>
      </c>
      <c r="N93" s="48" t="str">
        <f t="shared" si="68"/>
        <v>Круглосуточно</v>
      </c>
      <c r="O93" s="49" t="str">
        <f t="shared" si="69"/>
        <v/>
      </c>
      <c r="P93" s="48" t="str">
        <f t="shared" si="70"/>
        <v>Базовый</v>
      </c>
      <c r="Q93" s="44" t="str">
        <f t="shared" si="71"/>
        <v/>
      </c>
      <c r="R93" s="44"/>
      <c r="S93" s="44" t="str">
        <f t="shared" si="72"/>
        <v>Да</v>
      </c>
      <c r="T93" s="44" t="str">
        <f t="shared" si="73"/>
        <v>Да</v>
      </c>
      <c r="U93" s="44" t="str">
        <f t="shared" si="74"/>
        <v/>
      </c>
      <c r="V93" s="27" t="str">
        <f t="shared" si="75"/>
        <v/>
      </c>
    </row>
    <row r="94" spans="1:22" x14ac:dyDescent="0.2">
      <c r="A94" s="44">
        <f t="shared" si="59"/>
        <v>92</v>
      </c>
      <c r="B94" s="27" t="str">
        <f t="shared" si="76"/>
        <v>КХЛ HD</v>
      </c>
      <c r="C94" s="27" t="str">
        <f t="shared" si="77"/>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94" s="53" t="str">
        <f t="shared" si="61"/>
        <v>Спортивные</v>
      </c>
      <c r="E94" s="54" t="str">
        <f t="shared" si="62"/>
        <v>HD</v>
      </c>
      <c r="F94" s="54" t="str">
        <f t="shared" si="63"/>
        <v>DVB-17</v>
      </c>
      <c r="G94" s="45" t="str">
        <f t="shared" si="64"/>
        <v xml:space="preserve"> 4019</v>
      </c>
      <c r="H94" s="55">
        <v>170</v>
      </c>
      <c r="I94" s="54">
        <f t="shared" si="65"/>
        <v>830</v>
      </c>
      <c r="J94" s="47" t="str">
        <f t="shared" si="60"/>
        <v>epg382</v>
      </c>
      <c r="K94" s="48" t="str">
        <f t="shared" si="66"/>
        <v>0009000207DC</v>
      </c>
      <c r="L94" s="48" t="str">
        <f t="shared" si="78"/>
        <v>http://tv.khl.ru/</v>
      </c>
      <c r="M94" s="48" t="str">
        <f t="shared" si="67"/>
        <v>Русский</v>
      </c>
      <c r="N94" s="48" t="str">
        <f t="shared" si="68"/>
        <v>Круглосуточно</v>
      </c>
      <c r="O94" s="49" t="str">
        <f t="shared" si="69"/>
        <v/>
      </c>
      <c r="P94" s="48" t="str">
        <f t="shared" si="70"/>
        <v>КХЛ HD</v>
      </c>
      <c r="Q94" s="44" t="str">
        <f t="shared" si="71"/>
        <v/>
      </c>
      <c r="R94" s="44"/>
      <c r="S94" s="44" t="str">
        <f t="shared" si="72"/>
        <v>Да</v>
      </c>
      <c r="T94" s="44" t="str">
        <f t="shared" si="73"/>
        <v>Да</v>
      </c>
      <c r="U94" s="44" t="str">
        <f t="shared" si="74"/>
        <v/>
      </c>
      <c r="V94" s="27" t="str">
        <f t="shared" si="75"/>
        <v/>
      </c>
    </row>
    <row r="95" spans="1:22" x14ac:dyDescent="0.2">
      <c r="A95" s="44">
        <f t="shared" si="59"/>
        <v>93</v>
      </c>
      <c r="B95" s="27" t="str">
        <f t="shared" si="76"/>
        <v>History</v>
      </c>
      <c r="C95" s="27" t="str">
        <f t="shared" si="77"/>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95" s="27" t="str">
        <f t="shared" si="61"/>
        <v>Развлекательные</v>
      </c>
      <c r="E95" s="45" t="str">
        <f t="shared" si="62"/>
        <v>SD</v>
      </c>
      <c r="F95" s="45" t="str">
        <f t="shared" si="63"/>
        <v>DVB-17</v>
      </c>
      <c r="G95" s="45" t="str">
        <f t="shared" si="64"/>
        <v xml:space="preserve"> 4019</v>
      </c>
      <c r="H95" s="46">
        <v>233</v>
      </c>
      <c r="I95" s="45">
        <f t="shared" si="65"/>
        <v>201</v>
      </c>
      <c r="J95" s="47" t="str">
        <f t="shared" si="60"/>
        <v>epg503</v>
      </c>
      <c r="K95" s="48" t="str">
        <f t="shared" si="66"/>
        <v>0009000207D1</v>
      </c>
      <c r="L95" s="48" t="str">
        <f t="shared" si="78"/>
        <v>http://www.history.com/</v>
      </c>
      <c r="M95" s="48" t="str">
        <f t="shared" si="67"/>
        <v>Русский, Английский</v>
      </c>
      <c r="N95" s="48" t="str">
        <f t="shared" si="68"/>
        <v>Круглосуточно</v>
      </c>
      <c r="O95" s="49" t="str">
        <f t="shared" si="69"/>
        <v/>
      </c>
      <c r="P95" s="48" t="str">
        <f t="shared" si="70"/>
        <v>Базовый</v>
      </c>
      <c r="Q95" s="44" t="str">
        <f t="shared" si="71"/>
        <v>Да</v>
      </c>
      <c r="R95" s="44"/>
      <c r="S95" s="44" t="str">
        <f t="shared" si="72"/>
        <v>Да</v>
      </c>
      <c r="T95" s="44" t="str">
        <f t="shared" si="73"/>
        <v>Да</v>
      </c>
      <c r="U95" s="44" t="str">
        <f t="shared" si="74"/>
        <v/>
      </c>
      <c r="V95" s="27" t="str">
        <f t="shared" si="75"/>
        <v/>
      </c>
    </row>
    <row r="96" spans="1:22" s="63" customFormat="1" x14ac:dyDescent="0.2">
      <c r="A96" s="44">
        <f t="shared" si="59"/>
        <v>94</v>
      </c>
      <c r="B96" s="27" t="str">
        <f t="shared" si="76"/>
        <v>Life</v>
      </c>
      <c r="C96" s="27" t="str">
        <f t="shared" si="77"/>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96" s="27" t="str">
        <f t="shared" si="61"/>
        <v>Новости и публицистика</v>
      </c>
      <c r="E96" s="45" t="str">
        <f t="shared" si="62"/>
        <v>SD</v>
      </c>
      <c r="F96" s="45" t="str">
        <f t="shared" si="63"/>
        <v>DVB-18</v>
      </c>
      <c r="G96" s="45" t="str">
        <f t="shared" si="64"/>
        <v xml:space="preserve"> 4019</v>
      </c>
      <c r="H96" s="46">
        <v>69</v>
      </c>
      <c r="I96" s="45">
        <f t="shared" si="65"/>
        <v>34</v>
      </c>
      <c r="J96" s="47" t="str">
        <f t="shared" si="60"/>
        <v>epg273</v>
      </c>
      <c r="K96" s="48" t="str">
        <f t="shared" si="66"/>
        <v>0009000207E3</v>
      </c>
      <c r="L96" s="48" t="str">
        <f t="shared" si="78"/>
        <v>http://lifenews.ru/</v>
      </c>
      <c r="M96" s="48" t="str">
        <f t="shared" si="67"/>
        <v>Русский</v>
      </c>
      <c r="N96" s="48" t="str">
        <f t="shared" si="68"/>
        <v>Круглосуточно</v>
      </c>
      <c r="O96" s="49" t="str">
        <f t="shared" si="69"/>
        <v/>
      </c>
      <c r="P96" s="48" t="str">
        <f t="shared" si="70"/>
        <v>Базовый</v>
      </c>
      <c r="Q96" s="44" t="str">
        <f t="shared" si="71"/>
        <v>Да</v>
      </c>
      <c r="R96" s="44"/>
      <c r="S96" s="44" t="str">
        <f t="shared" si="72"/>
        <v>Да</v>
      </c>
      <c r="T96" s="44" t="str">
        <f t="shared" si="73"/>
        <v>Да</v>
      </c>
      <c r="U96" s="44" t="str">
        <f t="shared" si="74"/>
        <v/>
      </c>
      <c r="V96" s="27" t="str">
        <f t="shared" si="75"/>
        <v/>
      </c>
    </row>
    <row r="97" spans="1:22" x14ac:dyDescent="0.2">
      <c r="A97" s="48">
        <f t="shared" si="59"/>
        <v>95</v>
      </c>
      <c r="B97" s="53" t="str">
        <f t="shared" si="76"/>
        <v>Бобёр</v>
      </c>
      <c r="C97" s="27" t="str">
        <f t="shared" si="77"/>
        <v>Это телеканал о качественном и бюджетном строительстве, ремонте, создании интерьера в своей квартире, доме, на садовом участке, в своём дворе. Это целое сообщество дизайнеров интерьеров, архитекторов, строителей и других профессионалов, готовых предложить обычному человеку наиболее оптимальные решения проблем, связанных с обустройством. И, что особенно важно, в легкой и доступной форме наглядно продемонстрировать, как это можно сделать самому.</v>
      </c>
      <c r="D97" s="53" t="str">
        <f t="shared" si="61"/>
        <v>Познавательные</v>
      </c>
      <c r="E97" s="54" t="str">
        <f t="shared" si="62"/>
        <v>SD</v>
      </c>
      <c r="F97" s="54" t="str">
        <f t="shared" si="63"/>
        <v>DVB-18</v>
      </c>
      <c r="G97" s="45" t="str">
        <f t="shared" si="64"/>
        <v xml:space="preserve"> 4019</v>
      </c>
      <c r="H97" s="54">
        <v>312</v>
      </c>
      <c r="I97" s="54">
        <f t="shared" si="65"/>
        <v>112</v>
      </c>
      <c r="J97" s="47" t="str">
        <f t="shared" si="60"/>
        <v>epg603</v>
      </c>
      <c r="K97" s="48" t="str">
        <f t="shared" si="66"/>
        <v>0009000207E5</v>
      </c>
      <c r="L97" s="48" t="str">
        <f t="shared" si="78"/>
        <v>http://www.bober-tv.ru</v>
      </c>
      <c r="M97" s="48" t="str">
        <f t="shared" si="67"/>
        <v>Русский</v>
      </c>
      <c r="N97" s="48" t="str">
        <f t="shared" si="68"/>
        <v>Круглосуточно</v>
      </c>
      <c r="O97" s="49" t="str">
        <f t="shared" si="69"/>
        <v/>
      </c>
      <c r="P97" s="48" t="str">
        <f t="shared" si="70"/>
        <v>Базовый</v>
      </c>
      <c r="Q97" s="48" t="str">
        <f t="shared" si="71"/>
        <v/>
      </c>
      <c r="R97" s="48"/>
      <c r="S97" s="44" t="str">
        <f t="shared" si="72"/>
        <v>Да</v>
      </c>
      <c r="T97" s="44" t="str">
        <f t="shared" si="73"/>
        <v>Да</v>
      </c>
      <c r="U97" s="44" t="str">
        <f t="shared" si="74"/>
        <v/>
      </c>
      <c r="V97" s="27" t="str">
        <f t="shared" si="75"/>
        <v/>
      </c>
    </row>
    <row r="98" spans="1:22" x14ac:dyDescent="0.2">
      <c r="A98" s="44">
        <f t="shared" si="59"/>
        <v>96</v>
      </c>
      <c r="B98" s="27" t="str">
        <f t="shared" si="76"/>
        <v>Fox Life HD</v>
      </c>
      <c r="C98" s="27" t="str">
        <f t="shared" si="77"/>
        <v>Передовой канал, транслирующий инновационный контент класса "премиум". Это настоящий магнит для искушенных зрителей, которые пребывают в постоянном поиске лучшего, изображения высокой четкости и кристально чистого звука.</v>
      </c>
      <c r="D98" s="27" t="str">
        <f t="shared" si="61"/>
        <v>Кино и сериалы</v>
      </c>
      <c r="E98" s="45" t="str">
        <f t="shared" si="62"/>
        <v>HD</v>
      </c>
      <c r="F98" s="45" t="str">
        <f t="shared" si="63"/>
        <v>DVB-21</v>
      </c>
      <c r="G98" s="45" t="str">
        <f t="shared" si="64"/>
        <v xml:space="preserve"> 4019</v>
      </c>
      <c r="H98" s="46">
        <v>130</v>
      </c>
      <c r="I98" s="45">
        <f t="shared" si="65"/>
        <v>606</v>
      </c>
      <c r="J98" s="47" t="str">
        <f t="shared" si="60"/>
        <v>epg315</v>
      </c>
      <c r="K98" s="48" t="str">
        <f t="shared" si="66"/>
        <v>0009000207D1</v>
      </c>
      <c r="L98" s="48" t="str">
        <f t="shared" si="78"/>
        <v>http://www.foxlifetv.ru/</v>
      </c>
      <c r="M98" s="48" t="str">
        <f t="shared" si="67"/>
        <v>Русский</v>
      </c>
      <c r="N98" s="48" t="str">
        <f t="shared" si="68"/>
        <v>Круглосуточно</v>
      </c>
      <c r="O98" s="49" t="str">
        <f t="shared" si="69"/>
        <v/>
      </c>
      <c r="P98" s="48" t="str">
        <f t="shared" si="70"/>
        <v>Базовый</v>
      </c>
      <c r="Q98" s="44" t="str">
        <f t="shared" si="71"/>
        <v/>
      </c>
      <c r="R98" s="44"/>
      <c r="S98" s="44" t="str">
        <f t="shared" si="72"/>
        <v>Да</v>
      </c>
      <c r="T98" s="44" t="str">
        <f t="shared" si="73"/>
        <v>Да</v>
      </c>
      <c r="U98" s="44" t="str">
        <f t="shared" si="74"/>
        <v/>
      </c>
      <c r="V98" s="27" t="str">
        <f t="shared" si="75"/>
        <v/>
      </c>
    </row>
    <row r="99" spans="1:22" x14ac:dyDescent="0.2">
      <c r="A99" s="44">
        <f t="shared" ref="A99:A130" si="79">ROW()-2</f>
        <v>97</v>
      </c>
      <c r="B99" s="27" t="str">
        <f t="shared" si="76"/>
        <v>Mezzo Live HD</v>
      </c>
      <c r="C99" s="27" t="str">
        <f t="shared" si="77"/>
        <v>Самые прекрасные мгновения классической музыки, оперы, танца, джаза и всей музыки мира. В прямом эфире.</v>
      </c>
      <c r="D99" s="27" t="str">
        <f t="shared" si="61"/>
        <v>Музыкальные</v>
      </c>
      <c r="E99" s="45" t="str">
        <f t="shared" si="62"/>
        <v>HD</v>
      </c>
      <c r="F99" s="45" t="str">
        <f t="shared" si="63"/>
        <v>DVB-23</v>
      </c>
      <c r="G99" s="45" t="str">
        <f t="shared" si="64"/>
        <v xml:space="preserve"> 4019</v>
      </c>
      <c r="H99" s="46">
        <v>146</v>
      </c>
      <c r="I99" s="45">
        <f t="shared" si="65"/>
        <v>623</v>
      </c>
      <c r="J99" s="47" t="str">
        <f t="shared" si="60"/>
        <v>epg329</v>
      </c>
      <c r="K99" s="48" t="str">
        <f t="shared" si="66"/>
        <v>0009000207D1</v>
      </c>
      <c r="L99" s="48" t="str">
        <f t="shared" si="78"/>
        <v>http://www.mezzo.tv/</v>
      </c>
      <c r="M99" s="48" t="str">
        <f t="shared" si="67"/>
        <v>Французский</v>
      </c>
      <c r="N99" s="48" t="str">
        <f t="shared" si="68"/>
        <v>Круглосуточно</v>
      </c>
      <c r="O99" s="49" t="str">
        <f t="shared" si="69"/>
        <v/>
      </c>
      <c r="P99" s="48" t="str">
        <f t="shared" si="70"/>
        <v>Базовый</v>
      </c>
      <c r="Q99" s="44" t="str">
        <f t="shared" si="71"/>
        <v/>
      </c>
      <c r="R99" s="44"/>
      <c r="S99" s="44" t="str">
        <f t="shared" si="72"/>
        <v>Да</v>
      </c>
      <c r="T99" s="44" t="str">
        <f t="shared" si="73"/>
        <v>Да</v>
      </c>
      <c r="U99" s="44" t="str">
        <f t="shared" si="74"/>
        <v/>
      </c>
      <c r="V99" s="27" t="str">
        <f t="shared" si="75"/>
        <v/>
      </c>
    </row>
    <row r="100" spans="1:22" x14ac:dyDescent="0.2">
      <c r="A100" s="44">
        <f t="shared" si="79"/>
        <v>98</v>
      </c>
      <c r="B100" s="27" t="str">
        <f t="shared" si="76"/>
        <v>Viasat History</v>
      </c>
      <c r="C100" s="27" t="str">
        <f t="shared" si="77"/>
        <v>Viasat History – это широкий обзор политической и общественной, научной и культурной жизни, который раскрывает историю древних и современных цивилизаций, рассматривает великие изобретения и подвиги и предоставляет зрителям возможность на время перенестись в прошлое</v>
      </c>
      <c r="D100" s="27" t="str">
        <f t="shared" si="61"/>
        <v>Познавательные</v>
      </c>
      <c r="E100" s="45" t="str">
        <f t="shared" si="62"/>
        <v>SD</v>
      </c>
      <c r="F100" s="45" t="str">
        <f t="shared" si="63"/>
        <v>DVB-22</v>
      </c>
      <c r="G100" s="45" t="str">
        <f t="shared" si="64"/>
        <v xml:space="preserve"> 4019</v>
      </c>
      <c r="H100" s="46">
        <v>91</v>
      </c>
      <c r="I100" s="45">
        <f t="shared" si="65"/>
        <v>113</v>
      </c>
      <c r="J100" s="47" t="str">
        <f t="shared" si="60"/>
        <v>epg87</v>
      </c>
      <c r="K100" s="48" t="str">
        <f t="shared" si="66"/>
        <v>0009000207D1</v>
      </c>
      <c r="L100" s="48" t="str">
        <f t="shared" si="78"/>
        <v>http://www.viasat-channels.tv</v>
      </c>
      <c r="M100" s="48" t="str">
        <f t="shared" si="67"/>
        <v>Русский, Английский</v>
      </c>
      <c r="N100" s="48" t="str">
        <f t="shared" si="68"/>
        <v>Круглосуточно</v>
      </c>
      <c r="O100" s="49" t="str">
        <f t="shared" si="69"/>
        <v/>
      </c>
      <c r="P100" s="48" t="str">
        <f t="shared" si="70"/>
        <v>Базовый</v>
      </c>
      <c r="Q100" s="44" t="str">
        <f t="shared" si="71"/>
        <v>Да</v>
      </c>
      <c r="R100" s="44"/>
      <c r="S100" s="44" t="str">
        <f t="shared" si="72"/>
        <v>Да</v>
      </c>
      <c r="T100" s="44" t="str">
        <f t="shared" si="73"/>
        <v>Да</v>
      </c>
      <c r="U100" s="44" t="str">
        <f t="shared" si="74"/>
        <v/>
      </c>
      <c r="V100" s="27" t="str">
        <f t="shared" si="75"/>
        <v/>
      </c>
    </row>
    <row r="101" spans="1:22" x14ac:dyDescent="0.2">
      <c r="A101" s="44">
        <f t="shared" si="79"/>
        <v>99</v>
      </c>
      <c r="B101" s="27" t="str">
        <f t="shared" si="76"/>
        <v>Life HD</v>
      </c>
      <c r="C101" s="27" t="str">
        <f t="shared" si="77"/>
        <v>Life - информационный телеканал, предлагает зрителям оперативные новости в качественной упаковке. Канал ведет круглосуточное вещание семь дней в неделю. В эфире Life – только актуальные новости и профессиональные репортажи. Канал представлен в HD- и SD-версиях.</v>
      </c>
      <c r="D101" s="27" t="str">
        <f t="shared" si="61"/>
        <v>Новости и публицистика</v>
      </c>
      <c r="E101" s="45" t="str">
        <f t="shared" si="62"/>
        <v>HD</v>
      </c>
      <c r="F101" s="45" t="str">
        <f t="shared" si="63"/>
        <v>DVB-19</v>
      </c>
      <c r="G101" s="45" t="str">
        <f t="shared" si="64"/>
        <v xml:space="preserve"> 4019</v>
      </c>
      <c r="H101" s="46">
        <v>182</v>
      </c>
      <c r="I101" s="45">
        <f t="shared" si="65"/>
        <v>624</v>
      </c>
      <c r="J101" s="47" t="str">
        <f t="shared" si="60"/>
        <v>epg480</v>
      </c>
      <c r="K101" s="48" t="str">
        <f t="shared" si="66"/>
        <v>0009000207D1</v>
      </c>
      <c r="L101" s="48" t="str">
        <f t="shared" si="78"/>
        <v>http://lifenews.ru/</v>
      </c>
      <c r="M101" s="48" t="str">
        <f t="shared" si="67"/>
        <v>Русский</v>
      </c>
      <c r="N101" s="48" t="str">
        <f t="shared" si="68"/>
        <v>Круглосуточно</v>
      </c>
      <c r="O101" s="49" t="str">
        <f t="shared" si="69"/>
        <v/>
      </c>
      <c r="P101" s="48" t="str">
        <f t="shared" si="70"/>
        <v>Базовый</v>
      </c>
      <c r="Q101" s="44" t="str">
        <f t="shared" si="71"/>
        <v/>
      </c>
      <c r="R101" s="44"/>
      <c r="S101" s="44" t="str">
        <f t="shared" si="72"/>
        <v>Да</v>
      </c>
      <c r="T101" s="44" t="str">
        <f t="shared" si="73"/>
        <v>Да</v>
      </c>
      <c r="U101" s="44" t="str">
        <f t="shared" si="74"/>
        <v/>
      </c>
      <c r="V101" s="27" t="str">
        <f t="shared" si="75"/>
        <v/>
      </c>
    </row>
    <row r="102" spans="1:22" x14ac:dyDescent="0.2">
      <c r="A102" s="44">
        <f t="shared" si="79"/>
        <v>100</v>
      </c>
      <c r="B102" s="53" t="str">
        <f t="shared" si="76"/>
        <v>Матч! Арена</v>
      </c>
      <c r="C102" s="27" t="str">
        <f t="shared" si="77"/>
        <v>В прямом эфире телеканала престижные мировые турниры по неигровым видам спорта: чемпионаты мира и Европы по легкой атлетике, биатлону, лыжным гонкам, фигурному катанию, водным видам спорта, а также автогонки «Формула-1». Вещание осуществляется в HD формате.</v>
      </c>
      <c r="D102" s="27" t="str">
        <f t="shared" si="61"/>
        <v>Спортивные</v>
      </c>
      <c r="E102" s="45" t="str">
        <f t="shared" si="62"/>
        <v>SD</v>
      </c>
      <c r="F102" s="45" t="str">
        <f t="shared" si="63"/>
        <v>DVB-19</v>
      </c>
      <c r="G102" s="45" t="str">
        <f t="shared" si="64"/>
        <v xml:space="preserve"> 4019</v>
      </c>
      <c r="H102" s="46">
        <v>50</v>
      </c>
      <c r="I102" s="45">
        <f t="shared" si="65"/>
        <v>302</v>
      </c>
      <c r="J102" s="47" t="str">
        <f t="shared" si="60"/>
        <v>epg627</v>
      </c>
      <c r="K102" s="48" t="str">
        <f t="shared" si="66"/>
        <v>0009000207E3</v>
      </c>
      <c r="L102" s="48" t="str">
        <f t="shared" si="78"/>
        <v>http://matchtv.ru/</v>
      </c>
      <c r="M102" s="48" t="str">
        <f t="shared" si="67"/>
        <v>Русский</v>
      </c>
      <c r="N102" s="48" t="str">
        <f t="shared" si="68"/>
        <v>Круглосуточно</v>
      </c>
      <c r="O102" s="49" t="str">
        <f t="shared" si="69"/>
        <v/>
      </c>
      <c r="P102" s="48" t="str">
        <f t="shared" si="70"/>
        <v>Базовый</v>
      </c>
      <c r="Q102" s="44" t="str">
        <f t="shared" si="71"/>
        <v>Да</v>
      </c>
      <c r="R102" s="44"/>
      <c r="S102" s="44" t="str">
        <f t="shared" si="72"/>
        <v>Да</v>
      </c>
      <c r="T102" s="44" t="str">
        <f t="shared" si="73"/>
        <v>Да</v>
      </c>
      <c r="U102" s="44" t="str">
        <f t="shared" si="74"/>
        <v/>
      </c>
      <c r="V102" s="27" t="str">
        <f t="shared" si="75"/>
        <v/>
      </c>
    </row>
    <row r="103" spans="1:22" x14ac:dyDescent="0.2">
      <c r="A103" s="44">
        <f t="shared" si="79"/>
        <v>101</v>
      </c>
      <c r="B103" s="27" t="str">
        <f t="shared" si="76"/>
        <v>Extreme Sports</v>
      </c>
      <c r="C103" s="27" t="str">
        <f t="shared" si="77"/>
        <v>Эфир телеканала состоит из 3 основных блоков. Первый блок посвящен самым популярным видам экстремального спорта - BMX, скейтбордингу, маунтинбайку, серфингу, сноубордингу и другим. Второй блок - это зрелищные и бескомпромиссные виды спорта: смешанные боевые искусства, реслинг, булл-райдинг, головокружительные гонки на автомобилях. Третий блок представляет собой подборку развлекательных программ и фильмов о путешествиях.</v>
      </c>
      <c r="D103" s="27" t="str">
        <f t="shared" si="61"/>
        <v>Спортивные</v>
      </c>
      <c r="E103" s="45" t="str">
        <f t="shared" si="62"/>
        <v>SD</v>
      </c>
      <c r="F103" s="45" t="str">
        <f t="shared" si="63"/>
        <v>DVB-31</v>
      </c>
      <c r="G103" s="45" t="str">
        <f t="shared" si="64"/>
        <v xml:space="preserve"> 4019</v>
      </c>
      <c r="H103" s="45">
        <v>110</v>
      </c>
      <c r="I103" s="45">
        <f t="shared" si="65"/>
        <v>838</v>
      </c>
      <c r="J103" s="47" t="str">
        <f t="shared" si="60"/>
        <v>epg106</v>
      </c>
      <c r="K103" s="67" t="str">
        <f t="shared" si="66"/>
        <v>000900020803</v>
      </c>
      <c r="L103" s="67" t="str">
        <f t="shared" si="78"/>
        <v>http://extreme.com/</v>
      </c>
      <c r="M103" s="67" t="str">
        <f t="shared" si="67"/>
        <v>Русский</v>
      </c>
      <c r="N103" s="67" t="str">
        <f t="shared" si="68"/>
        <v>Круглосуточно</v>
      </c>
      <c r="O103" s="154" t="str">
        <f t="shared" si="69"/>
        <v/>
      </c>
      <c r="P103" s="67" t="str">
        <f t="shared" si="70"/>
        <v>Активный</v>
      </c>
      <c r="Q103" s="44" t="str">
        <f t="shared" si="71"/>
        <v/>
      </c>
      <c r="R103" s="44"/>
      <c r="S103" s="44" t="str">
        <f t="shared" si="72"/>
        <v>Да</v>
      </c>
      <c r="T103" s="44" t="str">
        <f t="shared" si="73"/>
        <v>Да</v>
      </c>
      <c r="U103" s="44" t="str">
        <f t="shared" si="74"/>
        <v/>
      </c>
      <c r="V103" s="27" t="str">
        <f t="shared" si="75"/>
        <v/>
      </c>
    </row>
    <row r="104" spans="1:22" x14ac:dyDescent="0.2">
      <c r="A104" s="44">
        <f t="shared" si="79"/>
        <v>102</v>
      </c>
      <c r="B104" s="27" t="str">
        <f t="shared" si="76"/>
        <v>Discovery Science HD</v>
      </c>
      <c r="C104" s="27" t="str">
        <f t="shared" si="77"/>
        <v>Discovery Science HD – научный круглосуточный канал. Discovery Science транслирует научные и технические исследования, открытия и изобретения.</v>
      </c>
      <c r="D104" s="27" t="str">
        <f t="shared" si="61"/>
        <v>Познавательные</v>
      </c>
      <c r="E104" s="45" t="str">
        <f t="shared" si="62"/>
        <v>HD</v>
      </c>
      <c r="F104" s="45" t="str">
        <f t="shared" si="63"/>
        <v>DVB-19</v>
      </c>
      <c r="G104" s="45" t="str">
        <f t="shared" si="64"/>
        <v xml:space="preserve"> 4019</v>
      </c>
      <c r="H104" s="46">
        <v>155</v>
      </c>
      <c r="I104" s="45">
        <f t="shared" si="65"/>
        <v>613</v>
      </c>
      <c r="J104" s="47" t="str">
        <f t="shared" si="60"/>
        <v>epg523</v>
      </c>
      <c r="K104" s="67" t="str">
        <f t="shared" si="66"/>
        <v>0009000207D1</v>
      </c>
      <c r="L104" s="67" t="str">
        <f t="shared" si="78"/>
        <v>http://science.discovery.com/</v>
      </c>
      <c r="M104" s="67" t="str">
        <f t="shared" si="67"/>
        <v>Русский, Английский</v>
      </c>
      <c r="N104" s="67" t="str">
        <f t="shared" si="68"/>
        <v>Круглосуточно</v>
      </c>
      <c r="O104" s="154" t="str">
        <f t="shared" si="69"/>
        <v/>
      </c>
      <c r="P104" s="67" t="str">
        <f t="shared" si="70"/>
        <v>Базовый</v>
      </c>
      <c r="Q104" s="44" t="str">
        <f t="shared" si="71"/>
        <v/>
      </c>
      <c r="R104" s="44"/>
      <c r="S104" s="44" t="str">
        <f t="shared" si="72"/>
        <v>Да</v>
      </c>
      <c r="T104" s="44" t="str">
        <f t="shared" si="73"/>
        <v>Да</v>
      </c>
      <c r="U104" s="44" t="str">
        <f t="shared" si="74"/>
        <v/>
      </c>
      <c r="V104" s="27" t="str">
        <f t="shared" si="75"/>
        <v/>
      </c>
    </row>
    <row r="105" spans="1:22" x14ac:dyDescent="0.2">
      <c r="A105" s="44">
        <f t="shared" si="79"/>
        <v>103</v>
      </c>
      <c r="B105" s="27" t="str">
        <f t="shared" si="76"/>
        <v>AMEDIA HIT HD</v>
      </c>
      <c r="C105" s="27" t="str">
        <f t="shared" si="77"/>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5" s="27" t="str">
        <f t="shared" si="61"/>
        <v>Кино и сериалы</v>
      </c>
      <c r="E105" s="45" t="str">
        <f t="shared" si="62"/>
        <v>HD</v>
      </c>
      <c r="F105" s="45" t="str">
        <f t="shared" si="63"/>
        <v>DVB-20</v>
      </c>
      <c r="G105" s="45" t="str">
        <f t="shared" si="64"/>
        <v xml:space="preserve"> 4019</v>
      </c>
      <c r="H105" s="46">
        <v>303</v>
      </c>
      <c r="I105" s="45">
        <f t="shared" si="65"/>
        <v>826</v>
      </c>
      <c r="J105" s="47" t="str">
        <f t="shared" si="60"/>
        <v>epg585</v>
      </c>
      <c r="K105" s="67" t="str">
        <f t="shared" si="66"/>
        <v>0009000207EF</v>
      </c>
      <c r="L105" s="67" t="str">
        <f t="shared" si="78"/>
        <v>http://amediahit.ru/</v>
      </c>
      <c r="M105" s="67" t="str">
        <f t="shared" si="67"/>
        <v>Русский, Английский</v>
      </c>
      <c r="N105" s="67" t="str">
        <f t="shared" si="68"/>
        <v>Круглосуточно</v>
      </c>
      <c r="O105" s="154" t="str">
        <f t="shared" si="69"/>
        <v/>
      </c>
      <c r="P105" s="67" t="str">
        <f t="shared" si="70"/>
        <v>AMEDIA Premium HD</v>
      </c>
      <c r="Q105" s="44" t="str">
        <f t="shared" si="71"/>
        <v/>
      </c>
      <c r="R105" s="44"/>
      <c r="S105" s="44" t="str">
        <f t="shared" si="72"/>
        <v>Да</v>
      </c>
      <c r="T105" s="44" t="str">
        <f t="shared" si="73"/>
        <v>Да</v>
      </c>
      <c r="U105" s="44" t="str">
        <f t="shared" si="74"/>
        <v/>
      </c>
      <c r="V105" s="27" t="str">
        <f t="shared" si="75"/>
        <v/>
      </c>
    </row>
    <row r="106" spans="1:22" x14ac:dyDescent="0.2">
      <c r="A106" s="44">
        <f t="shared" si="79"/>
        <v>104</v>
      </c>
      <c r="B106" s="51" t="str">
        <f t="shared" si="76"/>
        <v>A1</v>
      </c>
      <c r="C106" s="51" t="str">
        <f t="shared" si="77"/>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06" s="51" t="str">
        <f t="shared" si="61"/>
        <v>Кино и сериалы</v>
      </c>
      <c r="E106" s="68" t="str">
        <f t="shared" si="62"/>
        <v>SD</v>
      </c>
      <c r="F106" s="68" t="str">
        <f t="shared" si="63"/>
        <v>DVB-20</v>
      </c>
      <c r="G106" s="68" t="str">
        <f t="shared" si="64"/>
        <v xml:space="preserve"> 4019</v>
      </c>
      <c r="H106" s="152">
        <v>79</v>
      </c>
      <c r="I106" s="68">
        <f t="shared" si="65"/>
        <v>829</v>
      </c>
      <c r="J106" s="153" t="str">
        <f t="shared" si="60"/>
        <v>epg265</v>
      </c>
      <c r="K106" s="67" t="str">
        <f t="shared" si="66"/>
        <v>0009000207EF</v>
      </c>
      <c r="L106" s="67" t="str">
        <f t="shared" si="78"/>
        <v>http://amedia1.ru/</v>
      </c>
      <c r="M106" s="67" t="str">
        <f t="shared" si="67"/>
        <v>Русский, Английский</v>
      </c>
      <c r="N106" s="67" t="str">
        <f t="shared" si="68"/>
        <v>Круглосуточно</v>
      </c>
      <c r="O106" s="154" t="str">
        <f t="shared" si="69"/>
        <v/>
      </c>
      <c r="P106" s="67" t="str">
        <f t="shared" si="70"/>
        <v>AMEDIA Premium HD</v>
      </c>
      <c r="Q106" s="44" t="str">
        <f t="shared" si="71"/>
        <v/>
      </c>
      <c r="R106" s="44"/>
      <c r="S106" s="44" t="str">
        <f t="shared" si="72"/>
        <v>Да</v>
      </c>
      <c r="T106" s="44" t="str">
        <f t="shared" si="73"/>
        <v>Да</v>
      </c>
      <c r="U106" s="44" t="str">
        <f t="shared" si="74"/>
        <v/>
      </c>
      <c r="V106" s="27" t="str">
        <f t="shared" si="75"/>
        <v/>
      </c>
    </row>
    <row r="107" spans="1:22" x14ac:dyDescent="0.2">
      <c r="A107" s="44">
        <f t="shared" si="79"/>
        <v>105</v>
      </c>
      <c r="B107" s="51" t="str">
        <f t="shared" si="76"/>
        <v>AMEDIA HIT SD</v>
      </c>
      <c r="C107" s="51" t="str">
        <f t="shared" si="77"/>
        <v>Телеканал  для  тех, кто любит смотреть все и сразу. Горизонтальное программирование: любимый сериал каждый день в одно и то же время. Уникальная библиотека любимых сериалов: «Клан Сопрано» (The Sopranos), «Твин Пикс» (Twin Peaks), «Во все тяжкие» (Breaking Bad), «Борджиа» (The Borgias), «Братство» (Brotherhood), «Клиент всегда мертв» (Six feet under), «Настоящая кровь» (True Blood), «Рим» (Rome), «Красавцы» (Entourage), «Спартак» (Spartakus), Дедвуд (Deadwood), «Секс в большом городе» (Sex and the city), «Прослушка» (The Wire). Марафоны сериалов и дни тематического спецпрограммирования для «запойного смотрения».</v>
      </c>
      <c r="D107" s="51" t="str">
        <f t="shared" si="61"/>
        <v>Кино и сериалы</v>
      </c>
      <c r="E107" s="68" t="str">
        <f t="shared" si="62"/>
        <v>SD</v>
      </c>
      <c r="F107" s="68" t="str">
        <f t="shared" si="63"/>
        <v>DVB-20</v>
      </c>
      <c r="G107" s="68" t="str">
        <f t="shared" si="64"/>
        <v xml:space="preserve"> 4019</v>
      </c>
      <c r="H107" s="152">
        <v>302</v>
      </c>
      <c r="I107" s="68">
        <f t="shared" si="65"/>
        <v>827</v>
      </c>
      <c r="J107" s="153" t="str">
        <f t="shared" si="60"/>
        <v>epg575</v>
      </c>
      <c r="K107" s="67" t="str">
        <f t="shared" si="66"/>
        <v>0009000207EF</v>
      </c>
      <c r="L107" s="67" t="str">
        <f t="shared" si="78"/>
        <v>http://amediahit.ru/</v>
      </c>
      <c r="M107" s="67" t="str">
        <f t="shared" si="67"/>
        <v>Русский, Английский</v>
      </c>
      <c r="N107" s="67" t="str">
        <f t="shared" si="68"/>
        <v>Круглосуточно</v>
      </c>
      <c r="O107" s="154" t="str">
        <f t="shared" si="69"/>
        <v/>
      </c>
      <c r="P107" s="67" t="str">
        <f t="shared" si="70"/>
        <v>AMEDIA Premium HD</v>
      </c>
      <c r="Q107" s="44" t="str">
        <f t="shared" si="71"/>
        <v/>
      </c>
      <c r="R107" s="44"/>
      <c r="S107" s="44" t="str">
        <f t="shared" si="72"/>
        <v>Да</v>
      </c>
      <c r="T107" s="44" t="str">
        <f t="shared" si="73"/>
        <v>Да</v>
      </c>
      <c r="U107" s="44" t="str">
        <f t="shared" si="74"/>
        <v/>
      </c>
      <c r="V107" s="27" t="str">
        <f t="shared" si="75"/>
        <v/>
      </c>
    </row>
    <row r="108" spans="1:22" x14ac:dyDescent="0.2">
      <c r="A108" s="44">
        <f t="shared" si="79"/>
        <v>106</v>
      </c>
      <c r="B108" s="51" t="str">
        <f t="shared" si="76"/>
        <v>AMEDIA Premium HD</v>
      </c>
      <c r="C108" s="51" t="str">
        <f t="shared" si="77"/>
        <v>Amedia Premium HD.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08" s="51" t="str">
        <f t="shared" si="61"/>
        <v>Кино и сериалы</v>
      </c>
      <c r="E108" s="68" t="str">
        <f t="shared" si="62"/>
        <v>HD</v>
      </c>
      <c r="F108" s="68" t="str">
        <f t="shared" si="63"/>
        <v>DVB-20</v>
      </c>
      <c r="G108" s="68" t="str">
        <f t="shared" si="64"/>
        <v xml:space="preserve"> 4019</v>
      </c>
      <c r="H108" s="152">
        <v>220</v>
      </c>
      <c r="I108" s="68">
        <f t="shared" si="65"/>
        <v>823</v>
      </c>
      <c r="J108" s="153" t="str">
        <f t="shared" si="60"/>
        <v>epg267</v>
      </c>
      <c r="K108" s="67" t="str">
        <f t="shared" si="66"/>
        <v>0009000207EF</v>
      </c>
      <c r="L108" s="67" t="str">
        <f t="shared" si="78"/>
        <v>http://amediahd.ru/</v>
      </c>
      <c r="M108" s="67" t="str">
        <f t="shared" si="67"/>
        <v>Русский, Английский</v>
      </c>
      <c r="N108" s="67" t="str">
        <f t="shared" si="68"/>
        <v>Круглосуточно</v>
      </c>
      <c r="O108" s="154" t="str">
        <f t="shared" si="69"/>
        <v/>
      </c>
      <c r="P108" s="67" t="str">
        <f t="shared" si="70"/>
        <v>AMEDIA Premium HD</v>
      </c>
      <c r="Q108" s="44" t="str">
        <f t="shared" si="71"/>
        <v/>
      </c>
      <c r="R108" s="44"/>
      <c r="S108" s="44" t="str">
        <f t="shared" si="72"/>
        <v>Да</v>
      </c>
      <c r="T108" s="44" t="str">
        <f t="shared" si="73"/>
        <v>Да</v>
      </c>
      <c r="U108" s="44" t="str">
        <f t="shared" si="74"/>
        <v/>
      </c>
      <c r="V108" s="27" t="str">
        <f t="shared" si="75"/>
        <v/>
      </c>
    </row>
    <row r="109" spans="1:22" x14ac:dyDescent="0.2">
      <c r="A109" s="44">
        <f t="shared" si="79"/>
        <v>107</v>
      </c>
      <c r="B109" s="51" t="str">
        <f t="shared" si="76"/>
        <v>Fox Life</v>
      </c>
      <c r="C109" s="51" t="str">
        <f t="shared" si="77"/>
        <v>FoxLife – это современный канал для современной аудитории, идеальный для совместного просмотра. Эксклюзивные премьеры в России лучших сериалов крупнейших мировых студий: Disney («Отчаянные Домохозяйки», «Анатомия страсти», «Город хищниц» и т.д.), HBO («Настоящая кровь»и т.д.). Ежемесячно на канале стартует до 3-x новых сериалов или премьер очередных сезонов популярных проектов. FOX Life - «экзотический коктейль» из комедий, драм, романтических историй и мистики.</v>
      </c>
      <c r="D109" s="51" t="str">
        <f t="shared" si="61"/>
        <v>Кино и сериалы</v>
      </c>
      <c r="E109" s="68" t="str">
        <f t="shared" si="62"/>
        <v>SD</v>
      </c>
      <c r="F109" s="68" t="str">
        <f t="shared" si="63"/>
        <v>DVB-21</v>
      </c>
      <c r="G109" s="68" t="str">
        <f t="shared" si="64"/>
        <v xml:space="preserve"> 4019</v>
      </c>
      <c r="H109" s="152">
        <v>90</v>
      </c>
      <c r="I109" s="68">
        <f t="shared" si="65"/>
        <v>69</v>
      </c>
      <c r="J109" s="153" t="str">
        <f t="shared" si="60"/>
        <v>epg86</v>
      </c>
      <c r="K109" s="67" t="str">
        <f t="shared" si="66"/>
        <v>0009000207D1</v>
      </c>
      <c r="L109" s="67" t="str">
        <f t="shared" si="78"/>
        <v>http://www.foxlifetv.ru/</v>
      </c>
      <c r="M109" s="67" t="str">
        <f t="shared" si="67"/>
        <v>Русский, Английский</v>
      </c>
      <c r="N109" s="67" t="str">
        <f t="shared" si="68"/>
        <v>Круглосуточно</v>
      </c>
      <c r="O109" s="154" t="str">
        <f t="shared" si="69"/>
        <v/>
      </c>
      <c r="P109" s="67" t="str">
        <f t="shared" si="70"/>
        <v>Базовый</v>
      </c>
      <c r="Q109" s="44" t="str">
        <f t="shared" si="71"/>
        <v/>
      </c>
      <c r="R109" s="44"/>
      <c r="S109" s="44" t="str">
        <f t="shared" si="72"/>
        <v>Да</v>
      </c>
      <c r="T109" s="44" t="str">
        <f t="shared" si="73"/>
        <v>Да</v>
      </c>
      <c r="U109" s="44" t="str">
        <f t="shared" si="74"/>
        <v/>
      </c>
      <c r="V109" s="27" t="str">
        <f t="shared" si="75"/>
        <v/>
      </c>
    </row>
    <row r="110" spans="1:22" x14ac:dyDescent="0.2">
      <c r="A110" s="44">
        <f t="shared" si="79"/>
        <v>108</v>
      </c>
      <c r="B110" s="51" t="str">
        <f t="shared" si="76"/>
        <v>Viasat History HD/Viasat Nature HD</v>
      </c>
      <c r="C110" s="51" t="str">
        <f t="shared" si="77"/>
        <v>Любимые передачи о природе и животных, а также исторические документальные фильмы в формате высокой четкости. Теперь у фанатов каналов Viasat Nature и Viasat History есть уникальная возможность посмотреть на окружающий мир другими глазами - увидеть его яркость, необычайное разнообразие и бесконечную широту. Канал предлагает телезрителю увлекательное путшествие по свету, а также погружение в мир истории, уникальных исторических открытий и разгадок великих тайн нашей планеты.</v>
      </c>
      <c r="D110" s="51" t="str">
        <f t="shared" si="61"/>
        <v>Познавательные</v>
      </c>
      <c r="E110" s="68" t="str">
        <f t="shared" si="62"/>
        <v>HD</v>
      </c>
      <c r="F110" s="68" t="str">
        <f t="shared" si="63"/>
        <v>DVB-21</v>
      </c>
      <c r="G110" s="68" t="str">
        <f t="shared" si="64"/>
        <v xml:space="preserve"> 4019</v>
      </c>
      <c r="H110" s="152">
        <v>163</v>
      </c>
      <c r="I110" s="68">
        <f t="shared" si="65"/>
        <v>807</v>
      </c>
      <c r="J110" s="153" t="str">
        <f t="shared" si="60"/>
        <v>epg378</v>
      </c>
      <c r="K110" s="67" t="str">
        <f t="shared" si="66"/>
        <v>0009000207E0</v>
      </c>
      <c r="L110" s="67" t="str">
        <f t="shared" si="78"/>
        <v>http://www.viasatpremium.ru/</v>
      </c>
      <c r="M110" s="67" t="str">
        <f t="shared" si="67"/>
        <v>Русский</v>
      </c>
      <c r="N110" s="67" t="str">
        <f t="shared" si="68"/>
        <v>Круглосуточно</v>
      </c>
      <c r="O110" s="154" t="str">
        <f t="shared" si="69"/>
        <v/>
      </c>
      <c r="P110" s="67" t="str">
        <f t="shared" si="70"/>
        <v>VIASAT премиум HD</v>
      </c>
      <c r="Q110" s="44" t="str">
        <f t="shared" si="71"/>
        <v/>
      </c>
      <c r="R110" s="44"/>
      <c r="S110" s="44" t="str">
        <f t="shared" si="72"/>
        <v>Да</v>
      </c>
      <c r="T110" s="44" t="str">
        <f t="shared" si="73"/>
        <v>Да</v>
      </c>
      <c r="U110" s="44" t="str">
        <f t="shared" si="74"/>
        <v/>
      </c>
      <c r="V110" s="27" t="str">
        <f t="shared" si="75"/>
        <v/>
      </c>
    </row>
    <row r="111" spans="1:22" x14ac:dyDescent="0.2">
      <c r="A111" s="44">
        <f t="shared" si="79"/>
        <v>109</v>
      </c>
      <c r="B111" s="51" t="str">
        <f t="shared" si="76"/>
        <v>TV1000 Megahit HD</v>
      </c>
      <c r="C111" s="51" t="str">
        <f t="shared" si="77"/>
        <v>Это телеканал, предлагающий телезрителю эксклюзивную подборку мировых кинобестселлеров. Самые популярные блокбастеры, известнейшие киноновеллы, шедевральные драмы, лидеры кассовых продаж, поразившие зрителей до глубины души, теперь 24 часа в сутки 7 дней в неделю – на любом телеэкране. Перенестись в уникальный мир кино, вновь почувствовать себя героем любимого фильма – теперь это возможно благодаря TV1000 MEGAHIT.</v>
      </c>
      <c r="D111" s="51" t="str">
        <f t="shared" si="61"/>
        <v>Кино и сериалы</v>
      </c>
      <c r="E111" s="68" t="str">
        <f t="shared" si="62"/>
        <v>HD</v>
      </c>
      <c r="F111" s="68" t="str">
        <f t="shared" si="63"/>
        <v>DVB-21</v>
      </c>
      <c r="G111" s="68" t="str">
        <f t="shared" si="64"/>
        <v xml:space="preserve"> 4019</v>
      </c>
      <c r="H111" s="152">
        <v>161</v>
      </c>
      <c r="I111" s="68">
        <f t="shared" si="65"/>
        <v>803</v>
      </c>
      <c r="J111" s="153" t="str">
        <f t="shared" si="60"/>
        <v>epg376</v>
      </c>
      <c r="K111" s="67" t="str">
        <f t="shared" si="66"/>
        <v>0009000207E0</v>
      </c>
      <c r="L111" s="67" t="str">
        <f t="shared" si="78"/>
        <v>http://www.viasatpremium.ru/</v>
      </c>
      <c r="M111" s="67" t="str">
        <f t="shared" si="67"/>
        <v>Русский</v>
      </c>
      <c r="N111" s="67" t="str">
        <f t="shared" si="68"/>
        <v>Круглосуточно</v>
      </c>
      <c r="O111" s="154" t="str">
        <f t="shared" si="69"/>
        <v/>
      </c>
      <c r="P111" s="67" t="str">
        <f t="shared" si="70"/>
        <v>VIASAT премиум HD</v>
      </c>
      <c r="Q111" s="44" t="str">
        <f t="shared" si="71"/>
        <v/>
      </c>
      <c r="R111" s="44"/>
      <c r="S111" s="44" t="str">
        <f t="shared" si="72"/>
        <v>Да</v>
      </c>
      <c r="T111" s="44" t="str">
        <f t="shared" si="73"/>
        <v>Да</v>
      </c>
      <c r="U111" s="44" t="str">
        <f t="shared" si="74"/>
        <v/>
      </c>
      <c r="V111" s="27" t="str">
        <f t="shared" si="75"/>
        <v/>
      </c>
    </row>
    <row r="112" spans="1:22" x14ac:dyDescent="0.2">
      <c r="A112" s="44">
        <f t="shared" si="79"/>
        <v>110</v>
      </c>
      <c r="B112" s="51" t="str">
        <f t="shared" si="76"/>
        <v>Travel+Adventure SD</v>
      </c>
      <c r="C112" s="51" t="str">
        <f t="shared" si="77"/>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2" s="51" t="str">
        <f t="shared" si="61"/>
        <v>Вокруг света</v>
      </c>
      <c r="E112" s="68" t="str">
        <f t="shared" si="62"/>
        <v>SD</v>
      </c>
      <c r="F112" s="68" t="str">
        <f t="shared" si="63"/>
        <v>DVB-22</v>
      </c>
      <c r="G112" s="68" t="str">
        <f t="shared" si="64"/>
        <v xml:space="preserve"> 4019</v>
      </c>
      <c r="H112" s="152">
        <v>218</v>
      </c>
      <c r="I112" s="68">
        <f t="shared" si="65"/>
        <v>107</v>
      </c>
      <c r="J112" s="153" t="str">
        <f t="shared" si="60"/>
        <v>epg274</v>
      </c>
      <c r="K112" s="67" t="str">
        <f t="shared" si="66"/>
        <v>0009000207D1</v>
      </c>
      <c r="L112" s="67" t="str">
        <f t="shared" si="78"/>
        <v>http://travelplusadventure.ru/</v>
      </c>
      <c r="M112" s="67" t="str">
        <f t="shared" si="67"/>
        <v>Русский</v>
      </c>
      <c r="N112" s="67" t="str">
        <f t="shared" si="68"/>
        <v>Круглосуточно</v>
      </c>
      <c r="O112" s="154" t="str">
        <f t="shared" si="69"/>
        <v/>
      </c>
      <c r="P112" s="67" t="str">
        <f t="shared" si="70"/>
        <v>Базовый</v>
      </c>
      <c r="Q112" s="44" t="str">
        <f t="shared" si="71"/>
        <v>Да</v>
      </c>
      <c r="R112" s="44"/>
      <c r="S112" s="44" t="str">
        <f t="shared" si="72"/>
        <v>Да</v>
      </c>
      <c r="T112" s="44" t="str">
        <f t="shared" si="73"/>
        <v>Да</v>
      </c>
      <c r="U112" s="44" t="str">
        <f t="shared" si="74"/>
        <v/>
      </c>
      <c r="V112" s="27" t="str">
        <f t="shared" si="75"/>
        <v/>
      </c>
    </row>
    <row r="113" spans="1:22" x14ac:dyDescent="0.2">
      <c r="A113" s="44">
        <f t="shared" si="79"/>
        <v>111</v>
      </c>
      <c r="B113" s="51" t="str">
        <f t="shared" si="76"/>
        <v>Travel+Adventure HD</v>
      </c>
      <c r="C113" s="51" t="str">
        <f t="shared" si="77"/>
        <v>Travel+Adventure – это телеканал о настоящих путешествиях. Тех, которые навсегда остаются в памяти и наполняют повседневную жизнь новой динамикой и уникальными впечатлениями. Мы отбираем профессионально переведенные зарубежные программы, в которых упор сделан не на меняющиеся видовые картинки, а на путевые события и увлекательные комментарии.</v>
      </c>
      <c r="D113" s="51" t="str">
        <f t="shared" si="61"/>
        <v>Вокруг света</v>
      </c>
      <c r="E113" s="68" t="str">
        <f t="shared" si="62"/>
        <v>HD</v>
      </c>
      <c r="F113" s="68" t="str">
        <f t="shared" si="63"/>
        <v>DVB-22</v>
      </c>
      <c r="G113" s="68" t="str">
        <f t="shared" si="64"/>
        <v xml:space="preserve"> 4019</v>
      </c>
      <c r="H113" s="152">
        <v>219</v>
      </c>
      <c r="I113" s="68">
        <f t="shared" si="65"/>
        <v>612</v>
      </c>
      <c r="J113" s="153" t="str">
        <f t="shared" si="60"/>
        <v>epg275</v>
      </c>
      <c r="K113" s="67" t="str">
        <f t="shared" si="66"/>
        <v>0009000207D1</v>
      </c>
      <c r="L113" s="67" t="str">
        <f t="shared" si="78"/>
        <v>http://travelplusadventure.ru/</v>
      </c>
      <c r="M113" s="67" t="str">
        <f t="shared" si="67"/>
        <v>Русский</v>
      </c>
      <c r="N113" s="67" t="str">
        <f t="shared" si="68"/>
        <v>Круглосуточно</v>
      </c>
      <c r="O113" s="154" t="str">
        <f t="shared" si="69"/>
        <v/>
      </c>
      <c r="P113" s="67" t="str">
        <f t="shared" si="70"/>
        <v>Базовый</v>
      </c>
      <c r="Q113" s="44" t="str">
        <f t="shared" si="71"/>
        <v/>
      </c>
      <c r="R113" s="44"/>
      <c r="S113" s="44" t="str">
        <f t="shared" si="72"/>
        <v>Да</v>
      </c>
      <c r="T113" s="44" t="str">
        <f t="shared" si="73"/>
        <v>Да</v>
      </c>
      <c r="U113" s="44" t="str">
        <f t="shared" si="74"/>
        <v/>
      </c>
      <c r="V113" s="27" t="str">
        <f t="shared" si="75"/>
        <v/>
      </c>
    </row>
    <row r="114" spans="1:22" x14ac:dyDescent="0.2">
      <c r="A114" s="44">
        <f t="shared" si="79"/>
        <v>112</v>
      </c>
      <c r="B114" s="51" t="str">
        <f t="shared" si="76"/>
        <v>8 канал</v>
      </c>
      <c r="C114" s="51" t="str">
        <f t="shared" si="77"/>
        <v>Развлекательный телеканал, показывающий жизнь во всей ее полноте: ярких красках, эмоциях и счастливых мгновениях. Круглосуточно в эфире телеканала: художественные фильмы, аналитические материалы, интервью со знаменитыми музыкантами и киноактерами, погода на каждый день, юмористические и кулинарные телепроекты, информационные выпуски, утренние и развлекательные шоу.</v>
      </c>
      <c r="D114" s="51" t="str">
        <f t="shared" si="61"/>
        <v>Развлекательные</v>
      </c>
      <c r="E114" s="68" t="str">
        <f t="shared" si="62"/>
        <v>SD</v>
      </c>
      <c r="F114" s="68" t="str">
        <f t="shared" si="63"/>
        <v>DVB-22</v>
      </c>
      <c r="G114" s="68" t="str">
        <f t="shared" si="64"/>
        <v xml:space="preserve"> 4019</v>
      </c>
      <c r="H114" s="152">
        <v>176</v>
      </c>
      <c r="I114" s="68">
        <f t="shared" si="65"/>
        <v>205</v>
      </c>
      <c r="J114" s="153" t="str">
        <f t="shared" si="60"/>
        <v>epg522</v>
      </c>
      <c r="K114" s="67" t="str">
        <f t="shared" si="66"/>
        <v>0009000207E3</v>
      </c>
      <c r="L114" s="67" t="str">
        <f t="shared" si="78"/>
        <v>http://www.8tv.ru/</v>
      </c>
      <c r="M114" s="67" t="str">
        <f t="shared" si="67"/>
        <v>Русский</v>
      </c>
      <c r="N114" s="67" t="str">
        <f t="shared" si="68"/>
        <v>Круглосуточно</v>
      </c>
      <c r="O114" s="154" t="str">
        <f t="shared" si="69"/>
        <v/>
      </c>
      <c r="P114" s="67" t="str">
        <f t="shared" si="70"/>
        <v>Базовый</v>
      </c>
      <c r="Q114" s="44" t="str">
        <f t="shared" si="71"/>
        <v/>
      </c>
      <c r="R114" s="44"/>
      <c r="S114" s="44" t="str">
        <f t="shared" si="72"/>
        <v>Да</v>
      </c>
      <c r="T114" s="44" t="str">
        <f t="shared" si="73"/>
        <v>Да</v>
      </c>
      <c r="U114" s="44" t="str">
        <f t="shared" si="74"/>
        <v/>
      </c>
      <c r="V114" s="27" t="str">
        <f t="shared" si="75"/>
        <v/>
      </c>
    </row>
    <row r="115" spans="1:22" x14ac:dyDescent="0.2">
      <c r="A115" s="44">
        <f t="shared" si="79"/>
        <v>113</v>
      </c>
      <c r="B115" s="51" t="str">
        <f t="shared" si="76"/>
        <v>AMEDIA Premium SD</v>
      </c>
      <c r="C115" s="51" t="str">
        <f t="shared" si="77"/>
        <v>Amedia Premium HD (SD версия). Телеканал лучших сериалов планеты.  Самые свежие и самые популярные сериалы ведущих студий мира:   HBO, FOX, Showtime, Starz, CBS, Warner - на одном телеканале. «Игра Престолов», «Во все тяжкие», «Подпольная империя», «Настоящая кровь», «Родина», «Американская история ужасов» и еще 50 лучших сериалов планеты - уже в твоем телевизоре! Премьеры каждый день в 21.00, сразу после США. Качество HD и DOLBY 5.1.</v>
      </c>
      <c r="D115" s="51" t="str">
        <f t="shared" si="61"/>
        <v>Кино и сериалы</v>
      </c>
      <c r="E115" s="68" t="str">
        <f t="shared" si="62"/>
        <v>SD</v>
      </c>
      <c r="F115" s="68" t="str">
        <f t="shared" si="63"/>
        <v>DVB-22</v>
      </c>
      <c r="G115" s="68" t="str">
        <f t="shared" si="64"/>
        <v xml:space="preserve"> 4019</v>
      </c>
      <c r="H115" s="152">
        <v>221</v>
      </c>
      <c r="I115" s="68">
        <f t="shared" si="65"/>
        <v>824</v>
      </c>
      <c r="J115" s="153" t="str">
        <f t="shared" si="60"/>
        <v>epg277</v>
      </c>
      <c r="K115" s="67" t="str">
        <f t="shared" si="66"/>
        <v>0009000207EF</v>
      </c>
      <c r="L115" s="67" t="str">
        <f t="shared" si="78"/>
        <v>http://amediahd.ru/</v>
      </c>
      <c r="M115" s="67" t="str">
        <f t="shared" si="67"/>
        <v>Русский, Английский</v>
      </c>
      <c r="N115" s="67" t="str">
        <f t="shared" si="68"/>
        <v>Круглосуточно</v>
      </c>
      <c r="O115" s="154" t="str">
        <f t="shared" si="69"/>
        <v/>
      </c>
      <c r="P115" s="67" t="str">
        <f t="shared" si="70"/>
        <v>AMEDIA Premium HD</v>
      </c>
      <c r="Q115" s="44" t="str">
        <f t="shared" si="71"/>
        <v/>
      </c>
      <c r="R115" s="44"/>
      <c r="S115" s="44" t="str">
        <f t="shared" si="72"/>
        <v>Да</v>
      </c>
      <c r="T115" s="44" t="str">
        <f t="shared" si="73"/>
        <v>Да</v>
      </c>
      <c r="U115" s="44" t="str">
        <f t="shared" si="74"/>
        <v/>
      </c>
      <c r="V115" s="27" t="str">
        <f t="shared" si="75"/>
        <v/>
      </c>
    </row>
    <row r="116" spans="1:22" x14ac:dyDescent="0.2">
      <c r="A116" s="44">
        <f t="shared" si="79"/>
        <v>114</v>
      </c>
      <c r="B116" s="51" t="str">
        <f t="shared" si="76"/>
        <v>A1 HD</v>
      </c>
      <c r="C116" s="51" t="str">
        <f t="shared" si="77"/>
        <v>Телеканал для мужчин, про героев и для героев нашего времени. Рейтинговые мужские сериалы, подборки фильмов самых популярных мужских жанров - от экшн-блокабастеров до черных комедий, документальные программы, ночной эротический блок. Канал представлен в HD- и SD-версиях.</v>
      </c>
      <c r="D116" s="51" t="str">
        <f t="shared" si="61"/>
        <v>Кино и сериалы</v>
      </c>
      <c r="E116" s="68" t="str">
        <f t="shared" si="62"/>
        <v>HD</v>
      </c>
      <c r="F116" s="68" t="str">
        <f t="shared" si="63"/>
        <v>DVB-22</v>
      </c>
      <c r="G116" s="68" t="str">
        <f t="shared" si="64"/>
        <v xml:space="preserve"> 4019</v>
      </c>
      <c r="H116" s="152">
        <v>222</v>
      </c>
      <c r="I116" s="68">
        <f t="shared" si="65"/>
        <v>828</v>
      </c>
      <c r="J116" s="153" t="str">
        <f t="shared" si="60"/>
        <v>epg598</v>
      </c>
      <c r="K116" s="67" t="str">
        <f t="shared" si="66"/>
        <v>0009000207EF</v>
      </c>
      <c r="L116" s="67" t="str">
        <f t="shared" si="78"/>
        <v>http://amedia1.ru/</v>
      </c>
      <c r="M116" s="67" t="str">
        <f t="shared" si="67"/>
        <v>Русский</v>
      </c>
      <c r="N116" s="67" t="str">
        <f t="shared" si="68"/>
        <v>Круглосуточно</v>
      </c>
      <c r="O116" s="154" t="str">
        <f t="shared" si="69"/>
        <v/>
      </c>
      <c r="P116" s="67" t="str">
        <f t="shared" si="70"/>
        <v>AMEDIA Premium HD</v>
      </c>
      <c r="Q116" s="44" t="str">
        <f t="shared" si="71"/>
        <v/>
      </c>
      <c r="R116" s="44"/>
      <c r="S116" s="44" t="str">
        <f t="shared" si="72"/>
        <v>Да</v>
      </c>
      <c r="T116" s="44" t="str">
        <f t="shared" si="73"/>
        <v>Да</v>
      </c>
      <c r="U116" s="44" t="str">
        <f t="shared" si="74"/>
        <v/>
      </c>
      <c r="V116" s="27" t="str">
        <f t="shared" si="75"/>
        <v/>
      </c>
    </row>
    <row r="117" spans="1:22" x14ac:dyDescent="0.2">
      <c r="A117" s="44">
        <f t="shared" si="79"/>
        <v>115</v>
      </c>
      <c r="B117" s="27" t="str">
        <f t="shared" si="76"/>
        <v>History HD</v>
      </c>
      <c r="C117" s="27" t="str">
        <f t="shared" si="77"/>
        <v>Информационно-развлекательный телеканал History – это свежий и современный взгляд на историю человечества. Канал представляет документальные сериалы о наших современниках и специальные программы, посвященные наиболее значимым событиям и артефактам древней и новейшей истории, знаменитым людям, научным открытиям, технологиям и культурным достижениям, сыгравшим важную роль в развитии современной цивилизации.</v>
      </c>
      <c r="D117" s="27" t="str">
        <f t="shared" si="61"/>
        <v>Развлекательные</v>
      </c>
      <c r="E117" s="45" t="str">
        <f t="shared" si="62"/>
        <v>HD</v>
      </c>
      <c r="F117" s="45" t="str">
        <f t="shared" si="63"/>
        <v>DVB-23</v>
      </c>
      <c r="G117" s="45" t="str">
        <f t="shared" si="64"/>
        <v xml:space="preserve"> 4019</v>
      </c>
      <c r="H117" s="46">
        <v>239</v>
      </c>
      <c r="I117" s="45">
        <f t="shared" si="65"/>
        <v>617</v>
      </c>
      <c r="J117" s="47" t="str">
        <f t="shared" si="60"/>
        <v>epg599</v>
      </c>
      <c r="K117" s="67" t="str">
        <f t="shared" si="66"/>
        <v>0009000207D1</v>
      </c>
      <c r="L117" s="67" t="str">
        <f t="shared" si="78"/>
        <v>http://www.history.com/</v>
      </c>
      <c r="M117" s="67" t="str">
        <f t="shared" si="67"/>
        <v>Русский</v>
      </c>
      <c r="N117" s="67" t="str">
        <f t="shared" si="68"/>
        <v>Круглосуточно</v>
      </c>
      <c r="O117" s="154" t="str">
        <f t="shared" si="69"/>
        <v/>
      </c>
      <c r="P117" s="67" t="str">
        <f t="shared" si="70"/>
        <v>Базовый</v>
      </c>
      <c r="Q117" s="44" t="str">
        <f t="shared" si="71"/>
        <v/>
      </c>
      <c r="R117" s="44"/>
      <c r="S117" s="44" t="str">
        <f t="shared" si="72"/>
        <v>Да</v>
      </c>
      <c r="T117" s="44" t="str">
        <f t="shared" si="73"/>
        <v>Да</v>
      </c>
      <c r="U117" s="44" t="str">
        <f t="shared" si="74"/>
        <v/>
      </c>
      <c r="V117" s="27" t="str">
        <f t="shared" si="75"/>
        <v/>
      </c>
    </row>
    <row r="118" spans="1:22" x14ac:dyDescent="0.2">
      <c r="A118" s="44">
        <f t="shared" si="79"/>
        <v>116</v>
      </c>
      <c r="B118" s="27" t="str">
        <f t="shared" si="76"/>
        <v>Музыка первого</v>
      </c>
      <c r="C118" s="27" t="str">
        <f t="shared" si="77"/>
        <v>Музыка Первого — это лучшие видеоклипы, живые концерты, хит-парады 24 часа в сутки в новом широкоформатном качестве. Это весь спектр современной российской музыки — от эстрады до классики рока, от модных молодежных стилей до проверенных временем популярных хитов. Канал сотрудничает с ведущими продюсерскими центрами, что позволяет пополнять библиотеку музыкального видео практически ежедневно.</v>
      </c>
      <c r="D118" s="27" t="str">
        <f t="shared" si="61"/>
        <v>Музыкальные</v>
      </c>
      <c r="E118" s="45" t="str">
        <f t="shared" si="62"/>
        <v>SD</v>
      </c>
      <c r="F118" s="45" t="str">
        <f t="shared" si="63"/>
        <v>DVB-25</v>
      </c>
      <c r="G118" s="45" t="str">
        <f t="shared" si="64"/>
        <v xml:space="preserve"> 4019</v>
      </c>
      <c r="H118" s="46">
        <v>99</v>
      </c>
      <c r="I118" s="45">
        <f t="shared" si="65"/>
        <v>502</v>
      </c>
      <c r="J118" s="47" t="str">
        <f t="shared" si="60"/>
        <v>epg95</v>
      </c>
      <c r="K118" s="67" t="str">
        <f t="shared" si="66"/>
        <v>0009000207E3</v>
      </c>
      <c r="L118" s="67" t="str">
        <f t="shared" si="78"/>
        <v>http://www.muz1.tv/</v>
      </c>
      <c r="M118" s="67" t="str">
        <f t="shared" si="67"/>
        <v>Русский</v>
      </c>
      <c r="N118" s="67" t="str">
        <f t="shared" si="68"/>
        <v>Круглосуточно</v>
      </c>
      <c r="O118" s="154" t="str">
        <f t="shared" si="69"/>
        <v/>
      </c>
      <c r="P118" s="67" t="str">
        <f t="shared" si="70"/>
        <v>Базовый</v>
      </c>
      <c r="Q118" s="44" t="str">
        <f t="shared" si="71"/>
        <v>Да</v>
      </c>
      <c r="R118" s="44"/>
      <c r="S118" s="44" t="str">
        <f t="shared" si="72"/>
        <v>Да</v>
      </c>
      <c r="T118" s="44" t="str">
        <f t="shared" si="73"/>
        <v>Да</v>
      </c>
      <c r="U118" s="44" t="str">
        <f t="shared" si="74"/>
        <v/>
      </c>
      <c r="V118" s="27" t="str">
        <f t="shared" si="75"/>
        <v/>
      </c>
    </row>
    <row r="119" spans="1:22" x14ac:dyDescent="0.2">
      <c r="A119" s="44">
        <f t="shared" si="79"/>
        <v>117</v>
      </c>
      <c r="B119" s="27" t="str">
        <f t="shared" si="76"/>
        <v>Europa Plus TV</v>
      </c>
      <c r="C119" s="27" t="str">
        <f t="shared" si="77"/>
        <v>Europa Plus TV – ориентирован только на лучшие образцы популярной музыки и ТВ-программы собственного производства. Основу эфира Europa Plus TV составляют клипы на хиты, занимающие высокие места в мировых и европейских чартах, а также видео популярных российских исполнителей, соответствующих формату Европы Плюс.</v>
      </c>
      <c r="D119" s="27" t="str">
        <f t="shared" si="61"/>
        <v>Музыкальные</v>
      </c>
      <c r="E119" s="45" t="str">
        <f t="shared" si="62"/>
        <v>SD</v>
      </c>
      <c r="F119" s="45" t="str">
        <f t="shared" si="63"/>
        <v>DVB-31</v>
      </c>
      <c r="G119" s="45" t="str">
        <f t="shared" si="64"/>
        <v xml:space="preserve"> 4019</v>
      </c>
      <c r="H119" s="46">
        <v>100</v>
      </c>
      <c r="I119" s="45">
        <f t="shared" si="65"/>
        <v>840</v>
      </c>
      <c r="J119" s="47" t="str">
        <f t="shared" si="60"/>
        <v>epg96</v>
      </c>
      <c r="K119" s="67" t="str">
        <f t="shared" si="66"/>
        <v>000900020803</v>
      </c>
      <c r="L119" s="67" t="str">
        <f t="shared" si="78"/>
        <v>http://www.europaplustv.com/</v>
      </c>
      <c r="M119" s="67" t="str">
        <f t="shared" si="67"/>
        <v>Русский</v>
      </c>
      <c r="N119" s="67" t="str">
        <f t="shared" si="68"/>
        <v>Круглосуточно</v>
      </c>
      <c r="O119" s="154" t="str">
        <f t="shared" si="69"/>
        <v/>
      </c>
      <c r="P119" s="67" t="str">
        <f t="shared" si="70"/>
        <v>Активный</v>
      </c>
      <c r="Q119" s="44" t="str">
        <f t="shared" si="71"/>
        <v>Да</v>
      </c>
      <c r="R119" s="44"/>
      <c r="S119" s="44" t="str">
        <f t="shared" si="72"/>
        <v>Да</v>
      </c>
      <c r="T119" s="44" t="str">
        <f t="shared" si="73"/>
        <v>Да</v>
      </c>
      <c r="U119" s="44" t="str">
        <f t="shared" si="74"/>
        <v/>
      </c>
      <c r="V119" s="27" t="str">
        <f t="shared" si="75"/>
        <v/>
      </c>
    </row>
    <row r="120" spans="1:22" x14ac:dyDescent="0.2">
      <c r="A120" s="44">
        <f t="shared" si="79"/>
        <v>118</v>
      </c>
      <c r="B120" s="27" t="str">
        <f t="shared" si="76"/>
        <v>Food Network HD</v>
      </c>
      <c r="C120" s="27" t="str">
        <f t="shared" si="77"/>
        <v>Food Network - специализированный телевизионный канал, транслирующие программы о еде и кулинарии. - Food Network предлагает новый подход к передачам о еде, делая акцент на самых смелых и развлекательных проектах в этом жанре. Это не типичный кулинарный канал. - Один из самых быстрорастущих брендов, входящих в категорию развлекательных каналов в Великобритании и на территории Европы, Ближнего Востока и Азии. - Канал, библиотека которого наполнена программами, получившими множество наград на различных тематических конкурсах. - Шеф-повара со всего света демонстрируют свои кулинарные таланты и страсть к еде.</v>
      </c>
      <c r="D120" s="27" t="str">
        <f t="shared" si="61"/>
        <v>Семья и здоровье</v>
      </c>
      <c r="E120" s="45" t="str">
        <f t="shared" si="62"/>
        <v>HD</v>
      </c>
      <c r="F120" s="45" t="str">
        <f t="shared" si="63"/>
        <v>DVB-23</v>
      </c>
      <c r="G120" s="45" t="str">
        <f t="shared" si="64"/>
        <v xml:space="preserve"> 4019</v>
      </c>
      <c r="H120" s="46">
        <v>306</v>
      </c>
      <c r="I120" s="45">
        <f t="shared" si="65"/>
        <v>603</v>
      </c>
      <c r="J120" s="47" t="str">
        <f t="shared" si="60"/>
        <v>epg541</v>
      </c>
      <c r="K120" s="48" t="str">
        <f t="shared" si="66"/>
        <v>0009000207D1</v>
      </c>
      <c r="L120" s="48" t="str">
        <f t="shared" si="78"/>
        <v>http://foodnetwork.com</v>
      </c>
      <c r="M120" s="48" t="str">
        <f t="shared" si="67"/>
        <v>Русский, Английский</v>
      </c>
      <c r="N120" s="48" t="str">
        <f t="shared" si="68"/>
        <v>Круглосуточно</v>
      </c>
      <c r="O120" s="49" t="str">
        <f t="shared" si="69"/>
        <v/>
      </c>
      <c r="P120" s="48" t="str">
        <f t="shared" si="70"/>
        <v>Базовый</v>
      </c>
      <c r="Q120" s="44" t="str">
        <f t="shared" si="71"/>
        <v/>
      </c>
      <c r="R120" s="44"/>
      <c r="S120" s="44" t="str">
        <f t="shared" si="72"/>
        <v>Да</v>
      </c>
      <c r="T120" s="44" t="str">
        <f t="shared" si="73"/>
        <v>Да</v>
      </c>
      <c r="U120" s="44" t="str">
        <f t="shared" si="74"/>
        <v/>
      </c>
      <c r="V120" s="27" t="str">
        <f t="shared" si="75"/>
        <v/>
      </c>
    </row>
    <row r="121" spans="1:22" x14ac:dyDescent="0.2">
      <c r="A121" s="44">
        <f t="shared" si="79"/>
        <v>119</v>
      </c>
      <c r="B121" s="27" t="str">
        <f t="shared" si="76"/>
        <v>Fox</v>
      </c>
      <c r="C121" s="27" t="str">
        <f t="shared" si="77"/>
        <v>На телеканале FOX Crime представлены сериалы, комедии и блокбастеры высочайшего мирового уровня, снятые в детективном жанре. Преступления, расследования, тайны и их разгадки будут интересны как мужчинам, так и женщинам.</v>
      </c>
      <c r="D121" s="27" t="str">
        <f t="shared" si="61"/>
        <v>Кино и сериалы</v>
      </c>
      <c r="E121" s="45" t="str">
        <f t="shared" si="62"/>
        <v>SD</v>
      </c>
      <c r="F121" s="45" t="str">
        <f t="shared" si="63"/>
        <v>DVB-23</v>
      </c>
      <c r="G121" s="45" t="str">
        <f t="shared" si="64"/>
        <v xml:space="preserve"> 4019</v>
      </c>
      <c r="H121" s="46">
        <v>217</v>
      </c>
      <c r="I121" s="45">
        <f t="shared" si="65"/>
        <v>70</v>
      </c>
      <c r="J121" s="47" t="str">
        <f t="shared" si="60"/>
        <v>epg75</v>
      </c>
      <c r="K121" s="48" t="str">
        <f t="shared" si="66"/>
        <v>0009000207D1</v>
      </c>
      <c r="L121" s="48" t="str">
        <f t="shared" si="78"/>
        <v>http://www.foxtv.ru/</v>
      </c>
      <c r="M121" s="48" t="str">
        <f t="shared" si="67"/>
        <v>Русский</v>
      </c>
      <c r="N121" s="48" t="str">
        <f t="shared" si="68"/>
        <v>Круглосуточно</v>
      </c>
      <c r="O121" s="49" t="str">
        <f t="shared" si="69"/>
        <v/>
      </c>
      <c r="P121" s="48" t="str">
        <f t="shared" si="70"/>
        <v>Базовый</v>
      </c>
      <c r="Q121" s="44" t="str">
        <f t="shared" si="71"/>
        <v/>
      </c>
      <c r="R121" s="44"/>
      <c r="S121" s="44" t="str">
        <f t="shared" si="72"/>
        <v>Да</v>
      </c>
      <c r="T121" s="44" t="str">
        <f t="shared" si="73"/>
        <v>Да</v>
      </c>
      <c r="U121" s="44" t="str">
        <f t="shared" si="74"/>
        <v/>
      </c>
      <c r="V121" s="27" t="str">
        <f t="shared" si="75"/>
        <v/>
      </c>
    </row>
    <row r="122" spans="1:22" x14ac:dyDescent="0.2">
      <c r="A122" s="44">
        <f t="shared" si="79"/>
        <v>120</v>
      </c>
      <c r="B122" s="27" t="str">
        <f t="shared" si="76"/>
        <v>MGM HD</v>
      </c>
      <c r="C122" s="27" t="str">
        <f t="shared" si="77"/>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22" s="27" t="str">
        <f t="shared" si="61"/>
        <v>Кино и сериалы</v>
      </c>
      <c r="E122" s="45" t="str">
        <f t="shared" si="62"/>
        <v>HD</v>
      </c>
      <c r="F122" s="45" t="str">
        <f t="shared" si="63"/>
        <v>DVB-24</v>
      </c>
      <c r="G122" s="45" t="str">
        <f t="shared" si="64"/>
        <v xml:space="preserve"> 4019</v>
      </c>
      <c r="H122" s="46">
        <v>142</v>
      </c>
      <c r="I122" s="45">
        <f t="shared" si="65"/>
        <v>605</v>
      </c>
      <c r="J122" s="47" t="str">
        <f t="shared" si="60"/>
        <v>epg327</v>
      </c>
      <c r="K122" s="48" t="str">
        <f t="shared" si="66"/>
        <v>0009000207D1</v>
      </c>
      <c r="L122" s="48" t="str">
        <f t="shared" si="78"/>
        <v>http://www.mgmhd.com/</v>
      </c>
      <c r="M122" s="48" t="str">
        <f t="shared" si="67"/>
        <v>Русский, Английский</v>
      </c>
      <c r="N122" s="48" t="str">
        <f t="shared" si="68"/>
        <v>Круглосуточно</v>
      </c>
      <c r="O122" s="49" t="str">
        <f t="shared" si="69"/>
        <v/>
      </c>
      <c r="P122" s="48" t="str">
        <f t="shared" si="70"/>
        <v>Базовый</v>
      </c>
      <c r="Q122" s="44" t="str">
        <f t="shared" si="71"/>
        <v/>
      </c>
      <c r="R122" s="44"/>
      <c r="S122" s="44" t="str">
        <f t="shared" si="72"/>
        <v>Да</v>
      </c>
      <c r="T122" s="44" t="str">
        <f t="shared" si="73"/>
        <v>Да</v>
      </c>
      <c r="U122" s="44" t="str">
        <f t="shared" si="74"/>
        <v/>
      </c>
      <c r="V122" s="27" t="str">
        <f t="shared" si="75"/>
        <v/>
      </c>
    </row>
    <row r="123" spans="1:22" x14ac:dyDescent="0.2">
      <c r="A123" s="44">
        <f t="shared" si="79"/>
        <v>121</v>
      </c>
      <c r="B123" s="27" t="str">
        <f t="shared" si="76"/>
        <v>КХЛ</v>
      </c>
      <c r="C123" s="27" t="str">
        <f t="shared" si="77"/>
        <v>Прямые трансляции матчей очередного игрового дня Чемпионата КХЛ, показ наиболее интересных матчей прошлых лет, аналитические и новостные программы, интервью со звездами КХЛ и ветеранами хоккея, тематические программы, посвященные советскому хоккею.</v>
      </c>
      <c r="D123" s="27" t="str">
        <f t="shared" si="61"/>
        <v>Спортивные</v>
      </c>
      <c r="E123" s="45" t="str">
        <f t="shared" si="62"/>
        <v>SD</v>
      </c>
      <c r="F123" s="45" t="str">
        <f t="shared" si="63"/>
        <v>DVB-24</v>
      </c>
      <c r="G123" s="45" t="str">
        <f t="shared" si="64"/>
        <v xml:space="preserve"> 4019</v>
      </c>
      <c r="H123" s="46">
        <v>109</v>
      </c>
      <c r="I123" s="45">
        <f t="shared" si="65"/>
        <v>307</v>
      </c>
      <c r="J123" s="47" t="str">
        <f t="shared" si="60"/>
        <v>epg105</v>
      </c>
      <c r="K123" s="48" t="str">
        <f t="shared" si="66"/>
        <v>0009000207E3</v>
      </c>
      <c r="L123" s="48" t="str">
        <f t="shared" si="78"/>
        <v>http://tv.khl.ru/</v>
      </c>
      <c r="M123" s="48" t="str">
        <f t="shared" si="67"/>
        <v>Русский</v>
      </c>
      <c r="N123" s="48" t="str">
        <f t="shared" si="68"/>
        <v>Круглосуточно</v>
      </c>
      <c r="O123" s="49" t="str">
        <f t="shared" si="69"/>
        <v/>
      </c>
      <c r="P123" s="48" t="str">
        <f t="shared" si="70"/>
        <v>Базовый</v>
      </c>
      <c r="Q123" s="44" t="str">
        <f t="shared" si="71"/>
        <v>Да</v>
      </c>
      <c r="R123" s="44"/>
      <c r="S123" s="44" t="str">
        <f t="shared" si="72"/>
        <v>Да</v>
      </c>
      <c r="T123" s="44" t="str">
        <f t="shared" si="73"/>
        <v>Да</v>
      </c>
      <c r="U123" s="44" t="str">
        <f t="shared" si="74"/>
        <v/>
      </c>
      <c r="V123" s="27" t="str">
        <f t="shared" si="75"/>
        <v/>
      </c>
    </row>
    <row r="124" spans="1:22" x14ac:dyDescent="0.2">
      <c r="A124" s="83">
        <f t="shared" si="79"/>
        <v>122</v>
      </c>
      <c r="B124" s="84" t="s">
        <v>646</v>
      </c>
      <c r="C124" s="84" t="s">
        <v>734</v>
      </c>
      <c r="D124" s="84" t="str">
        <f t="shared" ref="D124:D155" si="80">IFERROR(VLOOKUP($H124,TChannels,21,FALSE),"-")</f>
        <v>Региональные</v>
      </c>
      <c r="E124" s="85" t="s">
        <v>1</v>
      </c>
      <c r="F124" s="85" t="str">
        <f t="shared" ref="F124:F155" si="81">IFERROR(VLOOKUP($H124,TChannels,2,FALSE),"-")</f>
        <v>DVB-4</v>
      </c>
      <c r="G124" s="85" t="str">
        <f t="shared" ref="G124:G155" si="82">IFERROR(MID($A$1,SEARCH("=",$A$1,9)+1,SEARCH(")",$A$1)-SEARCH("=",$A$1,9)-1),"Н/Д")</f>
        <v xml:space="preserve"> 4019</v>
      </c>
      <c r="H124" s="86">
        <v>201</v>
      </c>
      <c r="I124" s="85">
        <f t="shared" ref="I124:I155" si="83">IFERROR(VLOOKUP($H124,TChannels,5,FALSE),"-")</f>
        <v>21</v>
      </c>
      <c r="J124" s="87" t="s">
        <v>647</v>
      </c>
      <c r="K124" s="83" t="str">
        <f t="shared" ref="K124:K155" si="84">IFERROR(IF($U$1=1,VLOOKUP($H124,TChannels,13,FALSE),IF($U$1=2,VLOOKUP($H124,TChannels,20,FALSE),IF($U$1=3,VLOOKUP($H124,TChannels,10,FALSE),IF($U$1=4,VLOOKUP($H124,TChannels,17,FALSE),"Не определен")))),"-")</f>
        <v>0009000207E2</v>
      </c>
      <c r="L124" s="83" t="s">
        <v>733</v>
      </c>
      <c r="M124" s="83" t="str">
        <f t="shared" ref="M124:M155" si="85">IFERROR(VLOOKUP($H124,TChannels,24,FALSE),"-")</f>
        <v>Русский</v>
      </c>
      <c r="N124" s="83" t="str">
        <f t="shared" ref="N124:N155" si="86">IFERROR(VLOOKUP($H124,TChannels,25,FALSE),"-")</f>
        <v>Круглосуточно</v>
      </c>
      <c r="O124" s="88" t="str">
        <f t="shared" ref="O124:O155" si="87">IF(VLOOKUP($H124,TChannels,26,FALSE)=0,"",VLOOKUP($H124,TChannels,26,FALSE))</f>
        <v/>
      </c>
      <c r="P124" s="83" t="str">
        <f t="shared" ref="P124:P155" si="88">IFERROR(IF(OR($U$1=1,$U$1=3),VLOOKUP($H124,TChannels,7,FALSE),IF(OR($U$1=2,$U$1=4),VLOOKUP($H124,TChannels,14,FALSE),"Не определен")),"-")</f>
        <v>Федеральный</v>
      </c>
      <c r="Q124" s="83" t="str">
        <f t="shared" ref="Q124:Q155" si="89">IF(VLOOKUP($H124,TChannels,6,FALSE)=0,"",VLOOKUP($H124,TChannels,6,FALSE))</f>
        <v/>
      </c>
      <c r="R124" s="83"/>
      <c r="S124" s="83" t="str">
        <f t="shared" ref="S124:S155" si="90">IFERROR(VLOOKUP($H124,TChannels,27,FALSE),"-")</f>
        <v>Да</v>
      </c>
      <c r="T124" s="83" t="str">
        <f t="shared" ref="T124:T155" si="91">IFERROR(VLOOKUP($H124,TChannels,28,FALSE),"-")</f>
        <v>Да</v>
      </c>
      <c r="U124" s="83" t="str">
        <f t="shared" ref="U124:U155" si="92">IF(VLOOKUP($H124,TChannels,29,FALSE)=0,"",VLOOKUP($H124,TChannels,29,FALSE))</f>
        <v/>
      </c>
      <c r="V124" s="84" t="str">
        <f t="shared" ref="V124:V155" si="93">IF(VLOOKUP($H124,TChannels,31,FALSE)=0,"",VLOOKUP($H124,TChannels,31,FALSE))</f>
        <v/>
      </c>
    </row>
    <row r="125" spans="1:22" x14ac:dyDescent="0.2">
      <c r="A125" s="44">
        <f t="shared" si="79"/>
        <v>123</v>
      </c>
      <c r="B125" s="51" t="str">
        <f t="shared" ref="B125:B172" si="94">IFERROR(VLOOKUP($H125,TChannels,3,FALSE),"-")</f>
        <v>Candy TV HD</v>
      </c>
      <c r="C125" s="51" t="str">
        <f t="shared" ref="C125:C172" si="95">IFERROR(VLOOKUP($H125,TChannels,30,FALSE),"-")</f>
        <v>Эротический телеканал, полностью посвященный такому красивому и сексуальному искусству, как раздевание. Наполнение телеканала – постановочные съемки из ведущих стриптиз-клубов Москвы, Санкт-Петербурга, других городов России и Европы, интервью с танцовщицами, эротические шоу со всего мира. Возрастное ограничение: 18+</v>
      </c>
      <c r="D125" s="51" t="str">
        <f t="shared" si="80"/>
        <v>Эротика</v>
      </c>
      <c r="E125" s="68" t="str">
        <f t="shared" ref="E125:E172" si="96">IFERROR(VLOOKUP($H125,TChannels,4,FALSE),"-")</f>
        <v>HD</v>
      </c>
      <c r="F125" s="68" t="str">
        <f t="shared" si="81"/>
        <v>DVB-26</v>
      </c>
      <c r="G125" s="68" t="str">
        <f t="shared" si="82"/>
        <v xml:space="preserve"> 4019</v>
      </c>
      <c r="H125" s="68">
        <v>174</v>
      </c>
      <c r="I125" s="68">
        <f t="shared" si="83"/>
        <v>923</v>
      </c>
      <c r="J125" s="153" t="str">
        <f t="shared" ref="J125:J172" si="97">IFERROR(VLOOKUP($H125,TChannels,22,FALSE),"-")</f>
        <v>epg385</v>
      </c>
      <c r="K125" s="48" t="str">
        <f t="shared" si="84"/>
        <v>0009000207DB</v>
      </c>
      <c r="L125" s="48" t="str">
        <f t="shared" ref="L125:L172" si="98">IFERROR(VLOOKUP($H125,TChannels,23,FALSE),"-")</f>
        <v>http://candytv.eu/</v>
      </c>
      <c r="M125" s="48" t="str">
        <f t="shared" si="85"/>
        <v>Русский</v>
      </c>
      <c r="N125" s="48" t="str">
        <f t="shared" si="86"/>
        <v>Круглосуточно</v>
      </c>
      <c r="O125" s="49" t="str">
        <f t="shared" si="87"/>
        <v/>
      </c>
      <c r="P125" s="48" t="str">
        <f t="shared" si="88"/>
        <v>Взрослый</v>
      </c>
      <c r="Q125" s="44" t="str">
        <f t="shared" si="89"/>
        <v/>
      </c>
      <c r="R125" s="44"/>
      <c r="S125" s="44" t="str">
        <f t="shared" si="90"/>
        <v>Да</v>
      </c>
      <c r="T125" s="44" t="str">
        <f t="shared" si="91"/>
        <v>Да</v>
      </c>
      <c r="U125" s="44" t="str">
        <f t="shared" si="92"/>
        <v>Да</v>
      </c>
      <c r="V125" s="27" t="str">
        <f t="shared" si="93"/>
        <v/>
      </c>
    </row>
    <row r="126" spans="1:22" x14ac:dyDescent="0.2">
      <c r="A126" s="44">
        <f t="shared" si="79"/>
        <v>124</v>
      </c>
      <c r="B126" s="27" t="str">
        <f t="shared" si="94"/>
        <v>Русский иллюзион</v>
      </c>
      <c r="C126" s="27" t="str">
        <f t="shared" si="95"/>
        <v>"Русский иллюзион" — это зеркало русской души, загадочной и непредсказуемой, сильной и жизнелюбивой, сострадающей и непримиримой. На канале царит атмосфера дружбы, веры и верности, надежды и терпения, взаимовыручки и отваги, трудолюбия и доброты, гостеприимства, самоиронии и широты натуры. Только зрителям нашего канала мы дарим возможность испытать самые разнообразные чувства и эмоции, переживая вместе с героями фильмов прошлое и настоящее нашей Родины.</v>
      </c>
      <c r="D126" s="27" t="str">
        <f t="shared" si="80"/>
        <v>Русское кино</v>
      </c>
      <c r="E126" s="45" t="str">
        <f t="shared" si="96"/>
        <v>SD</v>
      </c>
      <c r="F126" s="45" t="str">
        <f t="shared" si="81"/>
        <v>DVB-25</v>
      </c>
      <c r="G126" s="45" t="str">
        <f t="shared" si="82"/>
        <v xml:space="preserve"> 4019</v>
      </c>
      <c r="H126" s="46">
        <v>41</v>
      </c>
      <c r="I126" s="45">
        <f t="shared" si="83"/>
        <v>62</v>
      </c>
      <c r="J126" s="47" t="str">
        <f t="shared" si="97"/>
        <v>epg40</v>
      </c>
      <c r="K126" s="48" t="str">
        <f t="shared" si="84"/>
        <v>0009000207D1</v>
      </c>
      <c r="L126" s="48" t="str">
        <f t="shared" si="98"/>
        <v>http://russkiyillusion.ru/</v>
      </c>
      <c r="M126" s="48" t="str">
        <f t="shared" si="85"/>
        <v>Русский</v>
      </c>
      <c r="N126" s="48" t="str">
        <f t="shared" si="86"/>
        <v>Круглосуточно</v>
      </c>
      <c r="O126" s="49" t="str">
        <f t="shared" si="87"/>
        <v/>
      </c>
      <c r="P126" s="48" t="str">
        <f t="shared" si="88"/>
        <v>Базовый</v>
      </c>
      <c r="Q126" s="44" t="str">
        <f t="shared" si="89"/>
        <v>Да</v>
      </c>
      <c r="R126" s="44"/>
      <c r="S126" s="44" t="str">
        <f t="shared" si="90"/>
        <v>Да</v>
      </c>
      <c r="T126" s="44" t="str">
        <f t="shared" si="91"/>
        <v>Да</v>
      </c>
      <c r="U126" s="44" t="str">
        <f t="shared" si="92"/>
        <v/>
      </c>
      <c r="V126" s="27" t="str">
        <f t="shared" si="93"/>
        <v/>
      </c>
    </row>
    <row r="127" spans="1:22" x14ac:dyDescent="0.2">
      <c r="A127" s="44">
        <f t="shared" si="79"/>
        <v>125</v>
      </c>
      <c r="B127" s="27" t="str">
        <f t="shared" si="94"/>
        <v>Настоящее Страшное Телевидение</v>
      </c>
      <c r="C127" s="27" t="str">
        <f t="shared" si="95"/>
        <v>Все самое смешное в страшном и самое страшное в смешном.</v>
      </c>
      <c r="D127" s="27" t="str">
        <f t="shared" si="80"/>
        <v>Кино и сериалы</v>
      </c>
      <c r="E127" s="45" t="str">
        <f t="shared" si="96"/>
        <v>SD</v>
      </c>
      <c r="F127" s="45" t="str">
        <f t="shared" si="81"/>
        <v>DVB-25</v>
      </c>
      <c r="G127" s="45" t="str">
        <f t="shared" si="82"/>
        <v xml:space="preserve"> 4019</v>
      </c>
      <c r="H127" s="46">
        <v>159</v>
      </c>
      <c r="I127" s="45">
        <f t="shared" si="83"/>
        <v>73</v>
      </c>
      <c r="J127" s="47" t="str">
        <f t="shared" si="97"/>
        <v>epg352</v>
      </c>
      <c r="K127" s="48" t="str">
        <f t="shared" si="84"/>
        <v>0009000207D1</v>
      </c>
      <c r="L127" s="48" t="str">
        <f t="shared" si="98"/>
        <v>http://strashnoe.tv/</v>
      </c>
      <c r="M127" s="48" t="str">
        <f t="shared" si="85"/>
        <v>Русский</v>
      </c>
      <c r="N127" s="48" t="str">
        <f t="shared" si="86"/>
        <v>Круглосуточно</v>
      </c>
      <c r="O127" s="49" t="str">
        <f t="shared" si="87"/>
        <v/>
      </c>
      <c r="P127" s="48" t="str">
        <f t="shared" si="88"/>
        <v>Базовый</v>
      </c>
      <c r="Q127" s="44" t="str">
        <f t="shared" si="89"/>
        <v>Да</v>
      </c>
      <c r="R127" s="44"/>
      <c r="S127" s="44" t="str">
        <f t="shared" si="90"/>
        <v>Да</v>
      </c>
      <c r="T127" s="44" t="str">
        <f t="shared" si="91"/>
        <v>Да</v>
      </c>
      <c r="U127" s="44" t="str">
        <f t="shared" si="92"/>
        <v/>
      </c>
      <c r="V127" s="27" t="str">
        <f t="shared" si="93"/>
        <v/>
      </c>
    </row>
    <row r="128" spans="1:22" x14ac:dyDescent="0.2">
      <c r="A128" s="44">
        <f t="shared" si="79"/>
        <v>126</v>
      </c>
      <c r="B128" s="27" t="str">
        <f t="shared" si="94"/>
        <v>Наш футбол</v>
      </c>
      <c r="C128" s="27" t="str">
        <f t="shared" si="95"/>
        <v>Телеканал о российском футболе</v>
      </c>
      <c r="D128" s="27" t="str">
        <f t="shared" si="80"/>
        <v>Спортивные</v>
      </c>
      <c r="E128" s="45" t="str">
        <f t="shared" si="96"/>
        <v>SD</v>
      </c>
      <c r="F128" s="45" t="str">
        <f t="shared" si="81"/>
        <v>DVB-25</v>
      </c>
      <c r="G128" s="45" t="str">
        <f t="shared" si="82"/>
        <v xml:space="preserve"> 4019</v>
      </c>
      <c r="H128" s="46">
        <v>128</v>
      </c>
      <c r="I128" s="45">
        <f t="shared" si="83"/>
        <v>821</v>
      </c>
      <c r="J128" s="47" t="str">
        <f t="shared" si="97"/>
        <v>epg313</v>
      </c>
      <c r="K128" s="48" t="str">
        <f t="shared" si="84"/>
        <v>0009000207D6</v>
      </c>
      <c r="L128" s="48" t="str">
        <f t="shared" si="98"/>
        <v>http://www.rfpl.tv/</v>
      </c>
      <c r="M128" s="48" t="str">
        <f t="shared" si="85"/>
        <v>Русский</v>
      </c>
      <c r="N128" s="48" t="str">
        <f t="shared" si="86"/>
        <v>Круглосуточно</v>
      </c>
      <c r="O128" s="49" t="str">
        <f t="shared" si="87"/>
        <v/>
      </c>
      <c r="P128" s="48" t="str">
        <f t="shared" si="88"/>
        <v>Наш Футбол</v>
      </c>
      <c r="Q128" s="44" t="str">
        <f t="shared" si="89"/>
        <v/>
      </c>
      <c r="R128" s="44"/>
      <c r="S128" s="44" t="str">
        <f t="shared" si="90"/>
        <v>Да</v>
      </c>
      <c r="T128" s="44" t="str">
        <f t="shared" si="91"/>
        <v>Да</v>
      </c>
      <c r="U128" s="44" t="str">
        <f t="shared" si="92"/>
        <v/>
      </c>
      <c r="V128" s="27" t="str">
        <f t="shared" si="93"/>
        <v/>
      </c>
    </row>
    <row r="129" spans="1:22" x14ac:dyDescent="0.2">
      <c r="A129" s="44">
        <f t="shared" si="79"/>
        <v>127</v>
      </c>
      <c r="B129" s="27" t="str">
        <f t="shared" si="94"/>
        <v>Наш футбол HD</v>
      </c>
      <c r="C129" s="27" t="str">
        <f t="shared" si="95"/>
        <v>Телеканал о российском футболе</v>
      </c>
      <c r="D129" s="27" t="str">
        <f t="shared" si="80"/>
        <v>Спортивные</v>
      </c>
      <c r="E129" s="45" t="str">
        <f t="shared" si="96"/>
        <v>HD</v>
      </c>
      <c r="F129" s="45" t="str">
        <f t="shared" si="81"/>
        <v>DVB-25</v>
      </c>
      <c r="G129" s="45" t="str">
        <f t="shared" si="82"/>
        <v xml:space="preserve"> 4019</v>
      </c>
      <c r="H129" s="46">
        <v>223</v>
      </c>
      <c r="I129" s="45">
        <f t="shared" si="83"/>
        <v>822</v>
      </c>
      <c r="J129" s="47" t="str">
        <f t="shared" si="97"/>
        <v>epg272</v>
      </c>
      <c r="K129" s="48" t="str">
        <f t="shared" si="84"/>
        <v>0009000207D6</v>
      </c>
      <c r="L129" s="48" t="str">
        <f t="shared" si="98"/>
        <v>http://www.rfpl.tv/</v>
      </c>
      <c r="M129" s="48" t="str">
        <f t="shared" si="85"/>
        <v>Русский</v>
      </c>
      <c r="N129" s="48" t="str">
        <f t="shared" si="86"/>
        <v>Круглосуточно</v>
      </c>
      <c r="O129" s="49" t="str">
        <f t="shared" si="87"/>
        <v/>
      </c>
      <c r="P129" s="48" t="str">
        <f t="shared" si="88"/>
        <v>Наш Футбол</v>
      </c>
      <c r="Q129" s="44" t="str">
        <f t="shared" si="89"/>
        <v/>
      </c>
      <c r="R129" s="44"/>
      <c r="S129" s="44" t="str">
        <f t="shared" si="90"/>
        <v>Да</v>
      </c>
      <c r="T129" s="44" t="str">
        <f t="shared" si="91"/>
        <v>Да</v>
      </c>
      <c r="U129" s="44" t="str">
        <f t="shared" si="92"/>
        <v/>
      </c>
      <c r="V129" s="27" t="str">
        <f t="shared" si="93"/>
        <v/>
      </c>
    </row>
    <row r="130" spans="1:22" x14ac:dyDescent="0.2">
      <c r="A130" s="44">
        <f t="shared" si="79"/>
        <v>128</v>
      </c>
      <c r="B130" s="27" t="str">
        <f t="shared" si="94"/>
        <v>Иллюзион +</v>
      </c>
      <c r="C130" s="27" t="str">
        <f t="shared" si="95"/>
        <v>"Иллюзион +" - это только самое лучшее зарубежное кино! Культовые фильмы и сериалы. Хиты всех жанров! Комедии, мелодрамы, action, боевики, фантастические фильмы, и даже мультипликационное кино - все на одном канале. Фильмы, которые хочется смотреть снова и снова.</v>
      </c>
      <c r="D130" s="27" t="str">
        <f t="shared" si="80"/>
        <v>Иностранное кино</v>
      </c>
      <c r="E130" s="45" t="str">
        <f t="shared" si="96"/>
        <v>SD</v>
      </c>
      <c r="F130" s="45" t="str">
        <f t="shared" si="81"/>
        <v>DVB-26</v>
      </c>
      <c r="G130" s="45" t="str">
        <f t="shared" si="82"/>
        <v xml:space="preserve"> 4019</v>
      </c>
      <c r="H130" s="46">
        <v>42</v>
      </c>
      <c r="I130" s="45">
        <f t="shared" si="83"/>
        <v>64</v>
      </c>
      <c r="J130" s="47" t="str">
        <f t="shared" si="97"/>
        <v>epg41</v>
      </c>
      <c r="K130" s="48" t="str">
        <f t="shared" si="84"/>
        <v>0009000207D1</v>
      </c>
      <c r="L130" s="48" t="str">
        <f t="shared" si="98"/>
        <v>http://www.klub100.ru/</v>
      </c>
      <c r="M130" s="48" t="str">
        <f t="shared" si="85"/>
        <v>Русский</v>
      </c>
      <c r="N130" s="48" t="str">
        <f t="shared" si="86"/>
        <v>Круглосуточно</v>
      </c>
      <c r="O130" s="49" t="str">
        <f t="shared" si="87"/>
        <v/>
      </c>
      <c r="P130" s="48" t="str">
        <f t="shared" si="88"/>
        <v>Базовый</v>
      </c>
      <c r="Q130" s="44" t="str">
        <f t="shared" si="89"/>
        <v>Да</v>
      </c>
      <c r="R130" s="44"/>
      <c r="S130" s="44" t="str">
        <f t="shared" si="90"/>
        <v>Да</v>
      </c>
      <c r="T130" s="44" t="str">
        <f t="shared" si="91"/>
        <v>Да</v>
      </c>
      <c r="U130" s="44" t="str">
        <f t="shared" si="92"/>
        <v/>
      </c>
      <c r="V130" s="27" t="str">
        <f t="shared" si="93"/>
        <v/>
      </c>
    </row>
    <row r="131" spans="1:22" x14ac:dyDescent="0.2">
      <c r="A131" s="44">
        <f t="shared" ref="A131:A162" si="99">ROW()-2</f>
        <v>129</v>
      </c>
      <c r="B131" s="27" t="str">
        <f t="shared" si="94"/>
        <v>Русская ночь</v>
      </c>
      <c r="C131" s="27" t="str">
        <f t="shared" si="95"/>
        <v>Канал для взрослых. Трансляция русских и зарубежных художественных фильмов, телевизионные сериалы, передачи и шоу эротической и развлекательной направленности.</v>
      </c>
      <c r="D131" s="27" t="str">
        <f t="shared" si="80"/>
        <v>Эротика</v>
      </c>
      <c r="E131" s="45" t="str">
        <f t="shared" si="96"/>
        <v>SD</v>
      </c>
      <c r="F131" s="45" t="str">
        <f t="shared" si="81"/>
        <v>DVB-26</v>
      </c>
      <c r="G131" s="45" t="str">
        <f t="shared" si="82"/>
        <v xml:space="preserve"> 4019</v>
      </c>
      <c r="H131" s="46">
        <v>149</v>
      </c>
      <c r="I131" s="45">
        <f t="shared" si="83"/>
        <v>922</v>
      </c>
      <c r="J131" s="47" t="str">
        <f t="shared" si="97"/>
        <v>epg331</v>
      </c>
      <c r="K131" s="48" t="str">
        <f t="shared" si="84"/>
        <v>0009000207DB</v>
      </c>
      <c r="L131" s="48" t="str">
        <f t="shared" si="98"/>
        <v>http://www.rusnight.ru/</v>
      </c>
      <c r="M131" s="48" t="str">
        <f t="shared" si="85"/>
        <v>Русский</v>
      </c>
      <c r="N131" s="48" t="str">
        <f t="shared" si="86"/>
        <v>Круглосуточно</v>
      </c>
      <c r="O131" s="49" t="str">
        <f t="shared" si="87"/>
        <v/>
      </c>
      <c r="P131" s="48" t="str">
        <f t="shared" si="88"/>
        <v>Взрослый</v>
      </c>
      <c r="Q131" s="44" t="str">
        <f t="shared" si="89"/>
        <v/>
      </c>
      <c r="R131" s="44"/>
      <c r="S131" s="44" t="str">
        <f t="shared" si="90"/>
        <v>Да</v>
      </c>
      <c r="T131" s="44" t="str">
        <f t="shared" si="91"/>
        <v>Да</v>
      </c>
      <c r="U131" s="44" t="str">
        <f t="shared" si="92"/>
        <v>Да</v>
      </c>
      <c r="V131" s="27" t="str">
        <f t="shared" si="93"/>
        <v/>
      </c>
    </row>
    <row r="132" spans="1:22" x14ac:dyDescent="0.2">
      <c r="A132" s="44">
        <f t="shared" si="99"/>
        <v>130</v>
      </c>
      <c r="B132" s="51" t="str">
        <f t="shared" si="94"/>
        <v>A2</v>
      </c>
      <c r="C132" s="27" t="str">
        <f t="shared" si="95"/>
        <v>Телеканал про любовь. Молодых и активных зрительниц ждут премьеры актуальных российских и зарубежных сериалов и многое другое. «Девочки», «Царство», «Девственница», «Принц Сибири», «Седьмая руна» - хиты последних лет. Свежие кинопремьеры по выходным. А еще музыкальные шоу, репортажи с красных дорожек и съемочных площадок.</v>
      </c>
      <c r="D132" s="27" t="str">
        <f t="shared" si="80"/>
        <v>Кино и сериалы</v>
      </c>
      <c r="E132" s="45" t="str">
        <f t="shared" si="96"/>
        <v>SD</v>
      </c>
      <c r="F132" s="45" t="str">
        <f t="shared" si="81"/>
        <v>DVB-20</v>
      </c>
      <c r="G132" s="45" t="str">
        <f t="shared" si="82"/>
        <v xml:space="preserve"> 4019</v>
      </c>
      <c r="H132" s="46">
        <v>132</v>
      </c>
      <c r="I132" s="45">
        <f t="shared" si="83"/>
        <v>825</v>
      </c>
      <c r="J132" s="47" t="str">
        <f t="shared" si="97"/>
        <v>epg317</v>
      </c>
      <c r="K132" s="48" t="str">
        <f t="shared" si="84"/>
        <v>0009000207EF</v>
      </c>
      <c r="L132" s="48" t="str">
        <f t="shared" si="98"/>
        <v>http://www.amediafilm.com/</v>
      </c>
      <c r="M132" s="48" t="str">
        <f t="shared" si="85"/>
        <v>Русский, Английский</v>
      </c>
      <c r="N132" s="48" t="str">
        <f t="shared" si="86"/>
        <v>Круглосуточно</v>
      </c>
      <c r="O132" s="49" t="str">
        <f t="shared" si="87"/>
        <v/>
      </c>
      <c r="P132" s="48" t="str">
        <f t="shared" si="88"/>
        <v>AMEDIA Premium HD</v>
      </c>
      <c r="Q132" s="44" t="str">
        <f t="shared" si="89"/>
        <v/>
      </c>
      <c r="R132" s="44"/>
      <c r="S132" s="44" t="str">
        <f t="shared" si="90"/>
        <v>Да</v>
      </c>
      <c r="T132" s="44" t="str">
        <f t="shared" si="91"/>
        <v>Да</v>
      </c>
      <c r="U132" s="44" t="str">
        <f t="shared" si="92"/>
        <v/>
      </c>
      <c r="V132" s="27" t="str">
        <f t="shared" si="93"/>
        <v/>
      </c>
    </row>
    <row r="133" spans="1:22" x14ac:dyDescent="0.2">
      <c r="A133" s="44">
        <f t="shared" si="99"/>
        <v>131</v>
      </c>
      <c r="B133" s="27" t="str">
        <f t="shared" si="94"/>
        <v>French Lover TV</v>
      </c>
      <c r="C133" s="27" t="str">
        <f t="shared" si="95"/>
        <v>Канал French Lover TV - это полноценный телеканал с документальными передачами, сериалами и ток-шоу. Фильмы, которые демонстрируются в эфире, сняты с истинным вкусом, - так, как умеют снимать только французы. Отличительная особенность канала заключается в том, что French Lover TV - это образовательный эротический канал. Его программы не просто демонстрируют эротику, но дают советы, благодаря которым любая пара может улучшить свою интимную жизнь.</v>
      </c>
      <c r="D133" s="27" t="str">
        <f t="shared" si="80"/>
        <v>Эротика</v>
      </c>
      <c r="E133" s="45" t="str">
        <f t="shared" si="96"/>
        <v>SD</v>
      </c>
      <c r="F133" s="45" t="str">
        <f t="shared" si="81"/>
        <v>DVB-26</v>
      </c>
      <c r="G133" s="45" t="str">
        <f t="shared" si="82"/>
        <v xml:space="preserve"> 4019</v>
      </c>
      <c r="H133" s="46">
        <v>133</v>
      </c>
      <c r="I133" s="45">
        <f t="shared" si="83"/>
        <v>921</v>
      </c>
      <c r="J133" s="47" t="str">
        <f t="shared" si="97"/>
        <v>epg318</v>
      </c>
      <c r="K133" s="48" t="str">
        <f t="shared" si="84"/>
        <v>0009000207DB</v>
      </c>
      <c r="L133" s="48" t="str">
        <f t="shared" si="98"/>
        <v>http://www.frenchlover.tv</v>
      </c>
      <c r="M133" s="48" t="str">
        <f t="shared" si="85"/>
        <v>Французский</v>
      </c>
      <c r="N133" s="48" t="str">
        <f t="shared" si="86"/>
        <v>Круглосуточно</v>
      </c>
      <c r="O133" s="49" t="str">
        <f t="shared" si="87"/>
        <v/>
      </c>
      <c r="P133" s="48" t="str">
        <f t="shared" si="88"/>
        <v>Взрослый</v>
      </c>
      <c r="Q133" s="44" t="str">
        <f t="shared" si="89"/>
        <v/>
      </c>
      <c r="R133" s="44"/>
      <c r="S133" s="44" t="str">
        <f t="shared" si="90"/>
        <v>Да</v>
      </c>
      <c r="T133" s="44" t="str">
        <f t="shared" si="91"/>
        <v>Да</v>
      </c>
      <c r="U133" s="44" t="str">
        <f t="shared" si="92"/>
        <v>Да</v>
      </c>
      <c r="V133" s="27" t="str">
        <f t="shared" si="93"/>
        <v/>
      </c>
    </row>
    <row r="134" spans="1:22" x14ac:dyDescent="0.2">
      <c r="A134" s="44">
        <f t="shared" si="99"/>
        <v>132</v>
      </c>
      <c r="B134" s="27" t="str">
        <f t="shared" si="94"/>
        <v>Brazzers TV</v>
      </c>
      <c r="C134" s="27" t="str">
        <f t="shared" si="95"/>
        <v>Самый откровенный эротический канал от известного эротического сайта представляющий лучший европейский и американский контент.</v>
      </c>
      <c r="D134" s="27" t="str">
        <f t="shared" si="80"/>
        <v>Эротика</v>
      </c>
      <c r="E134" s="45" t="str">
        <f t="shared" si="96"/>
        <v>SD</v>
      </c>
      <c r="F134" s="45" t="str">
        <f t="shared" si="81"/>
        <v>DVB-26</v>
      </c>
      <c r="G134" s="45" t="str">
        <f t="shared" si="82"/>
        <v xml:space="preserve"> 4019</v>
      </c>
      <c r="H134" s="46">
        <v>195</v>
      </c>
      <c r="I134" s="45">
        <f t="shared" si="83"/>
        <v>920</v>
      </c>
      <c r="J134" s="47" t="str">
        <f t="shared" si="97"/>
        <v>epg500</v>
      </c>
      <c r="K134" s="48" t="str">
        <f t="shared" si="84"/>
        <v>0009000207DB</v>
      </c>
      <c r="L134" s="48" t="str">
        <f t="shared" si="98"/>
        <v>http://www.brazzerstveurope.com</v>
      </c>
      <c r="M134" s="48" t="str">
        <f t="shared" si="85"/>
        <v>Английский</v>
      </c>
      <c r="N134" s="48" t="str">
        <f t="shared" si="86"/>
        <v>Круглосуточно</v>
      </c>
      <c r="O134" s="49" t="str">
        <f t="shared" si="87"/>
        <v/>
      </c>
      <c r="P134" s="48" t="str">
        <f t="shared" si="88"/>
        <v>Взрослый</v>
      </c>
      <c r="Q134" s="44" t="str">
        <f t="shared" si="89"/>
        <v/>
      </c>
      <c r="R134" s="44"/>
      <c r="S134" s="44" t="str">
        <f t="shared" si="90"/>
        <v>Да</v>
      </c>
      <c r="T134" s="44" t="str">
        <f t="shared" si="91"/>
        <v>Да</v>
      </c>
      <c r="U134" s="44" t="str">
        <f t="shared" si="92"/>
        <v>Да</v>
      </c>
      <c r="V134" s="27" t="str">
        <f t="shared" si="93"/>
        <v/>
      </c>
    </row>
    <row r="135" spans="1:22" x14ac:dyDescent="0.2">
      <c r="A135" s="44">
        <f t="shared" si="99"/>
        <v>133</v>
      </c>
      <c r="B135" s="27" t="str">
        <f t="shared" si="94"/>
        <v>CANDYMAN</v>
      </c>
      <c r="C135" s="27" t="str">
        <f t="shared" si="95"/>
        <v>Это новое эротическое телевидение, это то, что невозможно найти ни на ТВ, ни в сети Интернет. Телеканал «Candyman» дарит женщинам возможность  узнать целый мир новых впечатлений.  В эфире телеканала мужчины – модели, спортсмены, стриптизёры средствами танца выражают чувственность и красоту мужского тела.</v>
      </c>
      <c r="D135" s="27" t="str">
        <f t="shared" si="80"/>
        <v>Эротика</v>
      </c>
      <c r="E135" s="45" t="str">
        <f t="shared" si="96"/>
        <v>SD</v>
      </c>
      <c r="F135" s="45" t="str">
        <f t="shared" si="81"/>
        <v>DVB-26</v>
      </c>
      <c r="G135" s="45" t="str">
        <f t="shared" si="82"/>
        <v xml:space="preserve"> 4019</v>
      </c>
      <c r="H135" s="46">
        <v>191</v>
      </c>
      <c r="I135" s="45">
        <f t="shared" si="83"/>
        <v>924</v>
      </c>
      <c r="J135" s="47" t="str">
        <f t="shared" si="97"/>
        <v>epg511</v>
      </c>
      <c r="K135" s="48" t="str">
        <f t="shared" si="84"/>
        <v>0009000207DB</v>
      </c>
      <c r="L135" s="48" t="str">
        <f t="shared" si="98"/>
        <v>http://www.candymantv.com/</v>
      </c>
      <c r="M135" s="48" t="str">
        <f t="shared" si="85"/>
        <v>Русский</v>
      </c>
      <c r="N135" s="48" t="str">
        <f t="shared" si="86"/>
        <v>Круглосуточно</v>
      </c>
      <c r="O135" s="49" t="str">
        <f t="shared" si="87"/>
        <v/>
      </c>
      <c r="P135" s="48" t="str">
        <f t="shared" si="88"/>
        <v>Взрослый</v>
      </c>
      <c r="Q135" s="44" t="str">
        <f t="shared" si="89"/>
        <v/>
      </c>
      <c r="R135" s="44"/>
      <c r="S135" s="44" t="str">
        <f t="shared" si="90"/>
        <v>Да</v>
      </c>
      <c r="T135" s="44" t="str">
        <f t="shared" si="91"/>
        <v>Да</v>
      </c>
      <c r="U135" s="44" t="str">
        <f t="shared" si="92"/>
        <v>Да</v>
      </c>
      <c r="V135" s="27" t="str">
        <f t="shared" si="93"/>
        <v/>
      </c>
    </row>
    <row r="136" spans="1:22" x14ac:dyDescent="0.2">
      <c r="A136" s="44">
        <f t="shared" si="99"/>
        <v>134</v>
      </c>
      <c r="B136" s="27" t="str">
        <f t="shared" si="94"/>
        <v>Fashion One HD</v>
      </c>
      <c r="C136" s="27" t="str">
        <f t="shared" si="95"/>
        <v>Мода, стиль, красота, гламур, роскошь в формате HD</v>
      </c>
      <c r="D136" s="27" t="str">
        <f t="shared" si="80"/>
        <v>Развлекательные</v>
      </c>
      <c r="E136" s="45" t="str">
        <f t="shared" si="96"/>
        <v>HD</v>
      </c>
      <c r="F136" s="45" t="str">
        <f t="shared" si="81"/>
        <v>DVB-27</v>
      </c>
      <c r="G136" s="45" t="str">
        <f t="shared" si="82"/>
        <v xml:space="preserve"> 4019</v>
      </c>
      <c r="H136" s="46">
        <v>147</v>
      </c>
      <c r="I136" s="45">
        <f t="shared" si="83"/>
        <v>616</v>
      </c>
      <c r="J136" s="47" t="str">
        <f t="shared" si="97"/>
        <v>epg330</v>
      </c>
      <c r="K136" s="48" t="str">
        <f t="shared" si="84"/>
        <v>0009000207D1</v>
      </c>
      <c r="L136" s="48" t="str">
        <f t="shared" si="98"/>
        <v>http://www.fashionone.com/</v>
      </c>
      <c r="M136" s="48" t="str">
        <f t="shared" si="85"/>
        <v>Русский</v>
      </c>
      <c r="N136" s="48" t="str">
        <f t="shared" si="86"/>
        <v>Круглосуточно</v>
      </c>
      <c r="O136" s="49" t="str">
        <f t="shared" si="87"/>
        <v/>
      </c>
      <c r="P136" s="48" t="str">
        <f t="shared" si="88"/>
        <v>Базовый</v>
      </c>
      <c r="Q136" s="44" t="str">
        <f t="shared" si="89"/>
        <v/>
      </c>
      <c r="R136" s="44"/>
      <c r="S136" s="44" t="str">
        <f t="shared" si="90"/>
        <v>Да</v>
      </c>
      <c r="T136" s="44" t="str">
        <f t="shared" si="91"/>
        <v>Да</v>
      </c>
      <c r="U136" s="44" t="str">
        <f t="shared" si="92"/>
        <v/>
      </c>
      <c r="V136" s="27" t="str">
        <f t="shared" si="93"/>
        <v/>
      </c>
    </row>
    <row r="137" spans="1:22" x14ac:dyDescent="0.2">
      <c r="A137" s="44">
        <f t="shared" si="99"/>
        <v>135</v>
      </c>
      <c r="B137" s="27" t="str">
        <f t="shared" si="94"/>
        <v>Viasat Golf HD</v>
      </c>
      <c r="C137" s="27" t="str">
        <f t="shared" si="95"/>
        <v>Единственный в России телеканал, полностью посвященный гольфу. Канал в формате высокой четкости транслирует все крупнейшие мировые турниры по гольфу с общим призовым фондом более полумиллиарда долларов: серии PGA Tour, European Tour, Asian Tour, старейший мировой турнир – Открытый Чемпионат Великобритании, Туры Чемпионов и Ветеранов, более 15 турниров Женского LPGA Tour.</v>
      </c>
      <c r="D137" s="27" t="str">
        <f t="shared" si="80"/>
        <v>Спортивные</v>
      </c>
      <c r="E137" s="45" t="str">
        <f t="shared" si="96"/>
        <v>HD</v>
      </c>
      <c r="F137" s="45" t="str">
        <f t="shared" si="81"/>
        <v>DVB-28</v>
      </c>
      <c r="G137" s="45" t="str">
        <f t="shared" si="82"/>
        <v xml:space="preserve"> 4019</v>
      </c>
      <c r="H137" s="46">
        <v>307</v>
      </c>
      <c r="I137" s="45">
        <f t="shared" si="83"/>
        <v>809</v>
      </c>
      <c r="J137" s="47" t="str">
        <f t="shared" si="97"/>
        <v>epg594</v>
      </c>
      <c r="K137" s="48" t="str">
        <f t="shared" si="84"/>
        <v>0009000207E0</v>
      </c>
      <c r="L137" s="48" t="str">
        <f t="shared" si="98"/>
        <v>http://www.myviasat.ru/</v>
      </c>
      <c r="M137" s="48" t="str">
        <f t="shared" si="85"/>
        <v>Русский, Английский</v>
      </c>
      <c r="N137" s="48" t="str">
        <f t="shared" si="86"/>
        <v>Круглосуточно</v>
      </c>
      <c r="O137" s="49" t="str">
        <f t="shared" si="87"/>
        <v/>
      </c>
      <c r="P137" s="48" t="str">
        <f t="shared" si="88"/>
        <v>VIASAT премиум HD</v>
      </c>
      <c r="Q137" s="44" t="str">
        <f t="shared" si="89"/>
        <v/>
      </c>
      <c r="R137" s="44"/>
      <c r="S137" s="44" t="str">
        <f t="shared" si="90"/>
        <v>Да</v>
      </c>
      <c r="T137" s="44" t="str">
        <f t="shared" si="91"/>
        <v>Да</v>
      </c>
      <c r="U137" s="44" t="str">
        <f t="shared" si="92"/>
        <v/>
      </c>
      <c r="V137" s="27" t="str">
        <f t="shared" si="93"/>
        <v/>
      </c>
    </row>
    <row r="138" spans="1:22" x14ac:dyDescent="0.2">
      <c r="A138" s="44">
        <f t="shared" si="99"/>
        <v>136</v>
      </c>
      <c r="B138" s="27" t="str">
        <f t="shared" si="94"/>
        <v>Русский роман</v>
      </c>
      <c r="C138" s="27" t="str">
        <f t="shared" si="95"/>
        <v>"Русский роман" - настоящий подарок для всех любителей отечественных мелодрам. В жизни миллионов телезрителей кинороманы занимают особое место и ни одно другое телевизионное зрелище не в состоянии заменить их.</v>
      </c>
      <c r="D138" s="27" t="str">
        <f t="shared" si="80"/>
        <v>Кино и сериалы</v>
      </c>
      <c r="E138" s="45" t="str">
        <f t="shared" si="96"/>
        <v>SD</v>
      </c>
      <c r="F138" s="45" t="str">
        <f t="shared" si="81"/>
        <v>DVB-27</v>
      </c>
      <c r="G138" s="45" t="str">
        <f t="shared" si="82"/>
        <v xml:space="preserve"> 4019</v>
      </c>
      <c r="H138" s="46">
        <v>120</v>
      </c>
      <c r="I138" s="45">
        <f t="shared" si="83"/>
        <v>72</v>
      </c>
      <c r="J138" s="47" t="str">
        <f t="shared" si="97"/>
        <v>epg307</v>
      </c>
      <c r="K138" s="48" t="str">
        <f t="shared" si="84"/>
        <v>0009000207D1</v>
      </c>
      <c r="L138" s="48" t="str">
        <f t="shared" si="98"/>
        <v>http://rusroman.ru/</v>
      </c>
      <c r="M138" s="48" t="str">
        <f t="shared" si="85"/>
        <v>Русский</v>
      </c>
      <c r="N138" s="48" t="str">
        <f t="shared" si="86"/>
        <v>Круглосуточно</v>
      </c>
      <c r="O138" s="49" t="str">
        <f t="shared" si="87"/>
        <v/>
      </c>
      <c r="P138" s="48" t="str">
        <f t="shared" si="88"/>
        <v>Базовый</v>
      </c>
      <c r="Q138" s="44" t="str">
        <f t="shared" si="89"/>
        <v>Да</v>
      </c>
      <c r="R138" s="44"/>
      <c r="S138" s="44" t="str">
        <f t="shared" si="90"/>
        <v>Да</v>
      </c>
      <c r="T138" s="44" t="str">
        <f t="shared" si="91"/>
        <v>Да</v>
      </c>
      <c r="U138" s="44" t="str">
        <f t="shared" si="92"/>
        <v/>
      </c>
      <c r="V138" s="27" t="str">
        <f t="shared" si="93"/>
        <v/>
      </c>
    </row>
    <row r="139" spans="1:22" x14ac:dyDescent="0.2">
      <c r="A139" s="44">
        <f t="shared" si="99"/>
        <v>137</v>
      </c>
      <c r="B139" s="27" t="str">
        <f t="shared" si="94"/>
        <v>TV1000 Premium HD</v>
      </c>
      <c r="C139" s="27" t="str">
        <f t="shared" si="95"/>
        <v>Единственный в России телеканал, предлагающий вниманию телезрителя уникальную подборку фильмов - новинок кинопоказа, недавно прошедших в кинотеатрах исключительно в качестве HD и со звуком Dolby Surround 5.1. Любимые звезды с самых престижных кинофестивалей - теперь на российских телеэкранах! Все самое лучшее из мира кино - на телеканале Viasat Premium HD.</v>
      </c>
      <c r="D139" s="27" t="str">
        <f t="shared" si="80"/>
        <v>Кино и сериалы</v>
      </c>
      <c r="E139" s="45" t="str">
        <f t="shared" si="96"/>
        <v>HD</v>
      </c>
      <c r="F139" s="45" t="str">
        <f t="shared" si="81"/>
        <v>DVB-28</v>
      </c>
      <c r="G139" s="45" t="str">
        <f t="shared" si="82"/>
        <v xml:space="preserve"> 4019</v>
      </c>
      <c r="H139" s="46">
        <v>160</v>
      </c>
      <c r="I139" s="45">
        <f t="shared" si="83"/>
        <v>801</v>
      </c>
      <c r="J139" s="47" t="str">
        <f t="shared" si="97"/>
        <v>epg375</v>
      </c>
      <c r="K139" s="48" t="str">
        <f t="shared" si="84"/>
        <v>0009000207E0</v>
      </c>
      <c r="L139" s="48" t="str">
        <f t="shared" si="98"/>
        <v>http://www.viasatpremium.ru/</v>
      </c>
      <c r="M139" s="48" t="str">
        <f t="shared" si="85"/>
        <v>Русский</v>
      </c>
      <c r="N139" s="48" t="str">
        <f t="shared" si="86"/>
        <v>Круглосуточно</v>
      </c>
      <c r="O139" s="49" t="str">
        <f t="shared" si="87"/>
        <v/>
      </c>
      <c r="P139" s="48" t="str">
        <f t="shared" si="88"/>
        <v>VIASAT премиум HD</v>
      </c>
      <c r="Q139" s="44" t="str">
        <f t="shared" si="89"/>
        <v/>
      </c>
      <c r="R139" s="44"/>
      <c r="S139" s="44" t="str">
        <f t="shared" si="90"/>
        <v>Да</v>
      </c>
      <c r="T139" s="44" t="str">
        <f t="shared" si="91"/>
        <v>Да</v>
      </c>
      <c r="U139" s="44" t="str">
        <f t="shared" si="92"/>
        <v/>
      </c>
      <c r="V139" s="27" t="str">
        <f t="shared" si="93"/>
        <v/>
      </c>
    </row>
    <row r="140" spans="1:22" x14ac:dyDescent="0.2">
      <c r="A140" s="44">
        <f t="shared" si="99"/>
        <v>138</v>
      </c>
      <c r="B140" s="27" t="str">
        <f t="shared" si="94"/>
        <v>Viasat Sport</v>
      </c>
      <c r="C140" s="27" t="str">
        <f t="shared" si="95"/>
        <v>Viasat Sport является региональным партнером NBA и транслирует все игры этой баскетбольной лиги, включая «Звездный уикенд», Плей-офф и Финальную серию. Помимо самого сильного в мире баскетбола, канал показывает игры MLB (бейсбол), хоккейной лиги AHL и чемпионатов NCAA по американскому футболу и баскетболу, профессиональные боксерские поединки, гоночные серии Индикар и NHRA, а также в полном объеме освещает Всемирные Экстремальные Игры (X-Games).</v>
      </c>
      <c r="D140" s="27" t="str">
        <f t="shared" si="80"/>
        <v>Спортивные</v>
      </c>
      <c r="E140" s="45" t="str">
        <f t="shared" si="96"/>
        <v>HD</v>
      </c>
      <c r="F140" s="45" t="str">
        <f t="shared" si="81"/>
        <v>DVB-28</v>
      </c>
      <c r="G140" s="45" t="str">
        <f t="shared" si="82"/>
        <v xml:space="preserve"> 4019</v>
      </c>
      <c r="H140" s="46">
        <v>309</v>
      </c>
      <c r="I140" s="45">
        <f t="shared" si="83"/>
        <v>810</v>
      </c>
      <c r="J140" s="47" t="str">
        <f t="shared" si="97"/>
        <v>epg593</v>
      </c>
      <c r="K140" s="48" t="str">
        <f t="shared" si="84"/>
        <v>0009000207E0</v>
      </c>
      <c r="L140" s="48" t="str">
        <f t="shared" si="98"/>
        <v>http://www.myviasat.ru/</v>
      </c>
      <c r="M140" s="48" t="str">
        <f t="shared" si="85"/>
        <v>Русский, Английский</v>
      </c>
      <c r="N140" s="48" t="str">
        <f t="shared" si="86"/>
        <v>Круглосуточно</v>
      </c>
      <c r="O140" s="49" t="str">
        <f t="shared" si="87"/>
        <v/>
      </c>
      <c r="P140" s="48" t="str">
        <f t="shared" si="88"/>
        <v>VIASAT премиум HD</v>
      </c>
      <c r="Q140" s="44" t="str">
        <f t="shared" si="89"/>
        <v/>
      </c>
      <c r="R140" s="44"/>
      <c r="S140" s="44" t="str">
        <f t="shared" si="90"/>
        <v>Да</v>
      </c>
      <c r="T140" s="44" t="str">
        <f t="shared" si="91"/>
        <v>Да</v>
      </c>
      <c r="U140" s="44" t="str">
        <f t="shared" si="92"/>
        <v/>
      </c>
      <c r="V140" s="27" t="str">
        <f t="shared" si="93"/>
        <v/>
      </c>
    </row>
    <row r="141" spans="1:22" x14ac:dyDescent="0.2">
      <c r="A141" s="44">
        <f t="shared" si="99"/>
        <v>139</v>
      </c>
      <c r="B141" s="27" t="str">
        <f t="shared" si="94"/>
        <v>Travel Channel HD</v>
      </c>
      <c r="C141" s="27" t="str">
        <f t="shared" si="95"/>
        <v>Киноканал всемирно известной кинокомпаний - Metro Goldwyn Mayer. В фильмотеке MGM тысяч фильмов разных жанров 60-х – 90-х годов, многие из которых стали киноклассикой.</v>
      </c>
      <c r="D141" s="27" t="str">
        <f t="shared" si="80"/>
        <v>Вокруг света</v>
      </c>
      <c r="E141" s="45" t="str">
        <f t="shared" si="96"/>
        <v>HD</v>
      </c>
      <c r="F141" s="45" t="str">
        <f t="shared" si="81"/>
        <v>DVB-27</v>
      </c>
      <c r="G141" s="45" t="str">
        <f t="shared" si="82"/>
        <v xml:space="preserve"> 4019</v>
      </c>
      <c r="H141" s="46">
        <v>143</v>
      </c>
      <c r="I141" s="45">
        <f t="shared" si="83"/>
        <v>608</v>
      </c>
      <c r="J141" s="47" t="str">
        <f t="shared" si="97"/>
        <v>epg328</v>
      </c>
      <c r="K141" s="48" t="str">
        <f t="shared" si="84"/>
        <v>0009000207D1</v>
      </c>
      <c r="L141" s="48" t="str">
        <f t="shared" si="98"/>
        <v>http://www.mgmhd.com/</v>
      </c>
      <c r="M141" s="48" t="str">
        <f t="shared" si="85"/>
        <v>Русский</v>
      </c>
      <c r="N141" s="48" t="str">
        <f t="shared" si="86"/>
        <v>Круглосуточно</v>
      </c>
      <c r="O141" s="49" t="str">
        <f t="shared" si="87"/>
        <v/>
      </c>
      <c r="P141" s="48" t="str">
        <f t="shared" si="88"/>
        <v>Базовый</v>
      </c>
      <c r="Q141" s="44" t="str">
        <f t="shared" si="89"/>
        <v/>
      </c>
      <c r="R141" s="44"/>
      <c r="S141" s="44" t="str">
        <f t="shared" si="90"/>
        <v>Да</v>
      </c>
      <c r="T141" s="44" t="str">
        <f t="shared" si="91"/>
        <v>Да</v>
      </c>
      <c r="U141" s="44" t="str">
        <f t="shared" si="92"/>
        <v/>
      </c>
      <c r="V141" s="27" t="str">
        <f t="shared" si="93"/>
        <v/>
      </c>
    </row>
    <row r="142" spans="1:22" x14ac:dyDescent="0.2">
      <c r="A142" s="44">
        <f t="shared" si="99"/>
        <v>140</v>
      </c>
      <c r="B142" s="27" t="str">
        <f t="shared" si="94"/>
        <v>Zee TV</v>
      </c>
      <c r="C142" s="27" t="str">
        <f t="shared" si="95"/>
        <v>Канал для поклонников удивительной страны Индии и особенно Болливуда! Кроме индийского кино, зрителей ждут кулинарные шоу, программы о путешествиях, здоровье, моде, красоте.</v>
      </c>
      <c r="D142" s="27" t="str">
        <f t="shared" si="80"/>
        <v>Вокруг света</v>
      </c>
      <c r="E142" s="45" t="str">
        <f t="shared" si="96"/>
        <v>SD</v>
      </c>
      <c r="F142" s="45" t="str">
        <f t="shared" si="81"/>
        <v>DVB-29</v>
      </c>
      <c r="G142" s="45" t="str">
        <f t="shared" si="82"/>
        <v xml:space="preserve"> 4019</v>
      </c>
      <c r="H142" s="46">
        <v>97</v>
      </c>
      <c r="I142" s="45">
        <f t="shared" si="83"/>
        <v>102</v>
      </c>
      <c r="J142" s="47" t="str">
        <f t="shared" si="97"/>
        <v>epg93</v>
      </c>
      <c r="K142" s="48" t="str">
        <f t="shared" si="84"/>
        <v>0009000207D1</v>
      </c>
      <c r="L142" s="48" t="str">
        <f t="shared" si="98"/>
        <v>http://www.zeerussia.ru</v>
      </c>
      <c r="M142" s="48" t="str">
        <f t="shared" si="85"/>
        <v>Русский</v>
      </c>
      <c r="N142" s="48" t="str">
        <f t="shared" si="86"/>
        <v>Круглосуточно</v>
      </c>
      <c r="O142" s="49" t="str">
        <f t="shared" si="87"/>
        <v/>
      </c>
      <c r="P142" s="48" t="str">
        <f t="shared" si="88"/>
        <v>Базовый</v>
      </c>
      <c r="Q142" s="44" t="str">
        <f t="shared" si="89"/>
        <v/>
      </c>
      <c r="R142" s="44"/>
      <c r="S142" s="44" t="str">
        <f t="shared" si="90"/>
        <v>Да</v>
      </c>
      <c r="T142" s="44" t="str">
        <f t="shared" si="91"/>
        <v>Да</v>
      </c>
      <c r="U142" s="44" t="str">
        <f t="shared" si="92"/>
        <v/>
      </c>
      <c r="V142" s="27" t="str">
        <f t="shared" si="93"/>
        <v/>
      </c>
    </row>
    <row r="143" spans="1:22" x14ac:dyDescent="0.2">
      <c r="A143" s="44">
        <f t="shared" si="99"/>
        <v>141</v>
      </c>
      <c r="B143" s="27" t="str">
        <f t="shared" si="94"/>
        <v>Travel Channel</v>
      </c>
      <c r="C143" s="27" t="str">
        <f t="shared" si="95"/>
        <v>Созданный  в 1994 году, Travel Channel вещает на 21 языке в 125 странах Европы, Ближнего Востока, Африки и Азиатско-Тихоокеанского региона.</v>
      </c>
      <c r="D143" s="27" t="str">
        <f t="shared" si="80"/>
        <v>Вокруг света</v>
      </c>
      <c r="E143" s="45" t="str">
        <f t="shared" si="96"/>
        <v>SD</v>
      </c>
      <c r="F143" s="45" t="str">
        <f t="shared" si="81"/>
        <v>DVB-29</v>
      </c>
      <c r="G143" s="45" t="str">
        <f t="shared" si="82"/>
        <v xml:space="preserve"> 4019</v>
      </c>
      <c r="H143" s="46">
        <v>144</v>
      </c>
      <c r="I143" s="45">
        <f t="shared" si="83"/>
        <v>104</v>
      </c>
      <c r="J143" s="47" t="str">
        <f t="shared" si="97"/>
        <v>epg302</v>
      </c>
      <c r="K143" s="48" t="str">
        <f t="shared" si="84"/>
        <v>0009000207D1</v>
      </c>
      <c r="L143" s="48" t="str">
        <f t="shared" si="98"/>
        <v>http://www.travelchanneltv.ru/</v>
      </c>
      <c r="M143" s="48" t="str">
        <f t="shared" si="85"/>
        <v>Русский</v>
      </c>
      <c r="N143" s="48" t="str">
        <f t="shared" si="86"/>
        <v>Круглосуточно</v>
      </c>
      <c r="O143" s="49" t="str">
        <f t="shared" si="87"/>
        <v/>
      </c>
      <c r="P143" s="48" t="str">
        <f t="shared" si="88"/>
        <v>Базовый</v>
      </c>
      <c r="Q143" s="44" t="str">
        <f t="shared" si="89"/>
        <v>Да</v>
      </c>
      <c r="R143" s="44"/>
      <c r="S143" s="44" t="str">
        <f t="shared" si="90"/>
        <v>Да</v>
      </c>
      <c r="T143" s="44" t="str">
        <f t="shared" si="91"/>
        <v>Да</v>
      </c>
      <c r="U143" s="44" t="str">
        <f t="shared" si="92"/>
        <v/>
      </c>
      <c r="V143" s="27" t="str">
        <f t="shared" si="93"/>
        <v/>
      </c>
    </row>
    <row r="144" spans="1:22" x14ac:dyDescent="0.2">
      <c r="A144" s="44">
        <f t="shared" si="99"/>
        <v>142</v>
      </c>
      <c r="B144" s="27" t="str">
        <f t="shared" si="94"/>
        <v>ЖИВИ!</v>
      </c>
      <c r="C144" s="27" t="str">
        <f t="shared" si="95"/>
        <v>Телеканал о здоровом образе жизни. Разнообразные комплексы упражнений по различным направлениям фитнеса и восточных практик, которые специально подобраны для того, чтобы в домашних условиях достичь максимального эффекта от занятий.</v>
      </c>
      <c r="D144" s="27" t="str">
        <f t="shared" si="80"/>
        <v>Семья и здоровье</v>
      </c>
      <c r="E144" s="45" t="str">
        <f t="shared" si="96"/>
        <v>SD</v>
      </c>
      <c r="F144" s="45" t="str">
        <f t="shared" si="81"/>
        <v>DVB-29</v>
      </c>
      <c r="G144" s="45" t="str">
        <f t="shared" si="82"/>
        <v xml:space="preserve"> 4019</v>
      </c>
      <c r="H144" s="46">
        <v>112</v>
      </c>
      <c r="I144" s="45">
        <f t="shared" si="83"/>
        <v>132</v>
      </c>
      <c r="J144" s="47" t="str">
        <f t="shared" si="97"/>
        <v>epg108</v>
      </c>
      <c r="K144" s="48" t="str">
        <f t="shared" si="84"/>
        <v>0009000207E3</v>
      </c>
      <c r="L144" s="48" t="str">
        <f t="shared" si="98"/>
        <v>http://www.jv.ru/</v>
      </c>
      <c r="M144" s="48" t="str">
        <f t="shared" si="85"/>
        <v>Русский</v>
      </c>
      <c r="N144" s="48" t="str">
        <f t="shared" si="86"/>
        <v>Круглосуточно</v>
      </c>
      <c r="O144" s="49" t="str">
        <f t="shared" si="87"/>
        <v/>
      </c>
      <c r="P144" s="48" t="str">
        <f t="shared" si="88"/>
        <v>Базовый</v>
      </c>
      <c r="Q144" s="44" t="str">
        <f t="shared" si="89"/>
        <v/>
      </c>
      <c r="R144" s="44"/>
      <c r="S144" s="44" t="str">
        <f t="shared" si="90"/>
        <v>Да</v>
      </c>
      <c r="T144" s="44" t="str">
        <f t="shared" si="91"/>
        <v>Да</v>
      </c>
      <c r="U144" s="44" t="str">
        <f t="shared" si="92"/>
        <v/>
      </c>
      <c r="V144" s="27" t="str">
        <f t="shared" si="93"/>
        <v/>
      </c>
    </row>
    <row r="145" spans="1:22" x14ac:dyDescent="0.2">
      <c r="A145" s="44">
        <f t="shared" si="99"/>
        <v>143</v>
      </c>
      <c r="B145" s="27" t="str">
        <f t="shared" si="94"/>
        <v>МУЗ-ТВ</v>
      </c>
      <c r="C145" s="27" t="str">
        <f t="shared" si="95"/>
        <v>На телеканале «МУЗ-ТВ» 24 часа в сутки только музыка – горячие новинки кумиров миллионов и хиты, проверенные временем! «МУЗ-ТВ» – это модная музыка, клипы и концерты лучших мировых и российских артистов, музыкальные чарты, а также актуальные новости российского и западного шоу-бизнеса. Ведущие «МУЗ-ТВ» – популярные звезды российского шоу-бизнеса, среди них: Лера Кудрявцева, Алексей Чумаков, Нюша, Яна Рудковская, Митя Фомин, «Градусы», Влад Соколовский, Юлиана Караулова, Тимур Родригез и другие.</v>
      </c>
      <c r="D145" s="27" t="str">
        <f t="shared" si="80"/>
        <v>Развлекательные</v>
      </c>
      <c r="E145" s="45" t="str">
        <f t="shared" si="96"/>
        <v>SD</v>
      </c>
      <c r="F145" s="45" t="str">
        <f t="shared" si="81"/>
        <v>DVB-3</v>
      </c>
      <c r="G145" s="45" t="str">
        <f t="shared" si="82"/>
        <v xml:space="preserve"> 4019</v>
      </c>
      <c r="H145" s="46">
        <v>164</v>
      </c>
      <c r="I145" s="45">
        <f t="shared" si="83"/>
        <v>20</v>
      </c>
      <c r="J145" s="47" t="str">
        <f t="shared" si="97"/>
        <v>epg380</v>
      </c>
      <c r="K145" s="48" t="str">
        <f t="shared" si="84"/>
        <v>0009000207E2</v>
      </c>
      <c r="L145" s="48" t="str">
        <f t="shared" si="98"/>
        <v>http://muz-tv.ru/</v>
      </c>
      <c r="M145" s="48" t="str">
        <f t="shared" si="85"/>
        <v>Русский</v>
      </c>
      <c r="N145" s="48" t="str">
        <f t="shared" si="86"/>
        <v>Круглосуточно</v>
      </c>
      <c r="O145" s="49" t="str">
        <f t="shared" si="87"/>
        <v/>
      </c>
      <c r="P145" s="48" t="str">
        <f t="shared" si="88"/>
        <v>Федеральный</v>
      </c>
      <c r="Q145" s="44" t="str">
        <f t="shared" si="89"/>
        <v/>
      </c>
      <c r="R145" s="44"/>
      <c r="S145" s="44" t="str">
        <f t="shared" si="90"/>
        <v>Да</v>
      </c>
      <c r="T145" s="44" t="str">
        <f t="shared" si="91"/>
        <v>Да</v>
      </c>
      <c r="U145" s="44" t="str">
        <f t="shared" si="92"/>
        <v/>
      </c>
      <c r="V145" s="27" t="str">
        <f t="shared" si="93"/>
        <v/>
      </c>
    </row>
    <row r="146" spans="1:22" x14ac:dyDescent="0.2">
      <c r="A146" s="44">
        <f t="shared" si="99"/>
        <v>144</v>
      </c>
      <c r="B146" s="27" t="str">
        <f t="shared" si="94"/>
        <v>TLC HD</v>
      </c>
      <c r="C146" s="27" t="str">
        <f t="shared" si="95"/>
        <v>TLC развлекает посредством смелого и неожиданного, яркого и привлекающего внимание, а порой даже слегка шокирующего контента. Он вовлекает в просмотр – так, что невозможно оторваться. TLC открывает двери и новые горизонты, показывая настоящие сцены из реальной жизни, которые действительно захватывают и заряжают положительными эмоциями благодаря своеобразным героям и их провокационным историям.</v>
      </c>
      <c r="D146" s="27" t="str">
        <f t="shared" si="80"/>
        <v>Вокруг света</v>
      </c>
      <c r="E146" s="45" t="str">
        <f t="shared" si="96"/>
        <v>HD</v>
      </c>
      <c r="F146" s="45" t="str">
        <f t="shared" si="81"/>
        <v>DVB-30</v>
      </c>
      <c r="G146" s="45" t="str">
        <f t="shared" si="82"/>
        <v xml:space="preserve"> 4019</v>
      </c>
      <c r="H146" s="46">
        <v>154</v>
      </c>
      <c r="I146" s="45">
        <f t="shared" si="83"/>
        <v>615</v>
      </c>
      <c r="J146" s="47" t="str">
        <f t="shared" si="97"/>
        <v>epg516</v>
      </c>
      <c r="K146" s="48" t="str">
        <f t="shared" si="84"/>
        <v>0009000207D1</v>
      </c>
      <c r="L146" s="48" t="str">
        <f t="shared" si="98"/>
        <v>http://www.tlc-tv.ru/</v>
      </c>
      <c r="M146" s="48" t="str">
        <f t="shared" si="85"/>
        <v>Русский, Английский</v>
      </c>
      <c r="N146" s="48" t="str">
        <f t="shared" si="86"/>
        <v>Круглосуточно</v>
      </c>
      <c r="O146" s="49" t="str">
        <f t="shared" si="87"/>
        <v/>
      </c>
      <c r="P146" s="48" t="str">
        <f t="shared" si="88"/>
        <v>Базовый</v>
      </c>
      <c r="Q146" s="44" t="str">
        <f t="shared" si="89"/>
        <v/>
      </c>
      <c r="R146" s="44"/>
      <c r="S146" s="44" t="str">
        <f t="shared" si="90"/>
        <v>Да</v>
      </c>
      <c r="T146" s="44" t="str">
        <f t="shared" si="91"/>
        <v>Да</v>
      </c>
      <c r="U146" s="44" t="str">
        <f t="shared" si="92"/>
        <v/>
      </c>
      <c r="V146" s="27" t="str">
        <f t="shared" si="93"/>
        <v/>
      </c>
    </row>
    <row r="147" spans="1:22" x14ac:dyDescent="0.2">
      <c r="A147" s="44">
        <f t="shared" si="99"/>
        <v>145</v>
      </c>
      <c r="B147" s="27" t="str">
        <f t="shared" si="94"/>
        <v>NuArt.TV</v>
      </c>
      <c r="C147" s="27" t="str">
        <f t="shared" si="95"/>
        <v>nuart.tv – это международный сайт и телеканал, посвященные женскому телу в аудиовизуальном искусстве. Это fashion films, видеоарт, видеоклипы, портреты авторов и моделей, мастер-классы и прочее.</v>
      </c>
      <c r="D147" s="27" t="str">
        <f t="shared" si="80"/>
        <v>Эротика</v>
      </c>
      <c r="E147" s="45" t="str">
        <f t="shared" si="96"/>
        <v>SD</v>
      </c>
      <c r="F147" s="45" t="str">
        <f t="shared" si="81"/>
        <v>DVB-30</v>
      </c>
      <c r="G147" s="45" t="str">
        <f t="shared" si="82"/>
        <v xml:space="preserve"> 4019</v>
      </c>
      <c r="H147" s="46">
        <v>193</v>
      </c>
      <c r="I147" s="45">
        <f t="shared" si="83"/>
        <v>918</v>
      </c>
      <c r="J147" s="47" t="str">
        <f t="shared" si="97"/>
        <v>epg271</v>
      </c>
      <c r="K147" s="48" t="str">
        <f t="shared" si="84"/>
        <v>0009000207F0</v>
      </c>
      <c r="L147" s="48" t="str">
        <f t="shared" si="98"/>
        <v>http://tv.nuart.tv</v>
      </c>
      <c r="M147" s="48" t="str">
        <f t="shared" si="85"/>
        <v>Русский</v>
      </c>
      <c r="N147" s="48" t="str">
        <f t="shared" si="86"/>
        <v>Круглосуточно</v>
      </c>
      <c r="O147" s="49" t="str">
        <f t="shared" si="87"/>
        <v/>
      </c>
      <c r="P147" s="48" t="str">
        <f t="shared" si="88"/>
        <v>Эгоист</v>
      </c>
      <c r="Q147" s="44" t="str">
        <f t="shared" si="89"/>
        <v/>
      </c>
      <c r="R147" s="44"/>
      <c r="S147" s="44" t="str">
        <f t="shared" si="90"/>
        <v>Да</v>
      </c>
      <c r="T147" s="44" t="str">
        <f t="shared" si="91"/>
        <v>Да</v>
      </c>
      <c r="U147" s="44" t="str">
        <f t="shared" si="92"/>
        <v>Да</v>
      </c>
      <c r="V147" s="27" t="str">
        <f t="shared" si="93"/>
        <v/>
      </c>
    </row>
    <row r="148" spans="1:22" x14ac:dyDescent="0.2">
      <c r="A148" s="44">
        <f t="shared" si="99"/>
        <v>146</v>
      </c>
      <c r="B148" s="27" t="str">
        <f t="shared" si="94"/>
        <v>Эгоист ТВ</v>
      </c>
      <c r="C148" s="27" t="str">
        <f t="shared" si="95"/>
        <v>Эгоист.тв – канал не для массового зрителя. Зрители канала взрослые, зрелые, всесторонне образованные люди. Некоторые программы нашего канала могут содержать откровенные сцены. Поэтому наш канал защищен кодом доступа. Мы настоятельно не рекомендуем показывать наш канал несовершеннолетним детям, а также малообразованным, неуравновешенным, сексуально озабоченным и психически нездоровым людям.</v>
      </c>
      <c r="D148" s="27" t="str">
        <f t="shared" si="80"/>
        <v>Эротика</v>
      </c>
      <c r="E148" s="45" t="str">
        <f t="shared" si="96"/>
        <v>SD</v>
      </c>
      <c r="F148" s="45" t="str">
        <f t="shared" si="81"/>
        <v>DVB-30</v>
      </c>
      <c r="G148" s="45" t="str">
        <f t="shared" si="82"/>
        <v xml:space="preserve"> 4019</v>
      </c>
      <c r="H148" s="46">
        <v>192</v>
      </c>
      <c r="I148" s="45">
        <f t="shared" si="83"/>
        <v>917</v>
      </c>
      <c r="J148" s="47" t="str">
        <f t="shared" si="97"/>
        <v>epg296</v>
      </c>
      <c r="K148" s="48" t="str">
        <f t="shared" si="84"/>
        <v>0009000207F0</v>
      </c>
      <c r="L148" s="48" t="str">
        <f t="shared" si="98"/>
        <v>http://www.egoist.tv/</v>
      </c>
      <c r="M148" s="48" t="str">
        <f t="shared" si="85"/>
        <v>Русский</v>
      </c>
      <c r="N148" s="48" t="str">
        <f t="shared" si="86"/>
        <v>Круглосуточно</v>
      </c>
      <c r="O148" s="49" t="str">
        <f t="shared" si="87"/>
        <v/>
      </c>
      <c r="P148" s="48" t="str">
        <f t="shared" si="88"/>
        <v>Эгоист</v>
      </c>
      <c r="Q148" s="44" t="str">
        <f t="shared" si="89"/>
        <v/>
      </c>
      <c r="R148" s="44"/>
      <c r="S148" s="44" t="str">
        <f t="shared" si="90"/>
        <v>Да</v>
      </c>
      <c r="T148" s="44" t="str">
        <f t="shared" si="91"/>
        <v>Да</v>
      </c>
      <c r="U148" s="44" t="str">
        <f t="shared" si="92"/>
        <v>Да</v>
      </c>
      <c r="V148" s="27" t="str">
        <f t="shared" si="93"/>
        <v/>
      </c>
    </row>
    <row r="149" spans="1:22" x14ac:dyDescent="0.2">
      <c r="A149" s="44">
        <f t="shared" si="99"/>
        <v>147</v>
      </c>
      <c r="B149" s="27" t="str">
        <f t="shared" si="94"/>
        <v>Animal Planet HD</v>
      </c>
      <c r="C149" s="27" t="str">
        <f t="shared" si="95"/>
        <v>Крокодилы, слоны, термиты, канарейки, рыбы, собаки, ленивцы, жирафы, кошки, бабочки и все-все-все — главные действующие лица увлекательных передач Animal Planet.</v>
      </c>
      <c r="D149" s="27" t="str">
        <f t="shared" si="80"/>
        <v>В мире животных</v>
      </c>
      <c r="E149" s="45" t="str">
        <f t="shared" si="96"/>
        <v>HD</v>
      </c>
      <c r="F149" s="45" t="str">
        <f t="shared" si="81"/>
        <v>DVB-30</v>
      </c>
      <c r="G149" s="45" t="str">
        <f t="shared" si="82"/>
        <v xml:space="preserve"> 4019</v>
      </c>
      <c r="H149" s="46">
        <v>119</v>
      </c>
      <c r="I149" s="45">
        <f t="shared" si="83"/>
        <v>602</v>
      </c>
      <c r="J149" s="47" t="str">
        <f t="shared" si="97"/>
        <v>epg306</v>
      </c>
      <c r="K149" s="48" t="str">
        <f t="shared" si="84"/>
        <v>0009000207D1</v>
      </c>
      <c r="L149" s="48" t="str">
        <f t="shared" si="98"/>
        <v>http://animal.discovery.com/</v>
      </c>
      <c r="M149" s="48" t="str">
        <f t="shared" si="85"/>
        <v>Русский, Английский</v>
      </c>
      <c r="N149" s="48" t="str">
        <f t="shared" si="86"/>
        <v>Круглосуточно</v>
      </c>
      <c r="O149" s="49" t="str">
        <f t="shared" si="87"/>
        <v/>
      </c>
      <c r="P149" s="48" t="str">
        <f t="shared" si="88"/>
        <v>Базовый</v>
      </c>
      <c r="Q149" s="44" t="str">
        <f t="shared" si="89"/>
        <v/>
      </c>
      <c r="R149" s="44"/>
      <c r="S149" s="44" t="str">
        <f t="shared" si="90"/>
        <v>Да</v>
      </c>
      <c r="T149" s="44" t="str">
        <f t="shared" si="91"/>
        <v>Да</v>
      </c>
      <c r="U149" s="44" t="str">
        <f t="shared" si="92"/>
        <v/>
      </c>
      <c r="V149" s="27" t="str">
        <f t="shared" si="93"/>
        <v/>
      </c>
    </row>
    <row r="150" spans="1:22" x14ac:dyDescent="0.2">
      <c r="A150" s="48">
        <f t="shared" si="99"/>
        <v>148</v>
      </c>
      <c r="B150" s="53" t="str">
        <f t="shared" si="94"/>
        <v>Матч! Футбол 1</v>
      </c>
      <c r="C150" s="53" t="str">
        <f t="shared" si="95"/>
        <v>Cмотрите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SD формате.</v>
      </c>
      <c r="D150" s="53" t="str">
        <f t="shared" si="80"/>
        <v>Спортивные</v>
      </c>
      <c r="E150" s="54" t="str">
        <f t="shared" si="96"/>
        <v>SD</v>
      </c>
      <c r="F150" s="54" t="str">
        <f t="shared" si="81"/>
        <v>DVB-12</v>
      </c>
      <c r="G150" s="54" t="str">
        <f t="shared" si="82"/>
        <v xml:space="preserve"> 4019</v>
      </c>
      <c r="H150" s="55">
        <v>320</v>
      </c>
      <c r="I150" s="54">
        <f t="shared" si="83"/>
        <v>831</v>
      </c>
      <c r="J150" s="56" t="str">
        <f t="shared" si="97"/>
        <v>epg340</v>
      </c>
      <c r="K150" s="67" t="str">
        <f t="shared" si="84"/>
        <v>000900020802</v>
      </c>
      <c r="L150" s="48" t="str">
        <f t="shared" si="98"/>
        <v>http://matchtv.ru/</v>
      </c>
      <c r="M150" s="48" t="str">
        <f t="shared" si="85"/>
        <v>Русский</v>
      </c>
      <c r="N150" s="48" t="str">
        <f t="shared" si="86"/>
        <v>Круглосуточно</v>
      </c>
      <c r="O150" s="137" t="str">
        <f t="shared" si="87"/>
        <v/>
      </c>
      <c r="P150" s="48" t="str">
        <f t="shared" si="88"/>
        <v>МАТЧ! ФУТБОЛ</v>
      </c>
      <c r="Q150" s="48" t="str">
        <f t="shared" si="89"/>
        <v/>
      </c>
      <c r="R150" s="48"/>
      <c r="S150" s="48" t="str">
        <f t="shared" si="90"/>
        <v>Да</v>
      </c>
      <c r="T150" s="48" t="str">
        <f t="shared" si="91"/>
        <v>Да</v>
      </c>
      <c r="U150" s="48" t="str">
        <f t="shared" si="92"/>
        <v/>
      </c>
      <c r="V150" s="53" t="str">
        <f t="shared" si="93"/>
        <v/>
      </c>
    </row>
    <row r="151" spans="1:22" x14ac:dyDescent="0.2">
      <c r="A151" s="48">
        <f t="shared" si="99"/>
        <v>149</v>
      </c>
      <c r="B151" s="53" t="str">
        <f t="shared" si="94"/>
        <v>Матч! Футбол 2</v>
      </c>
      <c r="C151" s="53" t="str">
        <f t="shared" si="95"/>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SD-формате.</v>
      </c>
      <c r="D151" s="53" t="str">
        <f t="shared" si="80"/>
        <v>Спортивные</v>
      </c>
      <c r="E151" s="54" t="str">
        <f t="shared" si="96"/>
        <v>SD</v>
      </c>
      <c r="F151" s="54" t="str">
        <f t="shared" si="81"/>
        <v>DVB-12</v>
      </c>
      <c r="G151" s="54" t="str">
        <f t="shared" si="82"/>
        <v xml:space="preserve"> 4019</v>
      </c>
      <c r="H151" s="55">
        <v>321</v>
      </c>
      <c r="I151" s="54">
        <f t="shared" si="83"/>
        <v>833</v>
      </c>
      <c r="J151" s="56" t="str">
        <f t="shared" si="97"/>
        <v>epg571</v>
      </c>
      <c r="K151" s="67" t="str">
        <f t="shared" si="84"/>
        <v>000900020802</v>
      </c>
      <c r="L151" s="48" t="str">
        <f t="shared" si="98"/>
        <v>http://matchtv.ru/</v>
      </c>
      <c r="M151" s="48" t="str">
        <f t="shared" si="85"/>
        <v>Русский</v>
      </c>
      <c r="N151" s="48" t="str">
        <f t="shared" si="86"/>
        <v>Круглосуточно</v>
      </c>
      <c r="O151" s="137" t="str">
        <f t="shared" si="87"/>
        <v/>
      </c>
      <c r="P151" s="48" t="str">
        <f t="shared" si="88"/>
        <v>МАТЧ! ФУТБОЛ</v>
      </c>
      <c r="Q151" s="48" t="str">
        <f t="shared" si="89"/>
        <v/>
      </c>
      <c r="R151" s="48"/>
      <c r="S151" s="48" t="str">
        <f t="shared" si="90"/>
        <v>Да</v>
      </c>
      <c r="T151" s="48" t="str">
        <f t="shared" si="91"/>
        <v>Да</v>
      </c>
      <c r="U151" s="48" t="str">
        <f t="shared" si="92"/>
        <v/>
      </c>
      <c r="V151" s="53" t="str">
        <f t="shared" si="93"/>
        <v/>
      </c>
    </row>
    <row r="152" spans="1:22" x14ac:dyDescent="0.2">
      <c r="A152" s="48">
        <f t="shared" si="99"/>
        <v>150</v>
      </c>
      <c r="B152" s="53" t="str">
        <f t="shared" si="94"/>
        <v>Матч! Футбол 3</v>
      </c>
      <c r="C152" s="53" t="str">
        <f t="shared" si="95"/>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Вещание осуществляется в SD-формате.</v>
      </c>
      <c r="D152" s="53" t="str">
        <f t="shared" si="80"/>
        <v>Спортивные</v>
      </c>
      <c r="E152" s="54" t="str">
        <f t="shared" si="96"/>
        <v>SD</v>
      </c>
      <c r="F152" s="54" t="str">
        <f t="shared" si="81"/>
        <v>DVB-24</v>
      </c>
      <c r="G152" s="54" t="str">
        <f t="shared" si="82"/>
        <v xml:space="preserve"> 4019</v>
      </c>
      <c r="H152" s="55">
        <v>322</v>
      </c>
      <c r="I152" s="54">
        <f t="shared" si="83"/>
        <v>835</v>
      </c>
      <c r="J152" s="56" t="str">
        <f t="shared" si="97"/>
        <v>epg577</v>
      </c>
      <c r="K152" s="67" t="str">
        <f t="shared" si="84"/>
        <v>000900020802</v>
      </c>
      <c r="L152" s="48" t="str">
        <f t="shared" si="98"/>
        <v>http://matchtv.ru/</v>
      </c>
      <c r="M152" s="48" t="str">
        <f t="shared" si="85"/>
        <v>Русский</v>
      </c>
      <c r="N152" s="48" t="str">
        <f t="shared" si="86"/>
        <v>Круглосуточно</v>
      </c>
      <c r="O152" s="137" t="str">
        <f t="shared" si="87"/>
        <v/>
      </c>
      <c r="P152" s="48" t="str">
        <f t="shared" si="88"/>
        <v>МАТЧ! ФУТБОЛ</v>
      </c>
      <c r="Q152" s="48" t="str">
        <f t="shared" si="89"/>
        <v/>
      </c>
      <c r="R152" s="48"/>
      <c r="S152" s="48" t="str">
        <f t="shared" si="90"/>
        <v>Да</v>
      </c>
      <c r="T152" s="48" t="str">
        <f t="shared" si="91"/>
        <v>Да</v>
      </c>
      <c r="U152" s="48" t="str">
        <f t="shared" si="92"/>
        <v/>
      </c>
      <c r="V152" s="53" t="str">
        <f t="shared" si="93"/>
        <v/>
      </c>
    </row>
    <row r="153" spans="1:22" x14ac:dyDescent="0.2">
      <c r="A153" s="48">
        <f t="shared" si="99"/>
        <v>151</v>
      </c>
      <c r="B153" s="53" t="str">
        <f t="shared" si="94"/>
        <v>Матч! Футбол 1 HD</v>
      </c>
      <c r="C153" s="53" t="str">
        <f t="shared" si="95"/>
        <v>Смотрите на телеканале трансляции игр Лиги чемпионов и Лиги Европы. Телеканал специализируется на освещении преимущественно матчей Английской Премьер-лиги. Вещание осуществляется в HD-формате.</v>
      </c>
      <c r="D153" s="53" t="str">
        <f t="shared" si="80"/>
        <v>Спортивные</v>
      </c>
      <c r="E153" s="54" t="str">
        <f t="shared" si="96"/>
        <v>HD</v>
      </c>
      <c r="F153" s="54" t="str">
        <f t="shared" si="81"/>
        <v>DVB-12</v>
      </c>
      <c r="G153" s="54" t="str">
        <f t="shared" si="82"/>
        <v xml:space="preserve"> 4019</v>
      </c>
      <c r="H153" s="55">
        <v>317</v>
      </c>
      <c r="I153" s="54">
        <f t="shared" si="83"/>
        <v>832</v>
      </c>
      <c r="J153" s="56" t="str">
        <f t="shared" si="97"/>
        <v>epg616</v>
      </c>
      <c r="K153" s="67" t="str">
        <f t="shared" si="84"/>
        <v>000900020802</v>
      </c>
      <c r="L153" s="48" t="str">
        <f t="shared" si="98"/>
        <v>http://matchtv.ru/</v>
      </c>
      <c r="M153" s="48" t="str">
        <f t="shared" si="85"/>
        <v>Русский</v>
      </c>
      <c r="N153" s="48" t="str">
        <f t="shared" si="86"/>
        <v>Круглосуточно</v>
      </c>
      <c r="O153" s="137" t="str">
        <f t="shared" si="87"/>
        <v/>
      </c>
      <c r="P153" s="48" t="str">
        <f t="shared" si="88"/>
        <v>МАТЧ! ФУТБОЛ</v>
      </c>
      <c r="Q153" s="48" t="str">
        <f t="shared" si="89"/>
        <v/>
      </c>
      <c r="R153" s="48"/>
      <c r="S153" s="48" t="str">
        <f t="shared" si="90"/>
        <v>Да</v>
      </c>
      <c r="T153" s="48" t="str">
        <f t="shared" si="91"/>
        <v>Да</v>
      </c>
      <c r="U153" s="48" t="str">
        <f t="shared" si="92"/>
        <v/>
      </c>
      <c r="V153" s="53" t="str">
        <f t="shared" si="93"/>
        <v/>
      </c>
    </row>
    <row r="154" spans="1:22" x14ac:dyDescent="0.2">
      <c r="A154" s="48">
        <f t="shared" si="99"/>
        <v>152</v>
      </c>
      <c r="B154" s="53" t="str">
        <f t="shared" si="94"/>
        <v>Матч! Футбол 2 HD</v>
      </c>
      <c r="C154" s="53" t="str">
        <f t="shared" si="95"/>
        <v>Смотрите на телеканале трансляции игр Лиги чемпионов и Лиги Европы. Телеканал специализируется на освещении преимущественно Ла Лиги (чемпионата Испании по футболу). Вещание осуществляется в HD-формате.</v>
      </c>
      <c r="D154" s="53" t="str">
        <f t="shared" si="80"/>
        <v>Спортивные</v>
      </c>
      <c r="E154" s="54" t="str">
        <f t="shared" si="96"/>
        <v>HD</v>
      </c>
      <c r="F154" s="54" t="str">
        <f t="shared" si="81"/>
        <v>DVB-12</v>
      </c>
      <c r="G154" s="54" t="str">
        <f t="shared" si="82"/>
        <v xml:space="preserve"> 4019</v>
      </c>
      <c r="H154" s="55">
        <v>318</v>
      </c>
      <c r="I154" s="54">
        <f t="shared" si="83"/>
        <v>834</v>
      </c>
      <c r="J154" s="56" t="str">
        <f t="shared" si="97"/>
        <v>epg617</v>
      </c>
      <c r="K154" s="67" t="str">
        <f t="shared" si="84"/>
        <v>000900020802</v>
      </c>
      <c r="L154" s="48" t="str">
        <f t="shared" si="98"/>
        <v>http://matchtv.ru/</v>
      </c>
      <c r="M154" s="48" t="str">
        <f t="shared" si="85"/>
        <v>Русский</v>
      </c>
      <c r="N154" s="48" t="str">
        <f t="shared" si="86"/>
        <v>Круглосуточно</v>
      </c>
      <c r="O154" s="137" t="str">
        <f t="shared" si="87"/>
        <v/>
      </c>
      <c r="P154" s="48" t="str">
        <f t="shared" si="88"/>
        <v>МАТЧ! ФУТБОЛ</v>
      </c>
      <c r="Q154" s="48" t="str">
        <f t="shared" si="89"/>
        <v/>
      </c>
      <c r="R154" s="48"/>
      <c r="S154" s="48" t="str">
        <f t="shared" si="90"/>
        <v>Да</v>
      </c>
      <c r="T154" s="48" t="str">
        <f t="shared" si="91"/>
        <v>Да</v>
      </c>
      <c r="U154" s="48" t="str">
        <f t="shared" si="92"/>
        <v/>
      </c>
      <c r="V154" s="53" t="str">
        <f t="shared" si="93"/>
        <v/>
      </c>
    </row>
    <row r="155" spans="1:22" x14ac:dyDescent="0.2">
      <c r="A155" s="48">
        <f t="shared" si="99"/>
        <v>153</v>
      </c>
      <c r="B155" s="53" t="str">
        <f t="shared" si="94"/>
        <v>Матч! Футбол 3 HD</v>
      </c>
      <c r="C155" s="53" t="str">
        <f t="shared" si="95"/>
        <v>Смотрите на телеканале трансляции игр Лиги чемпионов и Лиги Европы. В прямом эфире телеканала транслируются футбольные матчи Серии А (чемпионата Италии), Бундеслиги (чемпионата Германии) и Лиги 1 (чемпионата Франции). Канал вещается в HD качестве.</v>
      </c>
      <c r="D155" s="53" t="str">
        <f t="shared" si="80"/>
        <v>Спортивные</v>
      </c>
      <c r="E155" s="54" t="str">
        <f t="shared" si="96"/>
        <v>HD</v>
      </c>
      <c r="F155" s="54" t="str">
        <f t="shared" si="81"/>
        <v>DVB-24</v>
      </c>
      <c r="G155" s="54" t="str">
        <f t="shared" si="82"/>
        <v xml:space="preserve"> 4019</v>
      </c>
      <c r="H155" s="55">
        <v>319</v>
      </c>
      <c r="I155" s="54">
        <f t="shared" si="83"/>
        <v>836</v>
      </c>
      <c r="J155" s="56" t="str">
        <f t="shared" si="97"/>
        <v>epg618</v>
      </c>
      <c r="K155" s="67" t="str">
        <f t="shared" si="84"/>
        <v>000900020802</v>
      </c>
      <c r="L155" s="48" t="str">
        <f t="shared" si="98"/>
        <v>http://matchtv.ru/</v>
      </c>
      <c r="M155" s="48" t="str">
        <f t="shared" si="85"/>
        <v>Русский</v>
      </c>
      <c r="N155" s="48" t="str">
        <f t="shared" si="86"/>
        <v>Круглосуточно</v>
      </c>
      <c r="O155" s="137" t="str">
        <f t="shared" si="87"/>
        <v/>
      </c>
      <c r="P155" s="48" t="str">
        <f t="shared" si="88"/>
        <v>МАТЧ! ФУТБОЛ</v>
      </c>
      <c r="Q155" s="48" t="str">
        <f t="shared" si="89"/>
        <v/>
      </c>
      <c r="R155" s="48"/>
      <c r="S155" s="48" t="str">
        <f t="shared" si="90"/>
        <v>Да</v>
      </c>
      <c r="T155" s="48" t="str">
        <f t="shared" si="91"/>
        <v>Да</v>
      </c>
      <c r="U155" s="48" t="str">
        <f t="shared" si="92"/>
        <v/>
      </c>
      <c r="V155" s="53" t="str">
        <f t="shared" si="93"/>
        <v/>
      </c>
    </row>
    <row r="156" spans="1:22" x14ac:dyDescent="0.2">
      <c r="A156" s="48">
        <f t="shared" si="99"/>
        <v>154</v>
      </c>
      <c r="B156" s="53" t="str">
        <f t="shared" si="94"/>
        <v>Deutsche Welle</v>
      </c>
      <c r="C156" s="53" t="str">
        <f t="shared" si="95"/>
        <v>Немецкий общественно-правовой канал В эфире – новостные передачи, программы о европейской культуре и моде, спорте, финансах, автомобилях и путешествиях.</v>
      </c>
      <c r="D156" s="53" t="str">
        <f t="shared" ref="D156:D172" si="100">IFERROR(VLOOKUP($H156,TChannels,21,FALSE),"-")</f>
        <v>Новости и публицистика</v>
      </c>
      <c r="E156" s="54" t="str">
        <f t="shared" si="96"/>
        <v>SD</v>
      </c>
      <c r="F156" s="54" t="str">
        <f t="shared" ref="F156:F172" si="101">IFERROR(VLOOKUP($H156,TChannels,2,FALSE),"-")</f>
        <v>DVB-18</v>
      </c>
      <c r="G156" s="54" t="str">
        <f t="shared" ref="G156:G172" si="102">IFERROR(MID($A$1,SEARCH("=",$A$1,9)+1,SEARCH(")",$A$1)-SEARCH("=",$A$1,9)-1),"Н/Д")</f>
        <v xml:space="preserve"> 4019</v>
      </c>
      <c r="H156" s="55">
        <v>66</v>
      </c>
      <c r="I156" s="54">
        <f t="shared" ref="I156:I172" si="103">IFERROR(VLOOKUP($H156,TChannels,5,FALSE),"-")</f>
        <v>814</v>
      </c>
      <c r="J156" s="56" t="str">
        <f t="shared" si="97"/>
        <v>epg65</v>
      </c>
      <c r="K156" s="67" t="str">
        <f t="shared" ref="K156:K172" si="104">IFERROR(IF($U$1=1,VLOOKUP($H156,TChannels,13,FALSE),IF($U$1=2,VLOOKUP($H156,TChannels,20,FALSE),IF($U$1=3,VLOOKUP($H156,TChannels,10,FALSE),IF($U$1=4,VLOOKUP($H156,TChannels,17,FALSE),"Не определен")))),"-")</f>
        <v>000900020801</v>
      </c>
      <c r="L156" s="48" t="str">
        <f t="shared" si="98"/>
        <v>http://www.dw.de/</v>
      </c>
      <c r="M156" s="48" t="str">
        <f t="shared" ref="M156:M172" si="105">IFERROR(VLOOKUP($H156,TChannels,24,FALSE),"-")</f>
        <v>Английский, Немецкий</v>
      </c>
      <c r="N156" s="48" t="str">
        <f t="shared" ref="N156:N172" si="106">IFERROR(VLOOKUP($H156,TChannels,25,FALSE),"-")</f>
        <v>Круглосуточно</v>
      </c>
      <c r="O156" s="137" t="str">
        <f t="shared" ref="O156:O172" si="107">IF(VLOOKUP($H156,TChannels,26,FALSE)=0,"",VLOOKUP($H156,TChannels,26,FALSE))</f>
        <v/>
      </c>
      <c r="P156" s="48" t="str">
        <f t="shared" ref="P156:P172" si="108">IFERROR(IF(OR($U$1=1,$U$1=3),VLOOKUP($H156,TChannels,7,FALSE),IF(OR($U$1=2,$U$1=4),VLOOKUP($H156,TChannels,14,FALSE),"Не определен")),"-")</f>
        <v>Новостной</v>
      </c>
      <c r="Q156" s="48" t="str">
        <f t="shared" ref="Q156:Q172" si="109">IF(VLOOKUP($H156,TChannels,6,FALSE)=0,"",VLOOKUP($H156,TChannels,6,FALSE))</f>
        <v/>
      </c>
      <c r="R156" s="48"/>
      <c r="S156" s="48" t="str">
        <f t="shared" ref="S156:S172" si="110">IFERROR(VLOOKUP($H156,TChannels,27,FALSE),"-")</f>
        <v>Да</v>
      </c>
      <c r="T156" s="48" t="str">
        <f t="shared" ref="T156:T172" si="111">IFERROR(VLOOKUP($H156,TChannels,28,FALSE),"-")</f>
        <v>Да</v>
      </c>
      <c r="U156" s="48" t="str">
        <f t="shared" ref="U156:U172" si="112">IF(VLOOKUP($H156,TChannels,29,FALSE)=0,"",VLOOKUP($H156,TChannels,29,FALSE))</f>
        <v/>
      </c>
      <c r="V156" s="53" t="str">
        <f t="shared" ref="V156:V172" si="113">IF(VLOOKUP($H156,TChannels,31,FALSE)=0,"",VLOOKUP($H156,TChannels,31,FALSE))</f>
        <v/>
      </c>
    </row>
    <row r="157" spans="1:22" x14ac:dyDescent="0.2">
      <c r="A157" s="48">
        <f t="shared" si="99"/>
        <v>155</v>
      </c>
      <c r="B157" s="53" t="str">
        <f t="shared" si="94"/>
        <v>France 24</v>
      </c>
      <c r="C157" s="53" t="str">
        <f t="shared" si="95"/>
        <v xml:space="preserve">Международный информационный канал. Каждые полчаса - обновленные сводки новостей. В сетке вещания - дебаты, интервью, аналитические передачи с участием видных политиков и общественных деятелей, бизнесменов, известных людей из мира литературы, моды. </v>
      </c>
      <c r="D157" s="53" t="str">
        <f t="shared" si="100"/>
        <v>Новости и публицистика</v>
      </c>
      <c r="E157" s="54" t="str">
        <f t="shared" si="96"/>
        <v>SD</v>
      </c>
      <c r="F157" s="54" t="str">
        <f t="shared" si="101"/>
        <v>DVB-18</v>
      </c>
      <c r="G157" s="54" t="str">
        <f t="shared" si="102"/>
        <v xml:space="preserve"> 4019</v>
      </c>
      <c r="H157" s="55">
        <v>232</v>
      </c>
      <c r="I157" s="54">
        <f t="shared" si="103"/>
        <v>815</v>
      </c>
      <c r="J157" s="56" t="str">
        <f t="shared" si="97"/>
        <v>epg298</v>
      </c>
      <c r="K157" s="67" t="str">
        <f t="shared" si="104"/>
        <v>000900020801</v>
      </c>
      <c r="L157" s="48" t="str">
        <f t="shared" si="98"/>
        <v>http://www.france24.com/</v>
      </c>
      <c r="M157" s="48" t="str">
        <f t="shared" si="105"/>
        <v>Французский</v>
      </c>
      <c r="N157" s="48" t="str">
        <f t="shared" si="106"/>
        <v>Круглосуточно</v>
      </c>
      <c r="O157" s="137" t="str">
        <f t="shared" si="107"/>
        <v/>
      </c>
      <c r="P157" s="48" t="str">
        <f t="shared" si="108"/>
        <v>Новостной</v>
      </c>
      <c r="Q157" s="48" t="str">
        <f t="shared" si="109"/>
        <v/>
      </c>
      <c r="R157" s="48"/>
      <c r="S157" s="48" t="str">
        <f t="shared" si="110"/>
        <v>Да</v>
      </c>
      <c r="T157" s="48" t="str">
        <f t="shared" si="111"/>
        <v>Да</v>
      </c>
      <c r="U157" s="48" t="str">
        <f t="shared" si="112"/>
        <v/>
      </c>
      <c r="V157" s="53" t="str">
        <f t="shared" si="113"/>
        <v/>
      </c>
    </row>
    <row r="158" spans="1:22" x14ac:dyDescent="0.2">
      <c r="A158" s="48">
        <f t="shared" si="99"/>
        <v>156</v>
      </c>
      <c r="B158" s="53" t="str">
        <f t="shared" si="94"/>
        <v>CNN</v>
      </c>
      <c r="C158" s="53" t="str">
        <f t="shared" si="95"/>
        <v xml:space="preserve">Новостной канал для тех, кто ощущает себя гражданином мира. CNN предлагает качественные новостные программы и глобальный взгляд на события, а также Интервью с самыми известными и влиятельными людьми мира </v>
      </c>
      <c r="D158" s="53" t="str">
        <f t="shared" si="100"/>
        <v>Новости и публицистика</v>
      </c>
      <c r="E158" s="54" t="str">
        <f t="shared" si="96"/>
        <v>SD</v>
      </c>
      <c r="F158" s="54" t="str">
        <f t="shared" si="101"/>
        <v>DVB-18</v>
      </c>
      <c r="G158" s="54" t="str">
        <f t="shared" si="102"/>
        <v xml:space="preserve"> 4019</v>
      </c>
      <c r="H158" s="55">
        <v>236</v>
      </c>
      <c r="I158" s="54">
        <f t="shared" si="103"/>
        <v>812</v>
      </c>
      <c r="J158" s="56" t="str">
        <f t="shared" si="97"/>
        <v>epg290</v>
      </c>
      <c r="K158" s="67" t="str">
        <f t="shared" si="104"/>
        <v>000900020801</v>
      </c>
      <c r="L158" s="48" t="str">
        <f t="shared" si="98"/>
        <v xml:space="preserve">http://www.cnn.com </v>
      </c>
      <c r="M158" s="48" t="str">
        <f t="shared" si="105"/>
        <v>Английский</v>
      </c>
      <c r="N158" s="48" t="str">
        <f t="shared" si="106"/>
        <v>Круглосуточно</v>
      </c>
      <c r="O158" s="137" t="str">
        <f t="shared" si="107"/>
        <v/>
      </c>
      <c r="P158" s="48" t="str">
        <f t="shared" si="108"/>
        <v>Новостной</v>
      </c>
      <c r="Q158" s="48" t="str">
        <f t="shared" si="109"/>
        <v/>
      </c>
      <c r="R158" s="48"/>
      <c r="S158" s="48" t="str">
        <f t="shared" si="110"/>
        <v>Да</v>
      </c>
      <c r="T158" s="48" t="str">
        <f t="shared" si="111"/>
        <v>Да</v>
      </c>
      <c r="U158" s="48" t="str">
        <f t="shared" si="112"/>
        <v/>
      </c>
      <c r="V158" s="53" t="str">
        <f t="shared" si="113"/>
        <v/>
      </c>
    </row>
    <row r="159" spans="1:22" x14ac:dyDescent="0.2">
      <c r="A159" s="48">
        <f t="shared" si="99"/>
        <v>157</v>
      </c>
      <c r="B159" s="53" t="str">
        <f t="shared" si="94"/>
        <v>BBC World News</v>
      </c>
      <c r="C159" s="53" t="str">
        <f t="shared" si="95"/>
        <v>Аналитические обзоры экспертов, деловые репортажи из финансовых центров, интервью, сводки погоды со всего мира… 24 часа в сутки объективной информации от самой крупной организации в мире, специализирующейся на новостях.</v>
      </c>
      <c r="D159" s="53" t="str">
        <f t="shared" si="100"/>
        <v>Новости и публицистика</v>
      </c>
      <c r="E159" s="54" t="str">
        <f t="shared" si="96"/>
        <v>SD</v>
      </c>
      <c r="F159" s="54" t="str">
        <f t="shared" si="101"/>
        <v>DVB-18</v>
      </c>
      <c r="G159" s="54" t="str">
        <f t="shared" si="102"/>
        <v xml:space="preserve"> 4019</v>
      </c>
      <c r="H159" s="55">
        <v>237</v>
      </c>
      <c r="I159" s="54">
        <f t="shared" si="103"/>
        <v>813</v>
      </c>
      <c r="J159" s="56" t="str">
        <f t="shared" si="97"/>
        <v>epg293</v>
      </c>
      <c r="K159" s="67" t="str">
        <f t="shared" si="104"/>
        <v>000900020801</v>
      </c>
      <c r="L159" s="48" t="str">
        <f t="shared" si="98"/>
        <v xml:space="preserve">http://news.bbc.co.uk/ </v>
      </c>
      <c r="M159" s="48" t="str">
        <f t="shared" si="105"/>
        <v>Английский</v>
      </c>
      <c r="N159" s="48" t="str">
        <f t="shared" si="106"/>
        <v>Круглосуточно</v>
      </c>
      <c r="O159" s="137" t="str">
        <f t="shared" si="107"/>
        <v/>
      </c>
      <c r="P159" s="48" t="str">
        <f t="shared" si="108"/>
        <v>Новостной</v>
      </c>
      <c r="Q159" s="48" t="str">
        <f t="shared" si="109"/>
        <v/>
      </c>
      <c r="R159" s="48"/>
      <c r="S159" s="48" t="str">
        <f t="shared" si="110"/>
        <v>Да</v>
      </c>
      <c r="T159" s="48" t="str">
        <f t="shared" si="111"/>
        <v>Да</v>
      </c>
      <c r="U159" s="48" t="str">
        <f t="shared" si="112"/>
        <v/>
      </c>
      <c r="V159" s="53" t="str">
        <f t="shared" si="113"/>
        <v/>
      </c>
    </row>
    <row r="160" spans="1:22" x14ac:dyDescent="0.2">
      <c r="A160" s="48">
        <f t="shared" si="99"/>
        <v>158</v>
      </c>
      <c r="B160" s="53" t="str">
        <f t="shared" si="94"/>
        <v>Евроновости</v>
      </c>
      <c r="C160" s="53" t="str">
        <f t="shared" si="95"/>
        <v>Европейский ежедневный круглосуточный информационный телеканал, совмещающий видеохронику мировых событий. Канал освещает мировые события, актуальные с европейской точки зрения. Экстренная информация оперативно передаётся в формате прямых включений с мест событий; регулярно обновляемая сводка выходит в эфир каждые полчаса и включает, наряду с сюжетами о ключевых общественно-политических событиях, финансовые новости, спортивную хронику, отчёт о деятельности европейских органов власти и прогнозы погоды в Европе и мире.</v>
      </c>
      <c r="D160" s="53" t="str">
        <f t="shared" si="100"/>
        <v>Новости и публицистика</v>
      </c>
      <c r="E160" s="54" t="str">
        <f t="shared" si="96"/>
        <v>SD</v>
      </c>
      <c r="F160" s="54" t="str">
        <f t="shared" si="101"/>
        <v>DVB-18</v>
      </c>
      <c r="G160" s="54" t="str">
        <f t="shared" si="102"/>
        <v xml:space="preserve"> 4019</v>
      </c>
      <c r="H160" s="55">
        <v>250</v>
      </c>
      <c r="I160" s="54">
        <f t="shared" si="103"/>
        <v>811</v>
      </c>
      <c r="J160" s="56" t="str">
        <f t="shared" si="97"/>
        <v>epg353</v>
      </c>
      <c r="K160" s="67" t="str">
        <f t="shared" si="104"/>
        <v>000900020801</v>
      </c>
      <c r="L160" s="48" t="str">
        <f t="shared" si="98"/>
        <v xml:space="preserve">http://ru.euronews.com/ </v>
      </c>
      <c r="M160" s="48" t="str">
        <f t="shared" si="105"/>
        <v>Русский</v>
      </c>
      <c r="N160" s="48" t="str">
        <f t="shared" si="106"/>
        <v>Круглосуточно</v>
      </c>
      <c r="O160" s="137" t="str">
        <f t="shared" si="107"/>
        <v/>
      </c>
      <c r="P160" s="48" t="str">
        <f t="shared" si="108"/>
        <v>Новостной</v>
      </c>
      <c r="Q160" s="48" t="str">
        <f t="shared" si="109"/>
        <v/>
      </c>
      <c r="R160" s="48"/>
      <c r="S160" s="48" t="str">
        <f t="shared" si="110"/>
        <v>Да</v>
      </c>
      <c r="T160" s="48" t="str">
        <f t="shared" si="111"/>
        <v>Да</v>
      </c>
      <c r="U160" s="48" t="str">
        <f t="shared" si="112"/>
        <v/>
      </c>
      <c r="V160" s="53" t="str">
        <f t="shared" si="113"/>
        <v/>
      </c>
    </row>
    <row r="161" spans="1:22" x14ac:dyDescent="0.2">
      <c r="A161" s="67">
        <f t="shared" si="99"/>
        <v>159</v>
      </c>
      <c r="B161" s="51" t="str">
        <f t="shared" si="94"/>
        <v>Матч! Боец</v>
      </c>
      <c r="C161" s="51" t="str">
        <f t="shared" si="95"/>
        <v>Программы телеканала посвящены профессиональным и любительским единоборствам: боксу, смешанному стилю, кикбоксингу, дзюдо, борьбе, самбо и др. Смотрите в эфире канала еженедельные обзоры, программы о традиционных видах единоборств «Академия единоборств», «Один на один», трансляции профессиональных бойцовских шоу, чемпионатов и Кубков России, а также мировой чемпионат по кикбоксингу Glory и обзоры императорского турнира Grand Sumo Tournament.</v>
      </c>
      <c r="D161" s="51" t="str">
        <f t="shared" si="100"/>
        <v>Спортивные</v>
      </c>
      <c r="E161" s="68" t="str">
        <f t="shared" si="96"/>
        <v>SD</v>
      </c>
      <c r="F161" s="68" t="str">
        <f t="shared" si="101"/>
        <v>DVB-19</v>
      </c>
      <c r="G161" s="68" t="str">
        <f t="shared" si="102"/>
        <v xml:space="preserve"> 4019</v>
      </c>
      <c r="H161" s="152">
        <v>107</v>
      </c>
      <c r="I161" s="68">
        <f t="shared" si="103"/>
        <v>304</v>
      </c>
      <c r="J161" s="153" t="str">
        <f t="shared" si="97"/>
        <v>epg103</v>
      </c>
      <c r="K161" s="67" t="str">
        <f t="shared" si="104"/>
        <v>0009000207D1</v>
      </c>
      <c r="L161" s="67" t="str">
        <f t="shared" si="98"/>
        <v>http://www.boets.ru/</v>
      </c>
      <c r="M161" s="67" t="str">
        <f t="shared" si="105"/>
        <v>Русский</v>
      </c>
      <c r="N161" s="67" t="str">
        <f t="shared" si="106"/>
        <v>Круглосуточно</v>
      </c>
      <c r="O161" s="154" t="str">
        <f t="shared" si="107"/>
        <v/>
      </c>
      <c r="P161" s="67" t="str">
        <f t="shared" si="108"/>
        <v>Базовый</v>
      </c>
      <c r="Q161" s="67" t="str">
        <f t="shared" si="109"/>
        <v/>
      </c>
      <c r="R161" s="67"/>
      <c r="S161" s="67" t="str">
        <f t="shared" si="110"/>
        <v>Да</v>
      </c>
      <c r="T161" s="67" t="str">
        <f t="shared" si="111"/>
        <v>Да</v>
      </c>
      <c r="U161" s="67" t="str">
        <f t="shared" si="112"/>
        <v/>
      </c>
      <c r="V161" s="51" t="str">
        <f t="shared" si="113"/>
        <v/>
      </c>
    </row>
    <row r="162" spans="1:22" x14ac:dyDescent="0.2">
      <c r="A162" s="67">
        <f t="shared" si="99"/>
        <v>160</v>
      </c>
      <c r="B162" s="51" t="str">
        <f t="shared" si="94"/>
        <v>ТНТ Music</v>
      </c>
      <c r="C162" s="51" t="str">
        <f t="shared" si="95"/>
        <v>Это качественная и востребованная музыка, эксклюзивные развлекательные программы и тв-шоу. ТНТ MUSIC знает всё о модных развлечениях. Интервью, репортажи, прямые трансляции с фестивалей и спортивных событий, спецпроекты, тв-шоу, кино и сериалы. Развлекательная часть видеоконтента создается с учётом опыта самых успешных проектов телеканала ТНТ.</v>
      </c>
      <c r="D162" s="51" t="str">
        <f t="shared" si="100"/>
        <v>Музыкальные</v>
      </c>
      <c r="E162" s="68" t="str">
        <f t="shared" si="96"/>
        <v>SD</v>
      </c>
      <c r="F162" s="68" t="str">
        <f t="shared" si="101"/>
        <v>DVB-23</v>
      </c>
      <c r="G162" s="68" t="str">
        <f t="shared" si="102"/>
        <v xml:space="preserve"> 4019</v>
      </c>
      <c r="H162" s="152">
        <v>324</v>
      </c>
      <c r="I162" s="68">
        <f t="shared" si="103"/>
        <v>503</v>
      </c>
      <c r="J162" s="153" t="str">
        <f t="shared" si="97"/>
        <v>epg638</v>
      </c>
      <c r="K162" s="67" t="str">
        <f t="shared" si="104"/>
        <v>0009000207D1</v>
      </c>
      <c r="L162" s="67" t="str">
        <f t="shared" si="98"/>
        <v>http://www.tntmusic.ru/</v>
      </c>
      <c r="M162" s="67" t="str">
        <f t="shared" si="105"/>
        <v>Русский</v>
      </c>
      <c r="N162" s="67" t="str">
        <f t="shared" si="106"/>
        <v>Круглосуточно</v>
      </c>
      <c r="O162" s="154" t="str">
        <f t="shared" si="107"/>
        <v/>
      </c>
      <c r="P162" s="67" t="str">
        <f t="shared" si="108"/>
        <v>Базовый</v>
      </c>
      <c r="Q162" s="67" t="str">
        <f t="shared" si="109"/>
        <v/>
      </c>
      <c r="R162" s="67"/>
      <c r="S162" s="67" t="str">
        <f t="shared" si="110"/>
        <v>Да</v>
      </c>
      <c r="T162" s="67" t="str">
        <f t="shared" si="111"/>
        <v>Да</v>
      </c>
      <c r="U162" s="67" t="str">
        <f t="shared" si="112"/>
        <v/>
      </c>
      <c r="V162" s="51" t="str">
        <f t="shared" si="113"/>
        <v/>
      </c>
    </row>
    <row r="163" spans="1:22" x14ac:dyDescent="0.2">
      <c r="A163" s="67">
        <f t="shared" ref="A163:A172" si="114">ROW()-2</f>
        <v>161</v>
      </c>
      <c r="B163" s="51" t="str">
        <f t="shared" si="94"/>
        <v>Viasat Explore</v>
      </c>
      <c r="C163" s="51" t="str">
        <f t="shared" si="95"/>
        <v>Канал приключений, экстрима, загадок природы и человека. Прекрасное сочетание фильмов от лучших мировых производителей.</v>
      </c>
      <c r="D163" s="51" t="str">
        <f t="shared" si="100"/>
        <v>Познавательные</v>
      </c>
      <c r="E163" s="68" t="str">
        <f t="shared" si="96"/>
        <v>SD</v>
      </c>
      <c r="F163" s="68" t="str">
        <f t="shared" si="101"/>
        <v>DVB-27</v>
      </c>
      <c r="G163" s="68" t="str">
        <f t="shared" si="102"/>
        <v xml:space="preserve"> 4019</v>
      </c>
      <c r="H163" s="152">
        <v>89</v>
      </c>
      <c r="I163" s="68">
        <f t="shared" si="103"/>
        <v>118</v>
      </c>
      <c r="J163" s="153" t="str">
        <f t="shared" si="97"/>
        <v>epg85</v>
      </c>
      <c r="K163" s="67" t="str">
        <f t="shared" si="104"/>
        <v>0009000207D1</v>
      </c>
      <c r="L163" s="67" t="str">
        <f t="shared" si="98"/>
        <v>http://www.viasat-channels.tv/</v>
      </c>
      <c r="M163" s="67" t="str">
        <f t="shared" si="105"/>
        <v>Русский, Английский</v>
      </c>
      <c r="N163" s="67" t="str">
        <f t="shared" si="106"/>
        <v>Круглосуточно</v>
      </c>
      <c r="O163" s="154" t="str">
        <f t="shared" si="107"/>
        <v/>
      </c>
      <c r="P163" s="67" t="str">
        <f t="shared" si="108"/>
        <v>Базовый</v>
      </c>
      <c r="Q163" s="67" t="str">
        <f t="shared" si="109"/>
        <v/>
      </c>
      <c r="R163" s="67"/>
      <c r="S163" s="67" t="str">
        <f t="shared" si="110"/>
        <v>Да</v>
      </c>
      <c r="T163" s="67" t="str">
        <f t="shared" si="111"/>
        <v>Да</v>
      </c>
      <c r="U163" s="67" t="str">
        <f t="shared" si="112"/>
        <v/>
      </c>
      <c r="V163" s="51" t="str">
        <f t="shared" si="113"/>
        <v/>
      </c>
    </row>
    <row r="164" spans="1:22" x14ac:dyDescent="0.2">
      <c r="A164" s="67">
        <f t="shared" si="114"/>
        <v>162</v>
      </c>
      <c r="B164" s="51" t="str">
        <f t="shared" si="94"/>
        <v>КИНОКОМЕДИЯ</v>
      </c>
      <c r="C164" s="51" t="str">
        <f t="shared" si="95"/>
        <v>Телеканал отечественных и зарубежных комедий. В эфире самые веселые, смешные и забавные фильмы от ведущих киностудий. Классика жанра и новинки последних лет. Хорошее настроение каждый день!</v>
      </c>
      <c r="D164" s="51" t="str">
        <f t="shared" si="100"/>
        <v>Кино и сериалы</v>
      </c>
      <c r="E164" s="68" t="str">
        <f t="shared" si="96"/>
        <v>SD</v>
      </c>
      <c r="F164" s="68" t="str">
        <f t="shared" si="101"/>
        <v>DVB-27</v>
      </c>
      <c r="G164" s="68" t="str">
        <f t="shared" si="102"/>
        <v xml:space="preserve"> 4019</v>
      </c>
      <c r="H164" s="152">
        <v>116</v>
      </c>
      <c r="I164" s="68">
        <f t="shared" si="103"/>
        <v>76</v>
      </c>
      <c r="J164" s="153" t="str">
        <f t="shared" si="97"/>
        <v>epg112</v>
      </c>
      <c r="K164" s="67" t="str">
        <f t="shared" si="104"/>
        <v>0009000207D1</v>
      </c>
      <c r="L164" s="67" t="str">
        <f t="shared" si="98"/>
        <v>http://www.nastroykino.ru/kinokomedija/</v>
      </c>
      <c r="M164" s="67" t="str">
        <f t="shared" si="105"/>
        <v>Русский</v>
      </c>
      <c r="N164" s="67" t="str">
        <f t="shared" si="106"/>
        <v>Круглосуточно</v>
      </c>
      <c r="O164" s="154" t="str">
        <f t="shared" si="107"/>
        <v/>
      </c>
      <c r="P164" s="67" t="str">
        <f t="shared" si="108"/>
        <v>Базовый</v>
      </c>
      <c r="Q164" s="67" t="str">
        <f t="shared" si="109"/>
        <v/>
      </c>
      <c r="R164" s="67"/>
      <c r="S164" s="67" t="str">
        <f t="shared" si="110"/>
        <v>Да</v>
      </c>
      <c r="T164" s="67" t="str">
        <f t="shared" si="111"/>
        <v>Да</v>
      </c>
      <c r="U164" s="67" t="str">
        <f t="shared" si="112"/>
        <v/>
      </c>
      <c r="V164" s="51" t="str">
        <f t="shared" si="113"/>
        <v/>
      </c>
    </row>
    <row r="165" spans="1:22" x14ac:dyDescent="0.2">
      <c r="A165" s="67">
        <f t="shared" si="114"/>
        <v>163</v>
      </c>
      <c r="B165" s="51" t="str">
        <f t="shared" si="94"/>
        <v>Viasat Nature</v>
      </c>
      <c r="C165" s="51" t="str">
        <f t="shared" si="95"/>
        <v>Программы производства ведущих телестудий мира – призоносные документальные ленты о природе и животных с участием знаменитых путешественников, натуралистов и телеведущих.</v>
      </c>
      <c r="D165" s="51" t="str">
        <f t="shared" si="100"/>
        <v>Познавательные</v>
      </c>
      <c r="E165" s="68" t="str">
        <f t="shared" si="96"/>
        <v>SD</v>
      </c>
      <c r="F165" s="68" t="str">
        <f t="shared" si="101"/>
        <v>DVB-28</v>
      </c>
      <c r="G165" s="68" t="str">
        <f t="shared" si="102"/>
        <v xml:space="preserve"> 4019</v>
      </c>
      <c r="H165" s="152">
        <v>88</v>
      </c>
      <c r="I165" s="68">
        <f t="shared" si="103"/>
        <v>119</v>
      </c>
      <c r="J165" s="153" t="str">
        <f t="shared" si="97"/>
        <v>epg84</v>
      </c>
      <c r="K165" s="67" t="str">
        <f t="shared" si="104"/>
        <v>0009000207D1</v>
      </c>
      <c r="L165" s="67" t="str">
        <f t="shared" si="98"/>
        <v>http://www.viasat-channels.tv/</v>
      </c>
      <c r="M165" s="67" t="str">
        <f t="shared" si="105"/>
        <v>Русский, Английский</v>
      </c>
      <c r="N165" s="67" t="str">
        <f t="shared" si="106"/>
        <v>Круглосуточно</v>
      </c>
      <c r="O165" s="154" t="str">
        <f t="shared" si="107"/>
        <v/>
      </c>
      <c r="P165" s="67" t="str">
        <f t="shared" si="108"/>
        <v>Базовый</v>
      </c>
      <c r="Q165" s="67" t="str">
        <f t="shared" si="109"/>
        <v/>
      </c>
      <c r="R165" s="67"/>
      <c r="S165" s="67" t="str">
        <f t="shared" si="110"/>
        <v>Да</v>
      </c>
      <c r="T165" s="67" t="str">
        <f t="shared" si="111"/>
        <v>Да</v>
      </c>
      <c r="U165" s="67" t="str">
        <f t="shared" si="112"/>
        <v/>
      </c>
      <c r="V165" s="51" t="str">
        <f t="shared" si="113"/>
        <v/>
      </c>
    </row>
    <row r="166" spans="1:22" x14ac:dyDescent="0.2">
      <c r="A166" s="67">
        <f t="shared" si="114"/>
        <v>164</v>
      </c>
      <c r="B166" s="51" t="str">
        <f t="shared" si="94"/>
        <v>H2</v>
      </c>
      <c r="C166" s="51" t="str">
        <f t="shared" si="95"/>
        <v>Это канал, где информацию подают самым неожиданным и интересным способом. H2 открывает мир истории, науки, военной истории, История Древнего мира и новейшей истории, раскрывая связи и отыскивая малоизвестные факты из окружающего нас мира. Здесь всего больше в 2 раза, больше исследований, больше знаний, больше понимания, больше Истории.</v>
      </c>
      <c r="D166" s="51" t="str">
        <f t="shared" si="100"/>
        <v>Познавательные</v>
      </c>
      <c r="E166" s="68" t="str">
        <f t="shared" si="96"/>
        <v>SD</v>
      </c>
      <c r="F166" s="68" t="str">
        <f t="shared" si="101"/>
        <v>DVB-29</v>
      </c>
      <c r="G166" s="68" t="str">
        <f t="shared" si="102"/>
        <v xml:space="preserve"> 4019</v>
      </c>
      <c r="H166" s="152">
        <v>326</v>
      </c>
      <c r="I166" s="68">
        <f t="shared" si="103"/>
        <v>208</v>
      </c>
      <c r="J166" s="153" t="str">
        <f t="shared" si="97"/>
        <v>epg640</v>
      </c>
      <c r="K166" s="67" t="str">
        <f t="shared" si="104"/>
        <v>0009000207D1</v>
      </c>
      <c r="L166" s="67" t="str">
        <f t="shared" si="98"/>
        <v>http://www.history.com/</v>
      </c>
      <c r="M166" s="67" t="str">
        <f t="shared" si="105"/>
        <v>Русский, Английский</v>
      </c>
      <c r="N166" s="67" t="str">
        <f t="shared" si="106"/>
        <v>Круглосуточно</v>
      </c>
      <c r="O166" s="154" t="str">
        <f t="shared" si="107"/>
        <v/>
      </c>
      <c r="P166" s="67" t="str">
        <f t="shared" si="108"/>
        <v>Базовый</v>
      </c>
      <c r="Q166" s="67" t="str">
        <f t="shared" si="109"/>
        <v/>
      </c>
      <c r="R166" s="67"/>
      <c r="S166" s="67" t="str">
        <f t="shared" si="110"/>
        <v>Да</v>
      </c>
      <c r="T166" s="67" t="str">
        <f t="shared" si="111"/>
        <v>Да</v>
      </c>
      <c r="U166" s="67" t="str">
        <f t="shared" si="112"/>
        <v/>
      </c>
      <c r="V166" s="51" t="str">
        <f t="shared" si="113"/>
        <v/>
      </c>
    </row>
    <row r="167" spans="1:22" x14ac:dyDescent="0.2">
      <c r="A167" s="67">
        <f t="shared" si="114"/>
        <v>165</v>
      </c>
      <c r="B167" s="51" t="str">
        <f t="shared" si="94"/>
        <v>Game Show</v>
      </c>
      <c r="C167" s="51" t="str">
        <f t="shared" si="95"/>
        <v>Телеканал о видеоиграх: ежедневные новости мира видеоигр и киберспорта, прямые трансляции чемпионатов, лиг, LAN-финалов и фестивалей; трейлеры и обзоры игр и ожидаемых новинок; киберспортивные вечера; научно-популярные и образовательные программы; обзоры и аналитические передачи; лайфхаки и let’s play.</v>
      </c>
      <c r="D167" s="51" t="str">
        <f t="shared" si="100"/>
        <v>Развлекательные</v>
      </c>
      <c r="E167" s="68" t="str">
        <f t="shared" si="96"/>
        <v>SD</v>
      </c>
      <c r="F167" s="68" t="str">
        <f t="shared" si="101"/>
        <v>DVB-31</v>
      </c>
      <c r="G167" s="68" t="str">
        <f t="shared" si="102"/>
        <v xml:space="preserve"> 4019</v>
      </c>
      <c r="H167" s="152">
        <v>325</v>
      </c>
      <c r="I167" s="68">
        <f t="shared" si="103"/>
        <v>837</v>
      </c>
      <c r="J167" s="153" t="str">
        <f t="shared" si="97"/>
        <v>epg642</v>
      </c>
      <c r="K167" s="67" t="str">
        <f t="shared" si="104"/>
        <v>000900020803</v>
      </c>
      <c r="L167" s="67" t="str">
        <f t="shared" si="98"/>
        <v>http://gameshow.ru/</v>
      </c>
      <c r="M167" s="67" t="str">
        <f t="shared" si="105"/>
        <v>Русский</v>
      </c>
      <c r="N167" s="67" t="str">
        <f t="shared" si="106"/>
        <v>Круглосуточно</v>
      </c>
      <c r="O167" s="154" t="str">
        <f t="shared" si="107"/>
        <v/>
      </c>
      <c r="P167" s="67" t="str">
        <f t="shared" si="108"/>
        <v>Активный</v>
      </c>
      <c r="Q167" s="67" t="str">
        <f t="shared" si="109"/>
        <v/>
      </c>
      <c r="R167" s="67"/>
      <c r="S167" s="67" t="str">
        <f t="shared" si="110"/>
        <v>Да</v>
      </c>
      <c r="T167" s="67" t="str">
        <f t="shared" si="111"/>
        <v>Да</v>
      </c>
      <c r="U167" s="67" t="str">
        <f t="shared" si="112"/>
        <v/>
      </c>
      <c r="V167" s="51" t="str">
        <f t="shared" si="113"/>
        <v/>
      </c>
    </row>
    <row r="168" spans="1:22" x14ac:dyDescent="0.2">
      <c r="A168" s="67">
        <f t="shared" si="114"/>
        <v>166</v>
      </c>
      <c r="B168" s="51" t="str">
        <f t="shared" si="94"/>
        <v>CBS Reality</v>
      </c>
      <c r="C168" s="51" t="str">
        <f t="shared" si="95"/>
        <v>CBS Reality - это полицейские погони, природные катаклизмы, события, ежедневно происходящие в операционных и палатах больницы скорой помощи, мир паранормальных явлений и люди, одержимые различными формами маний и фобий - все то, что происходит вокруг, что может случиться с каждым из нас, что угрожает нам и вдохновляет нас, впечатляет и вызывает у нас эмоции.</v>
      </c>
      <c r="D168" s="51" t="str">
        <f t="shared" si="100"/>
        <v>Развлекательные</v>
      </c>
      <c r="E168" s="68" t="str">
        <f t="shared" si="96"/>
        <v>SD</v>
      </c>
      <c r="F168" s="68" t="str">
        <f t="shared" si="101"/>
        <v>DVB-31</v>
      </c>
      <c r="G168" s="68" t="str">
        <f t="shared" si="102"/>
        <v xml:space="preserve"> 4019</v>
      </c>
      <c r="H168" s="152">
        <v>327</v>
      </c>
      <c r="I168" s="68">
        <f t="shared" si="103"/>
        <v>839</v>
      </c>
      <c r="J168" s="153" t="str">
        <f t="shared" si="97"/>
        <v>epg366</v>
      </c>
      <c r="K168" s="67" t="str">
        <f t="shared" si="104"/>
        <v>000900020803</v>
      </c>
      <c r="L168" s="67" t="str">
        <f t="shared" si="98"/>
        <v>http://www.cbsreality.tv/eu/</v>
      </c>
      <c r="M168" s="67" t="str">
        <f t="shared" si="105"/>
        <v>Русский</v>
      </c>
      <c r="N168" s="67" t="str">
        <f t="shared" si="106"/>
        <v>Круглосуточно</v>
      </c>
      <c r="O168" s="154" t="str">
        <f t="shared" si="107"/>
        <v/>
      </c>
      <c r="P168" s="67" t="str">
        <f t="shared" si="108"/>
        <v>Активный</v>
      </c>
      <c r="Q168" s="67" t="str">
        <f t="shared" si="109"/>
        <v/>
      </c>
      <c r="R168" s="67"/>
      <c r="S168" s="67" t="str">
        <f t="shared" si="110"/>
        <v>Да</v>
      </c>
      <c r="T168" s="67" t="str">
        <f t="shared" si="111"/>
        <v>Да</v>
      </c>
      <c r="U168" s="67" t="str">
        <f t="shared" si="112"/>
        <v/>
      </c>
      <c r="V168" s="51" t="str">
        <f t="shared" si="113"/>
        <v/>
      </c>
    </row>
    <row r="169" spans="1:22" x14ac:dyDescent="0.2">
      <c r="A169" s="67">
        <f t="shared" si="114"/>
        <v>167</v>
      </c>
      <c r="B169" s="51" t="str">
        <f t="shared" si="94"/>
        <v>Морской</v>
      </c>
      <c r="C169" s="51" t="str">
        <f t="shared" si="95"/>
        <v>Телеканал рассказывает о жизни на воде и морских приключениях и не оставит равнодушным никого. В программе канала, специально адаптированного под российского телезрителя, – увлекательные передачи о развлечениях на воде, захватывающие репортажи о лучших «фридайверах» мира, сюжеты о подводном мире морей и океанов, а также трансляции о крупнейших регатах и о других ярких и важных событиях парусного и яхтенного спорта.</v>
      </c>
      <c r="D169" s="51" t="str">
        <f t="shared" si="100"/>
        <v>Познавательные</v>
      </c>
      <c r="E169" s="68" t="str">
        <f t="shared" si="96"/>
        <v>SD</v>
      </c>
      <c r="F169" s="68" t="str">
        <f t="shared" si="101"/>
        <v>DVB-31</v>
      </c>
      <c r="G169" s="68" t="str">
        <f t="shared" si="102"/>
        <v xml:space="preserve"> 4019</v>
      </c>
      <c r="H169" s="152">
        <v>328</v>
      </c>
      <c r="I169" s="68">
        <f t="shared" si="103"/>
        <v>841</v>
      </c>
      <c r="J169" s="153" t="str">
        <f t="shared" si="97"/>
        <v>epg568</v>
      </c>
      <c r="K169" s="67" t="str">
        <f t="shared" si="104"/>
        <v>000900020803</v>
      </c>
      <c r="L169" s="67" t="str">
        <f t="shared" si="98"/>
        <v>http://www.nauticalchannel.ru/</v>
      </c>
      <c r="M169" s="67" t="str">
        <f t="shared" si="105"/>
        <v>Русский</v>
      </c>
      <c r="N169" s="67" t="str">
        <f t="shared" si="106"/>
        <v>Круглосуточно</v>
      </c>
      <c r="O169" s="154" t="str">
        <f t="shared" si="107"/>
        <v/>
      </c>
      <c r="P169" s="67" t="str">
        <f t="shared" si="108"/>
        <v>Активный</v>
      </c>
      <c r="Q169" s="67" t="str">
        <f t="shared" si="109"/>
        <v/>
      </c>
      <c r="R169" s="67"/>
      <c r="S169" s="67" t="str">
        <f t="shared" si="110"/>
        <v>Да</v>
      </c>
      <c r="T169" s="67" t="str">
        <f t="shared" si="111"/>
        <v>Да</v>
      </c>
      <c r="U169" s="67" t="str">
        <f t="shared" si="112"/>
        <v/>
      </c>
      <c r="V169" s="51" t="str">
        <f t="shared" si="113"/>
        <v/>
      </c>
    </row>
    <row r="170" spans="1:22" x14ac:dyDescent="0.2">
      <c r="A170" s="67">
        <f t="shared" si="114"/>
        <v>168</v>
      </c>
      <c r="B170" s="51" t="str">
        <f t="shared" si="94"/>
        <v>Ювелирочка</v>
      </c>
      <c r="C170" s="51" t="str">
        <f t="shared" si="95"/>
        <v>Ювелирный телеканал России. Зрители смогут приобрести эксклюзивные, ювелирные украшения по самым лояльным ценам, а также увидеть много интересного о ювелирном мире. История, мифы и легенды, мода, наука, интересные люди и захватывающие телеаукционы. Все это неотъемлемая часть программы телеканала. Ювелирочка – драгоценная частичка счастья в каждый дом!</v>
      </c>
      <c r="D170" s="51" t="str">
        <f t="shared" si="100"/>
        <v>Развлекательные</v>
      </c>
      <c r="E170" s="68" t="str">
        <f t="shared" si="96"/>
        <v>SD</v>
      </c>
      <c r="F170" s="68" t="str">
        <f t="shared" si="101"/>
        <v>DVB-31</v>
      </c>
      <c r="G170" s="68" t="str">
        <f t="shared" si="102"/>
        <v xml:space="preserve"> 4019</v>
      </c>
      <c r="H170" s="68">
        <v>331</v>
      </c>
      <c r="I170" s="68">
        <f t="shared" si="103"/>
        <v>38</v>
      </c>
      <c r="J170" s="153" t="str">
        <f t="shared" si="97"/>
        <v>epg653</v>
      </c>
      <c r="K170" s="67" t="str">
        <f t="shared" si="104"/>
        <v>0009000207E3</v>
      </c>
      <c r="L170" s="67" t="str">
        <f t="shared" si="98"/>
        <v>http://www.ves-media.com/</v>
      </c>
      <c r="M170" s="67" t="str">
        <f t="shared" si="105"/>
        <v>Русский</v>
      </c>
      <c r="N170" s="67" t="str">
        <f t="shared" si="106"/>
        <v>Круглосуточно</v>
      </c>
      <c r="O170" s="154" t="str">
        <f t="shared" si="107"/>
        <v/>
      </c>
      <c r="P170" s="67" t="str">
        <f t="shared" si="108"/>
        <v>Базовый</v>
      </c>
      <c r="Q170" s="67" t="str">
        <f t="shared" si="109"/>
        <v/>
      </c>
      <c r="R170" s="67"/>
      <c r="S170" s="67" t="str">
        <f t="shared" si="110"/>
        <v>Да</v>
      </c>
      <c r="T170" s="67" t="str">
        <f t="shared" si="111"/>
        <v>Да</v>
      </c>
      <c r="U170" s="67" t="str">
        <f t="shared" si="112"/>
        <v/>
      </c>
      <c r="V170" s="51" t="str">
        <f t="shared" si="113"/>
        <v/>
      </c>
    </row>
    <row r="171" spans="1:22" s="69" customFormat="1" x14ac:dyDescent="0.2">
      <c r="A171" s="67">
        <f t="shared" si="114"/>
        <v>169</v>
      </c>
      <c r="B171" s="51" t="str">
        <f t="shared" si="94"/>
        <v>Russian Extreme TV Ultra HD (тест)</v>
      </c>
      <c r="C171" s="51" t="str">
        <f t="shared" si="95"/>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1" s="51" t="str">
        <f t="shared" si="100"/>
        <v>Спортивные</v>
      </c>
      <c r="E171" s="68" t="str">
        <f t="shared" si="96"/>
        <v>HD</v>
      </c>
      <c r="F171" s="68" t="str">
        <f t="shared" si="101"/>
        <v>DVB-32</v>
      </c>
      <c r="G171" s="68" t="str">
        <f t="shared" si="102"/>
        <v xml:space="preserve"> 4019</v>
      </c>
      <c r="H171" s="68">
        <v>400</v>
      </c>
      <c r="I171" s="68">
        <f t="shared" si="103"/>
        <v>842</v>
      </c>
      <c r="J171" s="153" t="str">
        <f t="shared" si="97"/>
        <v>epg665</v>
      </c>
      <c r="K171" s="67" t="str">
        <f t="shared" si="104"/>
        <v>0009000207D1</v>
      </c>
      <c r="L171" s="67" t="str">
        <f t="shared" si="98"/>
        <v>http://www.extremtv.ru/</v>
      </c>
      <c r="M171" s="67" t="str">
        <f t="shared" si="105"/>
        <v>Русский</v>
      </c>
      <c r="N171" s="67" t="str">
        <f t="shared" si="106"/>
        <v>Круглосуточно</v>
      </c>
      <c r="O171" s="154" t="str">
        <f t="shared" si="107"/>
        <v/>
      </c>
      <c r="P171" s="67" t="str">
        <f t="shared" si="108"/>
        <v>Базовый</v>
      </c>
      <c r="Q171" s="67" t="str">
        <f t="shared" si="109"/>
        <v/>
      </c>
      <c r="R171" s="67"/>
      <c r="S171" s="67" t="str">
        <f t="shared" si="110"/>
        <v>Да</v>
      </c>
      <c r="T171" s="67" t="str">
        <f t="shared" si="111"/>
        <v>Да</v>
      </c>
      <c r="U171" s="67" t="str">
        <f t="shared" si="112"/>
        <v/>
      </c>
      <c r="V171" s="51" t="str">
        <f t="shared" si="113"/>
        <v/>
      </c>
    </row>
    <row r="172" spans="1:22" s="69" customFormat="1" x14ac:dyDescent="0.2">
      <c r="A172" s="67">
        <f t="shared" si="114"/>
        <v>170</v>
      </c>
      <c r="B172" s="51" t="str">
        <f t="shared" si="94"/>
        <v>Russian Extreme TV Ultra HD (тест)</v>
      </c>
      <c r="C172" s="51" t="str">
        <f t="shared" si="95"/>
        <v>Первый российский телеканал, полностью посвященный экстремальным видам спорта и всему, что с этим связано. Большую часть эфира телекомпании составят трансляции с крупнейших мировых соревнований. Вещание в формате UHD.</v>
      </c>
      <c r="D172" s="51" t="str">
        <f t="shared" si="100"/>
        <v>Спортивные</v>
      </c>
      <c r="E172" s="68" t="str">
        <f t="shared" si="96"/>
        <v>HD</v>
      </c>
      <c r="F172" s="68" t="str">
        <f t="shared" si="101"/>
        <v>DVB-33</v>
      </c>
      <c r="G172" s="68" t="str">
        <f t="shared" si="102"/>
        <v xml:space="preserve"> 4019</v>
      </c>
      <c r="H172" s="68">
        <v>401</v>
      </c>
      <c r="I172" s="68">
        <f t="shared" si="103"/>
        <v>843</v>
      </c>
      <c r="J172" s="153" t="str">
        <f t="shared" si="97"/>
        <v>epg665</v>
      </c>
      <c r="K172" s="67" t="str">
        <f t="shared" si="104"/>
        <v>0009000207D1</v>
      </c>
      <c r="L172" s="67" t="str">
        <f t="shared" si="98"/>
        <v>http://www.extremtv.ru/</v>
      </c>
      <c r="M172" s="67" t="str">
        <f t="shared" si="105"/>
        <v>Русский</v>
      </c>
      <c r="N172" s="67" t="str">
        <f t="shared" si="106"/>
        <v>Круглосуточно</v>
      </c>
      <c r="O172" s="154" t="str">
        <f t="shared" si="107"/>
        <v/>
      </c>
      <c r="P172" s="67" t="str">
        <f t="shared" si="108"/>
        <v>Базовый</v>
      </c>
      <c r="Q172" s="67" t="str">
        <f t="shared" si="109"/>
        <v/>
      </c>
      <c r="R172" s="67"/>
      <c r="S172" s="67" t="str">
        <f t="shared" si="110"/>
        <v>Да</v>
      </c>
      <c r="T172" s="67" t="str">
        <f t="shared" si="111"/>
        <v>Да</v>
      </c>
      <c r="U172" s="67" t="str">
        <f t="shared" si="112"/>
        <v/>
      </c>
      <c r="V172" s="51" t="str">
        <f t="shared" si="113"/>
        <v/>
      </c>
    </row>
    <row r="173" spans="1:22" x14ac:dyDescent="0.2">
      <c r="A173" s="2"/>
      <c r="B173" s="2"/>
      <c r="C173" s="2"/>
      <c r="D173" s="2"/>
      <c r="E173" s="2"/>
      <c r="F173" s="2"/>
      <c r="G173" s="2"/>
      <c r="H173" s="2"/>
      <c r="I173" s="2"/>
      <c r="J173" s="2"/>
      <c r="K173" s="2"/>
      <c r="L173" s="2"/>
      <c r="M173" s="2"/>
      <c r="N173" s="2"/>
      <c r="O173" s="2"/>
      <c r="P173" s="2"/>
      <c r="Q173" s="2"/>
      <c r="R173" s="2"/>
      <c r="S173" s="2"/>
      <c r="T173" s="2"/>
      <c r="U173" s="2"/>
    </row>
    <row r="174" spans="1:22" x14ac:dyDescent="0.2">
      <c r="A174" s="2"/>
      <c r="B174" s="2"/>
      <c r="C174" s="2"/>
      <c r="D174" s="2"/>
      <c r="E174" s="2"/>
      <c r="F174" s="2"/>
      <c r="G174" s="2"/>
      <c r="H174" s="2"/>
      <c r="I174" s="2"/>
      <c r="J174" s="2"/>
      <c r="K174" s="2"/>
      <c r="L174" s="2"/>
      <c r="M174" s="2"/>
      <c r="N174" s="2"/>
      <c r="O174" s="2"/>
      <c r="P174" s="2"/>
      <c r="Q174" s="2"/>
      <c r="R174" s="2"/>
      <c r="S174" s="2"/>
      <c r="T174" s="2"/>
      <c r="U174" s="2"/>
    </row>
    <row r="175" spans="1:22" x14ac:dyDescent="0.2">
      <c r="A175" s="2"/>
      <c r="B175" s="2"/>
      <c r="C175" s="2"/>
      <c r="D175" s="2"/>
      <c r="E175" s="2"/>
      <c r="F175" s="2"/>
      <c r="G175" s="2"/>
      <c r="H175" s="2"/>
      <c r="I175" s="2"/>
      <c r="J175" s="2"/>
      <c r="K175" s="2"/>
      <c r="L175" s="2"/>
      <c r="M175" s="2"/>
      <c r="N175" s="2"/>
      <c r="O175" s="2"/>
      <c r="P175" s="2"/>
      <c r="Q175" s="2"/>
      <c r="R175" s="2"/>
      <c r="S175" s="2"/>
      <c r="T175" s="2"/>
      <c r="U175" s="2"/>
    </row>
    <row r="176" spans="1:22"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sheetData>
  <mergeCells count="2">
    <mergeCell ref="A1:S1"/>
    <mergeCell ref="V1:V2"/>
  </mergeCells>
  <conditionalFormatting sqref="A150:U160">
    <cfRule type="expression" dxfId="268" priority="32">
      <formula>($V150=1)</formula>
    </cfRule>
  </conditionalFormatting>
  <conditionalFormatting sqref="A124:H124 J124:V124 A3:Q10 S3:V10 A77:G77 I77:V77 A125:G125 I125:V125 A48:V58 A46:G47 I46:V47 A59:G59 I59:V59 A11:V45 A60:V60 A62:V76 A78:V123 A126:V160">
    <cfRule type="expression" dxfId="267" priority="29">
      <formula>($B3="Резерв")</formula>
    </cfRule>
    <cfRule type="expression" dxfId="266" priority="30">
      <formula>($D3="Региональные")</formula>
    </cfRule>
    <cfRule type="expression" dxfId="265" priority="31">
      <formula>($V3=1)</formula>
    </cfRule>
  </conditionalFormatting>
  <conditionalFormatting sqref="A161:V169">
    <cfRule type="expression" dxfId="264" priority="26">
      <formula>($B161="Резерв")</formula>
    </cfRule>
    <cfRule type="expression" dxfId="263" priority="27">
      <formula>($D161="Региональные")</formula>
    </cfRule>
    <cfRule type="expression" dxfId="262" priority="28">
      <formula>($V161=1)</formula>
    </cfRule>
  </conditionalFormatting>
  <conditionalFormatting sqref="R3:R10">
    <cfRule type="expression" dxfId="261" priority="23">
      <formula>($B3="Резерв")</formula>
    </cfRule>
    <cfRule type="expression" dxfId="260" priority="24">
      <formula>($D3="Региональные")</formula>
    </cfRule>
    <cfRule type="expression" dxfId="259" priority="25">
      <formula>($V3=1)</formula>
    </cfRule>
  </conditionalFormatting>
  <conditionalFormatting sqref="A170:V170">
    <cfRule type="expression" dxfId="258" priority="20">
      <formula>($B170="Резерв")</formula>
    </cfRule>
    <cfRule type="expression" dxfId="257" priority="21">
      <formula>($D170="Региональные")</formula>
    </cfRule>
    <cfRule type="expression" dxfId="256" priority="22">
      <formula>($V170=1)</formula>
    </cfRule>
  </conditionalFormatting>
  <conditionalFormatting sqref="H46">
    <cfRule type="expression" dxfId="255" priority="17">
      <formula>($B46="Резерв")</formula>
    </cfRule>
    <cfRule type="expression" dxfId="254" priority="18">
      <formula>($D46="Региональные")</formula>
    </cfRule>
    <cfRule type="expression" dxfId="253" priority="19">
      <formula>($V46=1)</formula>
    </cfRule>
  </conditionalFormatting>
  <conditionalFormatting sqref="H77">
    <cfRule type="expression" dxfId="252" priority="14">
      <formula>($B77="Резерв")</formula>
    </cfRule>
    <cfRule type="expression" dxfId="251" priority="15">
      <formula>($D77="Региональные")</formula>
    </cfRule>
    <cfRule type="expression" dxfId="250" priority="16">
      <formula>($V77=1)</formula>
    </cfRule>
  </conditionalFormatting>
  <conditionalFormatting sqref="H125">
    <cfRule type="expression" dxfId="249" priority="11">
      <formula>($B125="Резерв")</formula>
    </cfRule>
    <cfRule type="expression" dxfId="248" priority="12">
      <formula>($D125="Региональные")</formula>
    </cfRule>
    <cfRule type="expression" dxfId="247" priority="13">
      <formula>($V125=1)</formula>
    </cfRule>
  </conditionalFormatting>
  <conditionalFormatting sqref="A171:V172">
    <cfRule type="expression" dxfId="246" priority="8">
      <formula>($B171="Резерв")</formula>
    </cfRule>
    <cfRule type="expression" dxfId="245" priority="9">
      <formula>($D171="Региональные")</formula>
    </cfRule>
    <cfRule type="expression" dxfId="244" priority="10">
      <formula>($V171=1)</formula>
    </cfRule>
  </conditionalFormatting>
  <conditionalFormatting sqref="H47">
    <cfRule type="expression" dxfId="243" priority="1">
      <formula>($B47="Резерв")</formula>
    </cfRule>
    <cfRule type="expression" dxfId="242" priority="2">
      <formula>($D47="Региональные")</formula>
    </cfRule>
    <cfRule type="expression" dxfId="241" priority="3">
      <formula>($V47=1)</formula>
    </cfRule>
  </conditionalFormatting>
  <conditionalFormatting sqref="V61">
    <cfRule type="expression" dxfId="240" priority="7">
      <formula>(#REF!=1)</formula>
    </cfRule>
  </conditionalFormatting>
  <conditionalFormatting sqref="A61:V61">
    <cfRule type="expression" dxfId="239" priority="4">
      <formula>(#REF!="Резерв")</formula>
    </cfRule>
    <cfRule type="expression" dxfId="238" priority="5">
      <formula>(#REF!="Региональные")</formula>
    </cfRule>
    <cfRule type="expression" dxfId="237" priority="6">
      <formula>(#REF!=1)</formula>
    </cfRule>
  </conditionalFormatting>
  <dataValidations count="2">
    <dataValidation type="list" allowBlank="1" showInputMessage="1" showErrorMessage="1" sqref="U1">
      <formula1>"1,2,3,4"</formula1>
    </dataValidation>
    <dataValidation type="list" allowBlank="1" showInputMessage="1" showErrorMessage="1" sqref="S3:T172">
      <formula1>"Да,Нет"</formula1>
    </dataValidation>
  </dataValidations>
  <hyperlinks>
    <hyperlink ref="L16" r:id="rId1" display="http://multkanal.ru/ "/>
    <hyperlink ref="L47" r:id="rId2" display="http://tv-pr.ru"/>
    <hyperlink ref="L66" r:id="rId3" display="http://kinochannel.ru/"/>
    <hyperlink ref="L80" r:id="rId4" display="http://foodnetwork.com"/>
    <hyperlink ref="L120" r:id="rId5" display="http://foodnetwork.com"/>
    <hyperlink ref="L101" r:id="rId6" display="http://lifenews.ru/"/>
    <hyperlink ref="L105" r:id="rId7" display="http://amediahit.ru/"/>
    <hyperlink ref="L107" r:id="rId8" display="http://amediahit.ru/"/>
    <hyperlink ref="L106" r:id="rId9" display="http://amedia1.ru/"/>
    <hyperlink ref="L108" r:id="rId10" display="http://amediahd.ru/"/>
    <hyperlink ref="L117" r:id="rId11" display="http://www.history.com/"/>
    <hyperlink ref="L137" r:id="rId12" display="http://www.myviasat.ru/"/>
    <hyperlink ref="L140" r:id="rId13" display="http://www.myviasat.ru/"/>
    <hyperlink ref="L21" r:id="rId14" display="http://www.ntvplus.ru/channels/channel.xl?id=3380"/>
    <hyperlink ref="L115" r:id="rId15" display="http://amediahd.ru/"/>
    <hyperlink ref="L116" r:id="rId16" display="http://amedia1.ru/"/>
    <hyperlink ref="L94" r:id="rId17" display="http://tv.khl.ru/"/>
    <hyperlink ref="L69" r:id="rId18" display="http://spastv.ru"/>
    <hyperlink ref="L97" r:id="rId19" display="http://www.bober-tv.ru"/>
    <hyperlink ref="L5" r:id="rId20" display="http://matchtv.ru/"/>
    <hyperlink ref="L17" r:id="rId21" display="http://chetv.ru"/>
    <hyperlink ref="L103" r:id="rId22" display="http://www.bk-tv.ru/"/>
    <hyperlink ref="L75" r:id="rId23" display="http://matchtv.ru/"/>
    <hyperlink ref="L102" r:id="rId24" display="http://matchtv.ru/"/>
  </hyperlinks>
  <pageMargins left="0.7" right="0.7" top="0.75" bottom="0.75" header="0.3" footer="0.3"/>
  <ignoredErrors>
    <ignoredError sqref="K59" numberStoredAsText="1"/>
  </ignoredErrors>
  <legacy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14</vt:i4>
      </vt:variant>
      <vt:variant>
        <vt:lpstr>Именованные диапазоны</vt:lpstr>
      </vt:variant>
      <vt:variant>
        <vt:i4>3</vt:i4>
      </vt:variant>
    </vt:vector>
  </HeadingPairs>
  <TitlesOfParts>
    <vt:vector size="17" baseType="lpstr">
      <vt:lpstr>Тамбов</vt:lpstr>
      <vt:lpstr>Коряжма</vt:lpstr>
      <vt:lpstr>Ростов-на-Дону</vt:lpstr>
      <vt:lpstr>Волгоград</vt:lpstr>
      <vt:lpstr>Новокузнецк</vt:lpstr>
      <vt:lpstr>С.Петербург</vt:lpstr>
      <vt:lpstr>Н.Новгород</vt:lpstr>
      <vt:lpstr>Киров</vt:lpstr>
      <vt:lpstr>Майкоп</vt:lpstr>
      <vt:lpstr>Воронеж</vt:lpstr>
      <vt:lpstr>Борисоглебск</vt:lpstr>
      <vt:lpstr>Москва - тестовая сеть</vt:lpstr>
      <vt:lpstr>КП</vt:lpstr>
      <vt:lpstr>AC</vt:lpstr>
      <vt:lpstr>TAccess</vt:lpstr>
      <vt:lpstr>TCatch</vt:lpstr>
      <vt:lpstr>TChannels</vt:lpstr>
    </vt:vector>
  </TitlesOfParts>
  <Company>MTS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Шаталов Александр Владиславович</dc:creator>
  <cp:lastModifiedBy>Ilya</cp:lastModifiedBy>
  <cp:lastPrinted>2016-03-04T11:37:04Z</cp:lastPrinted>
  <dcterms:created xsi:type="dcterms:W3CDTF">2013-06-21T04:47:14Z</dcterms:created>
  <dcterms:modified xsi:type="dcterms:W3CDTF">2017-07-07T07:27:12Z</dcterms:modified>
</cp:coreProperties>
</file>