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3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0" windowWidth="22260" windowHeight="12645"/>
  </bookViews>
  <sheets>
    <sheet name="Общая статистика" sheetId="1" r:id="rId1"/>
    <sheet name="Сентябрь" sheetId="2" r:id="rId2"/>
    <sheet name="Октябрь" sheetId="8" r:id="rId3"/>
    <sheet name="Ноябрь" sheetId="9" r:id="rId4"/>
    <sheet name="Декабрь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106" i="1" s="1"/>
  <c r="F2" i="1"/>
  <c r="F106" i="1" s="1"/>
  <c r="E91" i="1"/>
  <c r="E106" i="1" s="1"/>
  <c r="E61" i="1"/>
  <c r="E90" i="1" s="1"/>
  <c r="E30" i="1"/>
  <c r="E60" i="1" s="1"/>
  <c r="E2" i="1"/>
  <c r="E29" i="1" s="1"/>
  <c r="D91" i="1"/>
  <c r="D106" i="1" s="1"/>
  <c r="D30" i="1"/>
  <c r="D60" i="1" s="1"/>
  <c r="D61" i="1"/>
  <c r="D90" i="1" s="1"/>
  <c r="D2" i="1"/>
  <c r="D29" i="1" s="1"/>
  <c r="O2" i="1" l="1"/>
  <c r="P2" i="1"/>
  <c r="U2" i="1" l="1"/>
  <c r="V2" i="1" s="1"/>
  <c r="P6" i="1" s="1"/>
  <c r="T2" i="1"/>
  <c r="S2" i="1"/>
  <c r="Q2" i="1"/>
  <c r="R2" i="1" s="1"/>
  <c r="P7" i="1" l="1"/>
  <c r="O16" i="1" s="1"/>
  <c r="I2" i="10"/>
  <c r="J2" i="10" s="1"/>
  <c r="H2" i="10"/>
  <c r="G2" i="10"/>
  <c r="F2" i="10"/>
  <c r="E2" i="10"/>
  <c r="P8" i="1" l="1"/>
  <c r="F5" i="10"/>
  <c r="I2" i="9"/>
  <c r="J2" i="9" s="1"/>
  <c r="H2" i="9"/>
  <c r="G2" i="9"/>
  <c r="F2" i="9"/>
  <c r="E2" i="9"/>
  <c r="I2" i="8"/>
  <c r="J2" i="8" s="1"/>
  <c r="F5" i="8" s="1"/>
  <c r="H2" i="8"/>
  <c r="G2" i="8"/>
  <c r="F2" i="8"/>
  <c r="E2" i="8"/>
  <c r="I2" i="2"/>
  <c r="J2" i="2" s="1"/>
  <c r="F5" i="2" s="1"/>
  <c r="H2" i="2"/>
  <c r="G2" i="2"/>
  <c r="F2" i="2"/>
  <c r="E2" i="2"/>
  <c r="F6" i="2" l="1"/>
  <c r="F16" i="2" s="1"/>
  <c r="F5" i="9"/>
  <c r="O17" i="1"/>
  <c r="P9" i="1"/>
  <c r="O18" i="1" s="1"/>
  <c r="F6" i="10"/>
  <c r="F6" i="8"/>
  <c r="F7" i="8" l="1"/>
  <c r="F17" i="8"/>
  <c r="F6" i="9"/>
  <c r="F16" i="9" s="1"/>
  <c r="F7" i="2"/>
  <c r="F17" i="2"/>
  <c r="F16" i="8"/>
  <c r="P10" i="1"/>
  <c r="O19" i="1"/>
  <c r="F7" i="10"/>
  <c r="F17" i="10"/>
  <c r="F16" i="10"/>
  <c r="F7" i="9" l="1"/>
  <c r="F17" i="9"/>
  <c r="F8" i="2"/>
  <c r="F8" i="8"/>
  <c r="F18" i="8"/>
  <c r="P11" i="1"/>
  <c r="O20" i="1" s="1"/>
  <c r="F8" i="10"/>
  <c r="F18" i="10"/>
  <c r="F9" i="2" l="1"/>
  <c r="F19" i="2"/>
  <c r="F9" i="8"/>
  <c r="F19" i="8"/>
  <c r="F18" i="2"/>
  <c r="F8" i="9"/>
  <c r="F18" i="9"/>
  <c r="P12" i="1"/>
  <c r="O21" i="1" s="1"/>
  <c r="F9" i="10"/>
  <c r="F19" i="10"/>
  <c r="F9" i="9" l="1"/>
  <c r="F19" i="9"/>
  <c r="F10" i="8"/>
  <c r="F20" i="8"/>
  <c r="F10" i="2"/>
  <c r="F20" i="2"/>
  <c r="P13" i="1"/>
  <c r="O22" i="1"/>
  <c r="F10" i="10"/>
  <c r="F20" i="10" s="1"/>
  <c r="F11" i="8" l="1"/>
  <c r="F21" i="8"/>
  <c r="F11" i="2"/>
  <c r="F21" i="2"/>
  <c r="F10" i="9"/>
  <c r="F20" i="9"/>
  <c r="P14" i="1"/>
  <c r="O23" i="1"/>
  <c r="F11" i="10"/>
  <c r="F21" i="10"/>
  <c r="G5" i="10" a="1"/>
  <c r="F11" i="9" l="1"/>
  <c r="F21" i="9"/>
  <c r="F12" i="2"/>
  <c r="F22" i="2"/>
  <c r="G5" i="2" a="1"/>
  <c r="F12" i="8"/>
  <c r="F22" i="8"/>
  <c r="G5" i="8" a="1"/>
  <c r="Q6" i="1" a="1"/>
  <c r="Q6" i="1" s="1"/>
  <c r="W5" i="1" s="1"/>
  <c r="R6" i="1" a="1"/>
  <c r="T6" i="1" a="1"/>
  <c r="U6" i="1" a="1"/>
  <c r="S6" i="1" a="1"/>
  <c r="G5" i="10"/>
  <c r="H5" i="10" s="1"/>
  <c r="I5" i="10" s="1"/>
  <c r="G12" i="10"/>
  <c r="G10" i="10"/>
  <c r="G9" i="10"/>
  <c r="G8" i="10"/>
  <c r="G11" i="10"/>
  <c r="G6" i="10"/>
  <c r="G7" i="10"/>
  <c r="Q7" i="1" l="1"/>
  <c r="Q8" i="1"/>
  <c r="G5" i="2"/>
  <c r="H5" i="2" s="1"/>
  <c r="G8" i="2"/>
  <c r="G7" i="2"/>
  <c r="G6" i="2"/>
  <c r="G9" i="2"/>
  <c r="G12" i="2"/>
  <c r="G11" i="2"/>
  <c r="G10" i="2"/>
  <c r="G5" i="8"/>
  <c r="H5" i="8" s="1"/>
  <c r="G10" i="8"/>
  <c r="G11" i="8"/>
  <c r="G7" i="8"/>
  <c r="G12" i="8"/>
  <c r="G9" i="8"/>
  <c r="G8" i="8"/>
  <c r="G6" i="8"/>
  <c r="F12" i="9"/>
  <c r="G5" i="9" s="1" a="1"/>
  <c r="F22" i="9"/>
  <c r="Q14" i="1"/>
  <c r="W13" i="1" s="1"/>
  <c r="Q12" i="1"/>
  <c r="Q13" i="1"/>
  <c r="W12" i="1" s="1"/>
  <c r="Q11" i="1"/>
  <c r="P20" i="1" s="1"/>
  <c r="Q9" i="1"/>
  <c r="Q10" i="1"/>
  <c r="S6" i="1"/>
  <c r="S12" i="1"/>
  <c r="T21" i="1" s="1"/>
  <c r="S13" i="1"/>
  <c r="T22" i="1" s="1"/>
  <c r="S14" i="1"/>
  <c r="T23" i="1" s="1"/>
  <c r="S11" i="1"/>
  <c r="T20" i="1" s="1"/>
  <c r="S9" i="1"/>
  <c r="T18" i="1" s="1"/>
  <c r="S7" i="1"/>
  <c r="T16" i="1" s="1"/>
  <c r="S10" i="1"/>
  <c r="T19" i="1" s="1"/>
  <c r="S8" i="1"/>
  <c r="T17" i="1" s="1"/>
  <c r="U6" i="1"/>
  <c r="U14" i="1"/>
  <c r="X23" i="1" s="1"/>
  <c r="U7" i="1"/>
  <c r="X16" i="1" s="1"/>
  <c r="U13" i="1"/>
  <c r="X22" i="1" s="1"/>
  <c r="U12" i="1"/>
  <c r="X21" i="1" s="1"/>
  <c r="U11" i="1"/>
  <c r="X20" i="1" s="1"/>
  <c r="U10" i="1"/>
  <c r="X19" i="1" s="1"/>
  <c r="U9" i="1"/>
  <c r="X18" i="1" s="1"/>
  <c r="U8" i="1"/>
  <c r="X17" i="1" s="1"/>
  <c r="T6" i="1"/>
  <c r="T14" i="1"/>
  <c r="V23" i="1" s="1"/>
  <c r="T12" i="1"/>
  <c r="V21" i="1" s="1"/>
  <c r="T7" i="1"/>
  <c r="V16" i="1" s="1"/>
  <c r="T11" i="1"/>
  <c r="V20" i="1" s="1"/>
  <c r="T9" i="1"/>
  <c r="V18" i="1" s="1"/>
  <c r="T13" i="1"/>
  <c r="V22" i="1" s="1"/>
  <c r="T10" i="1"/>
  <c r="V19" i="1" s="1"/>
  <c r="T8" i="1"/>
  <c r="V17" i="1" s="1"/>
  <c r="R6" i="1"/>
  <c r="R11" i="1"/>
  <c r="R20" i="1" s="1"/>
  <c r="R8" i="1"/>
  <c r="R17" i="1" s="1"/>
  <c r="R7" i="1"/>
  <c r="R16" i="1" s="1"/>
  <c r="R12" i="1"/>
  <c r="R21" i="1" s="1"/>
  <c r="R10" i="1"/>
  <c r="R19" i="1" s="1"/>
  <c r="R14" i="1"/>
  <c r="R23" i="1" s="1"/>
  <c r="R13" i="1"/>
  <c r="R22" i="1" s="1"/>
  <c r="R9" i="1"/>
  <c r="R18" i="1" s="1"/>
  <c r="P21" i="1"/>
  <c r="W11" i="1"/>
  <c r="P23" i="1"/>
  <c r="P22" i="1"/>
  <c r="W6" i="1"/>
  <c r="P16" i="1"/>
  <c r="W7" i="1"/>
  <c r="P17" i="1"/>
  <c r="W8" i="1"/>
  <c r="P18" i="1"/>
  <c r="P19" i="1"/>
  <c r="W9" i="1"/>
  <c r="X5" i="1"/>
  <c r="G17" i="10"/>
  <c r="H7" i="10"/>
  <c r="G16" i="10"/>
  <c r="H6" i="10"/>
  <c r="G21" i="10"/>
  <c r="H11" i="10"/>
  <c r="G18" i="10"/>
  <c r="H8" i="10"/>
  <c r="G19" i="10"/>
  <c r="H9" i="10"/>
  <c r="G20" i="10"/>
  <c r="H10" i="10"/>
  <c r="I6" i="10"/>
  <c r="G19" i="2" l="1"/>
  <c r="H9" i="2"/>
  <c r="H9" i="8"/>
  <c r="G19" i="8"/>
  <c r="G21" i="2"/>
  <c r="H11" i="2"/>
  <c r="G16" i="2"/>
  <c r="H6" i="2"/>
  <c r="H10" i="8"/>
  <c r="G20" i="8"/>
  <c r="G22" i="2"/>
  <c r="H12" i="2"/>
  <c r="G17" i="2"/>
  <c r="H7" i="2"/>
  <c r="G20" i="2"/>
  <c r="H10" i="2"/>
  <c r="G18" i="2"/>
  <c r="H8" i="2"/>
  <c r="H12" i="8"/>
  <c r="G22" i="8"/>
  <c r="H11" i="8"/>
  <c r="G21" i="8"/>
  <c r="G5" i="9"/>
  <c r="H5" i="9" s="1"/>
  <c r="G8" i="9"/>
  <c r="G7" i="9"/>
  <c r="G6" i="9"/>
  <c r="G12" i="9"/>
  <c r="G10" i="9"/>
  <c r="G11" i="9"/>
  <c r="G9" i="9"/>
  <c r="I5" i="2"/>
  <c r="I6" i="2" s="1"/>
  <c r="H13" i="2"/>
  <c r="H7" i="8"/>
  <c r="G17" i="8"/>
  <c r="H6" i="8"/>
  <c r="G16" i="8"/>
  <c r="I5" i="8"/>
  <c r="I6" i="8" s="1"/>
  <c r="H8" i="8"/>
  <c r="H13" i="8" s="1"/>
  <c r="G18" i="8"/>
  <c r="W10" i="1"/>
  <c r="W14" i="1" s="1"/>
  <c r="X6" i="1"/>
  <c r="Q16" i="1"/>
  <c r="I7" i="10"/>
  <c r="H16" i="10"/>
  <c r="G20" i="9" l="1"/>
  <c r="H10" i="9"/>
  <c r="H16" i="2"/>
  <c r="I7" i="2"/>
  <c r="G22" i="9"/>
  <c r="H12" i="9"/>
  <c r="G17" i="9"/>
  <c r="H7" i="9"/>
  <c r="G19" i="9"/>
  <c r="H9" i="9"/>
  <c r="G21" i="9"/>
  <c r="H11" i="9"/>
  <c r="G18" i="9"/>
  <c r="H8" i="9"/>
  <c r="I5" i="9"/>
  <c r="I6" i="9" s="1"/>
  <c r="H13" i="9"/>
  <c r="G16" i="9"/>
  <c r="H6" i="9"/>
  <c r="H16" i="8"/>
  <c r="I7" i="8"/>
  <c r="Q17" i="1"/>
  <c r="X7" i="1"/>
  <c r="I8" i="10"/>
  <c r="H17" i="10"/>
  <c r="I7" i="9" l="1"/>
  <c r="H16" i="9"/>
  <c r="I8" i="8"/>
  <c r="H17" i="8"/>
  <c r="I8" i="2"/>
  <c r="H17" i="2"/>
  <c r="X8" i="1"/>
  <c r="Q18" i="1"/>
  <c r="I9" i="10"/>
  <c r="H18" i="10"/>
  <c r="I9" i="2" l="1"/>
  <c r="H18" i="2"/>
  <c r="I9" i="8"/>
  <c r="H18" i="8"/>
  <c r="I8" i="9"/>
  <c r="H17" i="9"/>
  <c r="X9" i="1"/>
  <c r="Q19" i="1"/>
  <c r="I10" i="10"/>
  <c r="H19" i="10"/>
  <c r="I9" i="9" l="1"/>
  <c r="H18" i="9"/>
  <c r="H19" i="8"/>
  <c r="I10" i="8"/>
  <c r="I10" i="2"/>
  <c r="H19" i="2"/>
  <c r="X10" i="1"/>
  <c r="Q20" i="1"/>
  <c r="I11" i="10"/>
  <c r="H21" i="10" s="1"/>
  <c r="H20" i="10"/>
  <c r="I11" i="2" l="1"/>
  <c r="H20" i="2"/>
  <c r="H20" i="8"/>
  <c r="I11" i="8"/>
  <c r="I10" i="9"/>
  <c r="H19" i="9"/>
  <c r="X11" i="1"/>
  <c r="Q21" i="1"/>
  <c r="I11" i="9" l="1"/>
  <c r="H20" i="9"/>
  <c r="H21" i="8"/>
  <c r="I12" i="8"/>
  <c r="H22" i="8" s="1"/>
  <c r="I12" i="2"/>
  <c r="H22" i="2" s="1"/>
  <c r="H21" i="2"/>
  <c r="X12" i="1"/>
  <c r="Q22" i="1"/>
  <c r="I12" i="9" l="1"/>
  <c r="H22" i="9" s="1"/>
  <c r="H21" i="9"/>
  <c r="Q23" i="1"/>
  <c r="X13" i="1"/>
</calcChain>
</file>

<file path=xl/sharedStrings.xml><?xml version="1.0" encoding="utf-8"?>
<sst xmlns="http://schemas.openxmlformats.org/spreadsheetml/2006/main" count="124" uniqueCount="36">
  <si>
    <t>День</t>
  </si>
  <si>
    <t>Клики</t>
  </si>
  <si>
    <t>Дата</t>
  </si>
  <si>
    <t>Среднее значение</t>
  </si>
  <si>
    <t>Дисперсия</t>
  </si>
  <si>
    <t>Асимметрия</t>
  </si>
  <si>
    <t>Эксцесс</t>
  </si>
  <si>
    <t>Сортированные значения</t>
  </si>
  <si>
    <t>R</t>
  </si>
  <si>
    <t>H</t>
  </si>
  <si>
    <t>x1</t>
  </si>
  <si>
    <t>x2</t>
  </si>
  <si>
    <t>x3</t>
  </si>
  <si>
    <t>x4</t>
  </si>
  <si>
    <t>x5</t>
  </si>
  <si>
    <t>x6</t>
  </si>
  <si>
    <t>x7</t>
  </si>
  <si>
    <t>x8</t>
  </si>
  <si>
    <t>Частота</t>
  </si>
  <si>
    <t>x</t>
  </si>
  <si>
    <t>Значения</t>
  </si>
  <si>
    <t>Относительная частота</t>
  </si>
  <si>
    <t>x9</t>
  </si>
  <si>
    <t>Накопленная частота</t>
  </si>
  <si>
    <t>Среднее арифм</t>
  </si>
  <si>
    <t>Среднее выб</t>
  </si>
  <si>
    <t>Среднее квадратич</t>
  </si>
  <si>
    <t>Выборочное (по месяцам)</t>
  </si>
  <si>
    <t>Ср. квадрат. (по месяцам)</t>
  </si>
  <si>
    <t>Среднее</t>
  </si>
  <si>
    <t>Ср.квадр.(общий)</t>
  </si>
  <si>
    <t>Частота (общая)</t>
  </si>
  <si>
    <t>Частота (сентябрь)</t>
  </si>
  <si>
    <t>Частота (октябрь)</t>
  </si>
  <si>
    <t>Частота (ноябрь)</t>
  </si>
  <si>
    <t>Частота (декабрь)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</si>
</sst>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&quot; &quot;???/???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NumberFormat="1" applyFont="1"/>
    <xf numFmtId="13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3" fontId="0" fillId="0" borderId="0" xfId="0" applyNumberFormat="1"/>
    <xf numFmtId="164" fontId="1" fillId="0" borderId="0" xfId="0" applyNumberFormat="1" applyFont="1" applyAlignment="1">
      <alignment horizontal="right"/>
    </xf>
    <xf numFmtId="13" fontId="1" fillId="0" borderId="0" xfId="0" applyNumberFormat="1" applyFont="1"/>
    <xf numFmtId="13" fontId="1" fillId="0" borderId="0" xfId="0" applyNumberFormat="1" applyFont="1" applyAlignment="1"/>
    <xf numFmtId="2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13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Общий график кликов</a:t>
            </a:r>
            <a:endParaRPr lang="ru-RU" i="1" dirty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Общий график кликов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ysClr val="windowText" lastClr="000000"/>
              </a:solidFill>
              <a:ln w="25400">
                <a:solidFill>
                  <a:sysClr val="windowText" lastClr="000000"/>
                </a:solidFill>
              </a:ln>
              <a:effectLst/>
            </c:spPr>
          </c:marker>
          <c:dPt>
            <c:idx val="36"/>
            <c:marker>
              <c:symbol val="circle"/>
              <c:size val="2"/>
              <c:spPr>
                <a:solidFill>
                  <a:sysClr val="windowText" lastClr="000000"/>
                </a:solidFill>
                <a:ln w="25400">
                  <a:solidFill>
                    <a:sysClr val="windowText" lastClr="00000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0E8-4EA4-8D95-9445EED45FF3}"/>
              </c:ext>
            </c:extLst>
          </c:dPt>
          <c:dPt>
            <c:idx val="76"/>
            <c:marker>
              <c:symbol val="circle"/>
              <c:size val="2"/>
              <c:spPr>
                <a:solidFill>
                  <a:sysClr val="windowText" lastClr="000000"/>
                </a:solidFill>
                <a:ln w="25400">
                  <a:solidFill>
                    <a:sysClr val="windowText" lastClr="0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4CB-498B-A491-3C479E3965D4}"/>
              </c:ext>
            </c:extLst>
          </c:dPt>
          <c:cat>
            <c:numRef>
              <c:f>'Общая статистика'!$A$2:$A$106</c:f>
              <c:numCache>
                <c:formatCode>m/d/yyyy</c:formatCode>
                <c:ptCount val="105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  <c:pt idx="28">
                  <c:v>44835</c:v>
                </c:pt>
                <c:pt idx="29">
                  <c:v>44836</c:v>
                </c:pt>
                <c:pt idx="30">
                  <c:v>44837</c:v>
                </c:pt>
                <c:pt idx="31">
                  <c:v>44838</c:v>
                </c:pt>
                <c:pt idx="32">
                  <c:v>44839</c:v>
                </c:pt>
                <c:pt idx="33">
                  <c:v>44840</c:v>
                </c:pt>
                <c:pt idx="34">
                  <c:v>44841</c:v>
                </c:pt>
                <c:pt idx="35">
                  <c:v>44842</c:v>
                </c:pt>
                <c:pt idx="36">
                  <c:v>44843</c:v>
                </c:pt>
                <c:pt idx="37">
                  <c:v>44844</c:v>
                </c:pt>
                <c:pt idx="38">
                  <c:v>44845</c:v>
                </c:pt>
                <c:pt idx="39">
                  <c:v>44846</c:v>
                </c:pt>
                <c:pt idx="40">
                  <c:v>44847</c:v>
                </c:pt>
                <c:pt idx="41">
                  <c:v>44848</c:v>
                </c:pt>
                <c:pt idx="42">
                  <c:v>44849</c:v>
                </c:pt>
                <c:pt idx="43">
                  <c:v>44850</c:v>
                </c:pt>
                <c:pt idx="44">
                  <c:v>44851</c:v>
                </c:pt>
                <c:pt idx="45">
                  <c:v>44852</c:v>
                </c:pt>
                <c:pt idx="46">
                  <c:v>44853</c:v>
                </c:pt>
                <c:pt idx="47">
                  <c:v>44854</c:v>
                </c:pt>
                <c:pt idx="48">
                  <c:v>44855</c:v>
                </c:pt>
                <c:pt idx="49">
                  <c:v>44856</c:v>
                </c:pt>
                <c:pt idx="50">
                  <c:v>44857</c:v>
                </c:pt>
                <c:pt idx="51">
                  <c:v>44858</c:v>
                </c:pt>
                <c:pt idx="52">
                  <c:v>44859</c:v>
                </c:pt>
                <c:pt idx="53">
                  <c:v>44860</c:v>
                </c:pt>
                <c:pt idx="54">
                  <c:v>44861</c:v>
                </c:pt>
                <c:pt idx="55">
                  <c:v>44862</c:v>
                </c:pt>
                <c:pt idx="56">
                  <c:v>44863</c:v>
                </c:pt>
                <c:pt idx="57">
                  <c:v>44864</c:v>
                </c:pt>
                <c:pt idx="58">
                  <c:v>44865</c:v>
                </c:pt>
                <c:pt idx="59">
                  <c:v>44866</c:v>
                </c:pt>
                <c:pt idx="60">
                  <c:v>44867</c:v>
                </c:pt>
                <c:pt idx="61">
                  <c:v>44868</c:v>
                </c:pt>
                <c:pt idx="62">
                  <c:v>44869</c:v>
                </c:pt>
                <c:pt idx="63">
                  <c:v>44870</c:v>
                </c:pt>
                <c:pt idx="64">
                  <c:v>44871</c:v>
                </c:pt>
                <c:pt idx="65">
                  <c:v>44872</c:v>
                </c:pt>
                <c:pt idx="66">
                  <c:v>44873</c:v>
                </c:pt>
                <c:pt idx="67">
                  <c:v>44874</c:v>
                </c:pt>
                <c:pt idx="68">
                  <c:v>44875</c:v>
                </c:pt>
                <c:pt idx="69">
                  <c:v>44876</c:v>
                </c:pt>
                <c:pt idx="70">
                  <c:v>44877</c:v>
                </c:pt>
                <c:pt idx="71">
                  <c:v>44878</c:v>
                </c:pt>
                <c:pt idx="72">
                  <c:v>44879</c:v>
                </c:pt>
                <c:pt idx="73">
                  <c:v>44880</c:v>
                </c:pt>
                <c:pt idx="74">
                  <c:v>44881</c:v>
                </c:pt>
                <c:pt idx="75">
                  <c:v>44882</c:v>
                </c:pt>
                <c:pt idx="76">
                  <c:v>44883</c:v>
                </c:pt>
                <c:pt idx="77">
                  <c:v>44884</c:v>
                </c:pt>
                <c:pt idx="78">
                  <c:v>44885</c:v>
                </c:pt>
                <c:pt idx="79">
                  <c:v>44886</c:v>
                </c:pt>
                <c:pt idx="80">
                  <c:v>44887</c:v>
                </c:pt>
                <c:pt idx="81">
                  <c:v>44888</c:v>
                </c:pt>
                <c:pt idx="82">
                  <c:v>44889</c:v>
                </c:pt>
                <c:pt idx="83">
                  <c:v>44890</c:v>
                </c:pt>
                <c:pt idx="84">
                  <c:v>44891</c:v>
                </c:pt>
                <c:pt idx="85">
                  <c:v>44892</c:v>
                </c:pt>
                <c:pt idx="86">
                  <c:v>44893</c:v>
                </c:pt>
                <c:pt idx="87">
                  <c:v>44894</c:v>
                </c:pt>
                <c:pt idx="88">
                  <c:v>44895</c:v>
                </c:pt>
                <c:pt idx="89">
                  <c:v>44896</c:v>
                </c:pt>
                <c:pt idx="90">
                  <c:v>44897</c:v>
                </c:pt>
                <c:pt idx="91">
                  <c:v>44898</c:v>
                </c:pt>
                <c:pt idx="92">
                  <c:v>44899</c:v>
                </c:pt>
                <c:pt idx="93">
                  <c:v>44900</c:v>
                </c:pt>
                <c:pt idx="94">
                  <c:v>44901</c:v>
                </c:pt>
                <c:pt idx="95">
                  <c:v>44902</c:v>
                </c:pt>
                <c:pt idx="96">
                  <c:v>44903</c:v>
                </c:pt>
                <c:pt idx="97">
                  <c:v>44904</c:v>
                </c:pt>
                <c:pt idx="98">
                  <c:v>44905</c:v>
                </c:pt>
                <c:pt idx="99">
                  <c:v>44906</c:v>
                </c:pt>
                <c:pt idx="100">
                  <c:v>44907</c:v>
                </c:pt>
                <c:pt idx="101">
                  <c:v>44908</c:v>
                </c:pt>
                <c:pt idx="102">
                  <c:v>44909</c:v>
                </c:pt>
                <c:pt idx="103">
                  <c:v>44910</c:v>
                </c:pt>
                <c:pt idx="104">
                  <c:v>44911</c:v>
                </c:pt>
              </c:numCache>
            </c:numRef>
          </c:cat>
          <c:val>
            <c:numRef>
              <c:f>'Общая статистика'!$B$2:$B$106</c:f>
              <c:numCache>
                <c:formatCode>General</c:formatCode>
                <c:ptCount val="105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  <c:pt idx="28">
                  <c:v>589</c:v>
                </c:pt>
                <c:pt idx="29">
                  <c:v>893</c:v>
                </c:pt>
                <c:pt idx="30">
                  <c:v>966</c:v>
                </c:pt>
                <c:pt idx="31">
                  <c:v>2127</c:v>
                </c:pt>
                <c:pt idx="32">
                  <c:v>1239</c:v>
                </c:pt>
                <c:pt idx="33">
                  <c:v>2288</c:v>
                </c:pt>
                <c:pt idx="34">
                  <c:v>775</c:v>
                </c:pt>
                <c:pt idx="35">
                  <c:v>763</c:v>
                </c:pt>
                <c:pt idx="36">
                  <c:v>4183</c:v>
                </c:pt>
                <c:pt idx="37">
                  <c:v>952</c:v>
                </c:pt>
                <c:pt idx="38">
                  <c:v>870</c:v>
                </c:pt>
                <c:pt idx="39">
                  <c:v>319</c:v>
                </c:pt>
                <c:pt idx="40">
                  <c:v>176</c:v>
                </c:pt>
                <c:pt idx="41">
                  <c:v>3249</c:v>
                </c:pt>
                <c:pt idx="42">
                  <c:v>1962</c:v>
                </c:pt>
                <c:pt idx="43">
                  <c:v>1447</c:v>
                </c:pt>
                <c:pt idx="44">
                  <c:v>1969</c:v>
                </c:pt>
                <c:pt idx="45">
                  <c:v>1960</c:v>
                </c:pt>
                <c:pt idx="46">
                  <c:v>2624</c:v>
                </c:pt>
                <c:pt idx="47">
                  <c:v>3759</c:v>
                </c:pt>
                <c:pt idx="48">
                  <c:v>3763</c:v>
                </c:pt>
                <c:pt idx="49">
                  <c:v>3024</c:v>
                </c:pt>
                <c:pt idx="50">
                  <c:v>3433</c:v>
                </c:pt>
                <c:pt idx="51">
                  <c:v>3359</c:v>
                </c:pt>
                <c:pt idx="52">
                  <c:v>2871</c:v>
                </c:pt>
                <c:pt idx="53">
                  <c:v>3084</c:v>
                </c:pt>
                <c:pt idx="54">
                  <c:v>2771</c:v>
                </c:pt>
                <c:pt idx="55">
                  <c:v>3005</c:v>
                </c:pt>
                <c:pt idx="56">
                  <c:v>2568</c:v>
                </c:pt>
                <c:pt idx="57">
                  <c:v>3978</c:v>
                </c:pt>
                <c:pt idx="58">
                  <c:v>3554</c:v>
                </c:pt>
                <c:pt idx="59">
                  <c:v>578</c:v>
                </c:pt>
                <c:pt idx="60">
                  <c:v>1676</c:v>
                </c:pt>
                <c:pt idx="61">
                  <c:v>3379</c:v>
                </c:pt>
                <c:pt idx="62">
                  <c:v>2827</c:v>
                </c:pt>
                <c:pt idx="63">
                  <c:v>3381</c:v>
                </c:pt>
                <c:pt idx="64">
                  <c:v>2004</c:v>
                </c:pt>
                <c:pt idx="65">
                  <c:v>2893</c:v>
                </c:pt>
                <c:pt idx="66">
                  <c:v>1916</c:v>
                </c:pt>
                <c:pt idx="67">
                  <c:v>2790</c:v>
                </c:pt>
                <c:pt idx="68">
                  <c:v>4724</c:v>
                </c:pt>
                <c:pt idx="69">
                  <c:v>3256</c:v>
                </c:pt>
                <c:pt idx="70">
                  <c:v>5127</c:v>
                </c:pt>
                <c:pt idx="71">
                  <c:v>5981</c:v>
                </c:pt>
                <c:pt idx="72">
                  <c:v>6941</c:v>
                </c:pt>
                <c:pt idx="73">
                  <c:v>1409</c:v>
                </c:pt>
                <c:pt idx="74">
                  <c:v>567</c:v>
                </c:pt>
                <c:pt idx="75">
                  <c:v>3197</c:v>
                </c:pt>
                <c:pt idx="76">
                  <c:v>2299</c:v>
                </c:pt>
                <c:pt idx="77">
                  <c:v>2354</c:v>
                </c:pt>
                <c:pt idx="78">
                  <c:v>2878</c:v>
                </c:pt>
                <c:pt idx="79">
                  <c:v>2840</c:v>
                </c:pt>
                <c:pt idx="80">
                  <c:v>5304</c:v>
                </c:pt>
                <c:pt idx="81">
                  <c:v>7644</c:v>
                </c:pt>
                <c:pt idx="82">
                  <c:v>12947</c:v>
                </c:pt>
                <c:pt idx="83">
                  <c:v>4429</c:v>
                </c:pt>
                <c:pt idx="84">
                  <c:v>3919</c:v>
                </c:pt>
                <c:pt idx="85">
                  <c:v>674</c:v>
                </c:pt>
                <c:pt idx="86">
                  <c:v>3949</c:v>
                </c:pt>
                <c:pt idx="87">
                  <c:v>4400</c:v>
                </c:pt>
                <c:pt idx="88">
                  <c:v>2756</c:v>
                </c:pt>
                <c:pt idx="89">
                  <c:v>4046</c:v>
                </c:pt>
                <c:pt idx="90">
                  <c:v>3570</c:v>
                </c:pt>
                <c:pt idx="91">
                  <c:v>6605</c:v>
                </c:pt>
                <c:pt idx="92">
                  <c:v>4359</c:v>
                </c:pt>
                <c:pt idx="93">
                  <c:v>5606</c:v>
                </c:pt>
                <c:pt idx="94">
                  <c:v>6260</c:v>
                </c:pt>
                <c:pt idx="95">
                  <c:v>6309</c:v>
                </c:pt>
                <c:pt idx="96">
                  <c:v>4561</c:v>
                </c:pt>
                <c:pt idx="97">
                  <c:v>3409</c:v>
                </c:pt>
                <c:pt idx="98">
                  <c:v>7749</c:v>
                </c:pt>
                <c:pt idx="99">
                  <c:v>10505</c:v>
                </c:pt>
                <c:pt idx="100">
                  <c:v>8154</c:v>
                </c:pt>
                <c:pt idx="101">
                  <c:v>4767</c:v>
                </c:pt>
                <c:pt idx="102">
                  <c:v>3847</c:v>
                </c:pt>
                <c:pt idx="103">
                  <c:v>6276</c:v>
                </c:pt>
                <c:pt idx="104">
                  <c:v>3145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CB-498B-A491-3C479E396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5369376"/>
        <c:axId val="975368544"/>
      </c:lineChart>
      <c:scatterChart>
        <c:scatterStyle val="lineMarker"/>
        <c:varyColors val="0"/>
        <c:ser>
          <c:idx val="1"/>
          <c:order val="1"/>
          <c:tx>
            <c:v>Выборочное среднее по месяцам</c:v>
          </c:tx>
          <c:spPr>
            <a:ln w="25400" cap="rnd">
              <a:solidFill>
                <a:srgbClr val="FFC000">
                  <a:lumMod val="75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статистика'!$A$29,'Общая статистика'!$A$30,'Общая статистика'!$A$60,'Общая статистика'!$A$61,'Общая статистика'!$A$90,'Общая статистика'!$A$91,'Общая статистика'!$A$106)</c:f>
              <c:numCache>
                <c:formatCode>m/d/yyyy</c:formatCode>
                <c:ptCount val="8"/>
                <c:pt idx="0">
                  <c:v>44807</c:v>
                </c:pt>
                <c:pt idx="1">
                  <c:v>44834</c:v>
                </c:pt>
                <c:pt idx="2">
                  <c:v>44835</c:v>
                </c:pt>
                <c:pt idx="3">
                  <c:v>44865</c:v>
                </c:pt>
                <c:pt idx="4">
                  <c:v>44866</c:v>
                </c:pt>
                <c:pt idx="5">
                  <c:v>44895</c:v>
                </c:pt>
                <c:pt idx="6">
                  <c:v>44896</c:v>
                </c:pt>
                <c:pt idx="7">
                  <c:v>44911</c:v>
                </c:pt>
              </c:numCache>
            </c:numRef>
          </c:xVal>
          <c:yVal>
            <c:numRef>
              <c:f>('Общая статистика'!$D$2,'Общая статистика'!$D$29,'Общая статистика'!$D$30,'Общая статистика'!$D$60,'Общая статистика'!$D$61,'Общая статистика'!$D$90,'Общая статистика'!$D$91,'Общая статистика'!$D$106)</c:f>
              <c:numCache>
                <c:formatCode>0.00</c:formatCode>
                <c:ptCount val="8"/>
                <c:pt idx="0">
                  <c:v>2456.4285714285716</c:v>
                </c:pt>
                <c:pt idx="1">
                  <c:v>2456.4285714285716</c:v>
                </c:pt>
                <c:pt idx="2" formatCode="General">
                  <c:v>2581.1612903225805</c:v>
                </c:pt>
                <c:pt idx="3" formatCode="General">
                  <c:v>2581.1612903225805</c:v>
                </c:pt>
                <c:pt idx="4" formatCode="General">
                  <c:v>3634.6333333333332</c:v>
                </c:pt>
                <c:pt idx="5" formatCode="General">
                  <c:v>3634.6333333333332</c:v>
                </c:pt>
                <c:pt idx="6" formatCode="General">
                  <c:v>5573</c:v>
                </c:pt>
                <c:pt idx="7" formatCode="General">
                  <c:v>5573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33E-4144-B8A8-C1D341A5BC77}"/>
            </c:ext>
          </c:extLst>
        </c:ser>
        <c:ser>
          <c:idx val="2"/>
          <c:order val="2"/>
          <c:tx>
            <c:v>Выборочное среднее за весь период</c:v>
          </c:tx>
          <c:spPr>
            <a:ln w="254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статистика'!$A$106)</c:f>
              <c:numCache>
                <c:formatCode>m/d/yyyy</c:formatCode>
                <c:ptCount val="2"/>
                <c:pt idx="0">
                  <c:v>44807</c:v>
                </c:pt>
                <c:pt idx="1">
                  <c:v>44911</c:v>
                </c:pt>
              </c:numCache>
            </c:numRef>
          </c:xVal>
          <c:yVal>
            <c:numRef>
              <c:f>('Общая статистика'!$F$2,'Общая статистика'!$F$106)</c:f>
              <c:numCache>
                <c:formatCode>General</c:formatCode>
                <c:ptCount val="2"/>
                <c:pt idx="0">
                  <c:v>3195.304761904762</c:v>
                </c:pt>
                <c:pt idx="1">
                  <c:v>3195.304761904762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133E-4144-B8A8-C1D341A5BC77}"/>
            </c:ext>
          </c:extLst>
        </c:ser>
        <c:ser>
          <c:idx val="3"/>
          <c:order val="3"/>
          <c:tx>
            <c:v>Среднее квадратичное по месяцам</c:v>
          </c:tx>
          <c:spPr>
            <a:ln w="25400" cap="rnd">
              <a:solidFill>
                <a:srgbClr val="70AD47">
                  <a:lumMod val="75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статистика'!$A$29,'Общая статистика'!$A$30,'Общая статистика'!$A$60,'Общая статистика'!$A$61,'Общая статистика'!$A$90,'Общая статистика'!$A$91,'Общая статистика'!$A$106)</c:f>
              <c:numCache>
                <c:formatCode>m/d/yyyy</c:formatCode>
                <c:ptCount val="8"/>
                <c:pt idx="0">
                  <c:v>44807</c:v>
                </c:pt>
                <c:pt idx="1">
                  <c:v>44834</c:v>
                </c:pt>
                <c:pt idx="2">
                  <c:v>44835</c:v>
                </c:pt>
                <c:pt idx="3">
                  <c:v>44865</c:v>
                </c:pt>
                <c:pt idx="4">
                  <c:v>44866</c:v>
                </c:pt>
                <c:pt idx="5">
                  <c:v>44895</c:v>
                </c:pt>
                <c:pt idx="6">
                  <c:v>44896</c:v>
                </c:pt>
                <c:pt idx="7">
                  <c:v>44911</c:v>
                </c:pt>
              </c:numCache>
            </c:numRef>
          </c:xVal>
          <c:yVal>
            <c:numRef>
              <c:f>('Общая статистика'!$E$2,'Общая статистика'!$E$29,'Общая статистика'!$E$30,'Общая статистика'!$E$60,'Общая статистика'!$E$61,'Общая статистика'!$E$90,'Общая статистика'!$E$91,'Общая статистика'!$E$106)</c:f>
              <c:numCache>
                <c:formatCode>General</c:formatCode>
                <c:ptCount val="8"/>
                <c:pt idx="0">
                  <c:v>1406.1547364558223</c:v>
                </c:pt>
                <c:pt idx="1">
                  <c:v>1406.1547364558223</c:v>
                </c:pt>
                <c:pt idx="2">
                  <c:v>1198.4122177607173</c:v>
                </c:pt>
                <c:pt idx="3">
                  <c:v>1198.4122177607173</c:v>
                </c:pt>
                <c:pt idx="4">
                  <c:v>2467.2410038876151</c:v>
                </c:pt>
                <c:pt idx="5">
                  <c:v>2467.2410038876151</c:v>
                </c:pt>
                <c:pt idx="6">
                  <c:v>2022.2696490165038</c:v>
                </c:pt>
                <c:pt idx="7">
                  <c:v>2022.2696490165038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133E-4144-B8A8-C1D341A5BC77}"/>
            </c:ext>
          </c:extLst>
        </c:ser>
        <c:ser>
          <c:idx val="4"/>
          <c:order val="4"/>
          <c:tx>
            <c:v>Среднее квадратичное за весь период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('Общая статистика'!$A$2,'Общая статистика'!$A$106)</c:f>
              <c:numCache>
                <c:formatCode>m/d/yyyy</c:formatCode>
                <c:ptCount val="2"/>
                <c:pt idx="0">
                  <c:v>44807</c:v>
                </c:pt>
                <c:pt idx="1">
                  <c:v>44911</c:v>
                </c:pt>
              </c:numCache>
            </c:numRef>
          </c:xVal>
          <c:yVal>
            <c:numRef>
              <c:f>('Общая статистика'!$G$2,'Общая статистика'!$G$106)</c:f>
              <c:numCache>
                <c:formatCode>General</c:formatCode>
                <c:ptCount val="2"/>
                <c:pt idx="0">
                  <c:v>2140.2363597177473</c:v>
                </c:pt>
                <c:pt idx="1">
                  <c:v>2140.2363597177473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133E-4144-B8A8-C1D341A5B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369376"/>
        <c:axId val="975368544"/>
      </c:scatterChart>
      <c:dateAx>
        <c:axId val="975369376"/>
        <c:scaling>
          <c:orientation val="minMax"/>
          <c:min val="44805"/>
        </c:scaling>
        <c:delete val="0"/>
        <c:axPos val="b"/>
        <c:majorGridlines>
          <c:spPr>
            <a:ln w="12700" cap="flat" cmpd="sng" algn="ctr">
              <a:solidFill>
                <a:srgbClr val="7030A0"/>
              </a:solidFill>
              <a:prstDash val="lgDash"/>
              <a:round/>
            </a:ln>
            <a:effectLst/>
          </c:spPr>
        </c:majorGridlines>
        <c:numFmt formatCode="[$-419]d\ mmm;@" sourceLinked="0"/>
        <c:majorTickMark val="cross"/>
        <c:minorTickMark val="in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8544"/>
        <c:crosses val="autoZero"/>
        <c:auto val="0"/>
        <c:lblOffset val="100"/>
        <c:baseTimeUnit val="days"/>
        <c:majorUnit val="1"/>
        <c:majorTimeUnit val="months"/>
        <c:minorUnit val="1"/>
        <c:minorTimeUnit val="days"/>
      </c:dateAx>
      <c:valAx>
        <c:axId val="975368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cross"/>
        <c:minorTickMark val="in"/>
        <c:tickLblPos val="nextTo"/>
        <c:spPr>
          <a:noFill/>
          <a:ln w="25400" cap="flat" cmpd="sng" algn="ctr">
            <a:solidFill>
              <a:sysClr val="windowText" lastClr="00000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9376"/>
        <c:crosses val="autoZero"/>
        <c:crossBetween val="between"/>
      </c:valAx>
      <c:spPr>
        <a:noFill/>
        <a:ln w="9525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Общая гистограмма</a:t>
            </a:r>
            <a:endParaRPr lang="ru-RU" i="1" dirty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v>Сентябрь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'Общая статистика'!$O$16:$O$23</c:f>
              <c:numCache>
                <c:formatCode>0.00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статистика'!$R$16:$R$23</c:f>
              <c:numCache>
                <c:formatCode>General</c:formatCode>
                <c:ptCount val="8"/>
                <c:pt idx="0">
                  <c:v>4</c:v>
                </c:pt>
                <c:pt idx="1">
                  <c:v>11</c:v>
                </c:pt>
                <c:pt idx="2">
                  <c:v>11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BD-4D7F-88BE-E1AAECF20919}"/>
            </c:ext>
          </c:extLst>
        </c:ser>
        <c:ser>
          <c:idx val="0"/>
          <c:order val="1"/>
          <c:tx>
            <c:v>Октябрь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'Общая статистика'!$O$16:$O$23</c:f>
              <c:numCache>
                <c:formatCode>0.00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статистика'!$R$16:$R$23</c:f>
              <c:numCache>
                <c:formatCode>General</c:formatCode>
                <c:ptCount val="8"/>
                <c:pt idx="0">
                  <c:v>4</c:v>
                </c:pt>
                <c:pt idx="1">
                  <c:v>11</c:v>
                </c:pt>
                <c:pt idx="2">
                  <c:v>11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1-4805-8321-57375E3F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1986560"/>
        <c:axId val="411981152"/>
      </c:barChart>
      <c:catAx>
        <c:axId val="411986560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A0A-43B9-A6A8-D10F461141C3}"/>
              </c:ext>
            </c:extLst>
          </c:dPt>
          <c:xVal>
            <c:numRef>
              <c:f>Сентябрь!$A$2:$A$29</c:f>
              <c:numCache>
                <c:formatCode>m/d/yyyy</c:formatCode>
                <c:ptCount val="28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</c:numCache>
            </c:numRef>
          </c:xVal>
          <c:yVal>
            <c:numRef>
              <c:f>Сентябрь!$B$2:$B$29</c:f>
              <c:numCache>
                <c:formatCode>General</c:formatCode>
                <c:ptCount val="28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0A-43B9-A6A8-D10F461141C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(Сентябрь!$A$2,Сентябрь!$A$29)</c:f>
              <c:numCache>
                <c:formatCode>m/d/yyyy</c:formatCode>
                <c:ptCount val="2"/>
                <c:pt idx="0">
                  <c:v>44807</c:v>
                </c:pt>
                <c:pt idx="1">
                  <c:v>44834</c:v>
                </c:pt>
              </c:numCache>
            </c:numRef>
          </c:xVal>
          <c:yVal>
            <c:numRef>
              <c:f>(Сентябрь!$E$2,Сентябрь!$E$2)</c:f>
              <c:numCache>
                <c:formatCode>General</c:formatCode>
                <c:ptCount val="2"/>
                <c:pt idx="0">
                  <c:v>2456.4285714285716</c:v>
                </c:pt>
                <c:pt idx="1">
                  <c:v>2456.4285714285716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0A-43B9-A6A8-D10F46114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34"/>
          <c:min val="448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Сентябрь!$F$16:$F$22</c:f>
              <c:numCache>
                <c:formatCode>0.00</c:formatCode>
                <c:ptCount val="7"/>
                <c:pt idx="0">
                  <c:v>140</c:v>
                </c:pt>
                <c:pt idx="1">
                  <c:v>1207.4765445558073</c:v>
                </c:pt>
                <c:pt idx="2">
                  <c:v>2274.9530891116146</c:v>
                </c:pt>
                <c:pt idx="3">
                  <c:v>3342.4296336674224</c:v>
                </c:pt>
                <c:pt idx="4">
                  <c:v>4409.9061782232293</c:v>
                </c:pt>
                <c:pt idx="5">
                  <c:v>5477.3827227790371</c:v>
                </c:pt>
                <c:pt idx="6">
                  <c:v>6544.8592673348448</c:v>
                </c:pt>
              </c:numCache>
            </c:numRef>
          </c:cat>
          <c:val>
            <c:numRef>
              <c:f>Сентябрь!$G$16:$G$22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A-423C-AAED-56FB3818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Сентябрь!$H$16:$H$22</c:f>
              <c:numCache>
                <c:formatCode>#\ ??/??</c:formatCode>
                <c:ptCount val="7"/>
                <c:pt idx="0">
                  <c:v>0.10714285714285714</c:v>
                </c:pt>
                <c:pt idx="1">
                  <c:v>0.3214285714285714</c:v>
                </c:pt>
                <c:pt idx="2">
                  <c:v>0.6071428571428571</c:v>
                </c:pt>
                <c:pt idx="3">
                  <c:v>0.8571428571428571</c:v>
                </c:pt>
                <c:pt idx="4">
                  <c:v>0.96428571428571419</c:v>
                </c:pt>
                <c:pt idx="5">
                  <c:v>0.96428571428571419</c:v>
                </c:pt>
                <c:pt idx="6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DA-423C-AAED-56FB3818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Сентябрь</a:t>
            </a:r>
            <a:endParaRPr lang="ru-RU" i="1" dirty="0"/>
          </a:p>
        </c:rich>
      </c:tx>
      <c:layout>
        <c:manualLayout>
          <c:xMode val="edge"/>
          <c:yMode val="edge"/>
          <c:x val="0.41107569063173127"/>
          <c:y val="5.72829824437431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circle"/>
            <c:size val="2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circle"/>
              <c:size val="2"/>
              <c:spPr>
                <a:solidFill>
                  <a:schemeClr val="tx1"/>
                </a:solidFill>
                <a:ln w="41275">
                  <a:solidFill>
                    <a:schemeClr val="tx1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550-4860-AD4C-82C73939705B}"/>
              </c:ext>
            </c:extLst>
          </c:dPt>
          <c:xVal>
            <c:numRef>
              <c:f>Сентябрь!$A$2:$A$29</c:f>
              <c:numCache>
                <c:formatCode>m/d/yyyy</c:formatCode>
                <c:ptCount val="28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</c:numCache>
            </c:numRef>
          </c:xVal>
          <c:yVal>
            <c:numRef>
              <c:f>Сентябрь!$B$2:$B$29</c:f>
              <c:numCache>
                <c:formatCode>General</c:formatCode>
                <c:ptCount val="28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50-4860-AD4C-82C73939705B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(Сентябрь!$A$2,Сентябрь!$A$29)</c:f>
              <c:numCache>
                <c:formatCode>m/d/yyyy</c:formatCode>
                <c:ptCount val="2"/>
                <c:pt idx="0">
                  <c:v>44807</c:v>
                </c:pt>
                <c:pt idx="1">
                  <c:v>44834</c:v>
                </c:pt>
              </c:numCache>
            </c:numRef>
          </c:xVal>
          <c:yVal>
            <c:numRef>
              <c:f>(Сентябрь!$E$2,Сентябрь!$E$2)</c:f>
              <c:numCache>
                <c:formatCode>General</c:formatCode>
                <c:ptCount val="2"/>
                <c:pt idx="0">
                  <c:v>2456.4285714285716</c:v>
                </c:pt>
                <c:pt idx="1">
                  <c:v>2456.4285714285716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550-4860-AD4C-82C739397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34"/>
          <c:min val="44807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19]d\ mmm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193-4FB8-8AEF-7B25CD52AF4D}"/>
              </c:ext>
            </c:extLst>
          </c:dPt>
          <c:xVal>
            <c:numRef>
              <c:f>Октябрь!$A$2:$A$29</c:f>
              <c:numCache>
                <c:formatCode>m/d/yyyy</c:formatCode>
                <c:ptCount val="28"/>
                <c:pt idx="0">
                  <c:v>44835</c:v>
                </c:pt>
                <c:pt idx="1">
                  <c:v>44836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44842</c:v>
                </c:pt>
                <c:pt idx="8">
                  <c:v>44843</c:v>
                </c:pt>
                <c:pt idx="9">
                  <c:v>44844</c:v>
                </c:pt>
                <c:pt idx="10">
                  <c:v>44845</c:v>
                </c:pt>
                <c:pt idx="11">
                  <c:v>44846</c:v>
                </c:pt>
                <c:pt idx="12">
                  <c:v>44847</c:v>
                </c:pt>
                <c:pt idx="13">
                  <c:v>44848</c:v>
                </c:pt>
                <c:pt idx="14">
                  <c:v>44849</c:v>
                </c:pt>
                <c:pt idx="15">
                  <c:v>44850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44856</c:v>
                </c:pt>
                <c:pt idx="22">
                  <c:v>44857</c:v>
                </c:pt>
                <c:pt idx="23">
                  <c:v>44858</c:v>
                </c:pt>
                <c:pt idx="24">
                  <c:v>44859</c:v>
                </c:pt>
                <c:pt idx="25">
                  <c:v>44860</c:v>
                </c:pt>
                <c:pt idx="26">
                  <c:v>44861</c:v>
                </c:pt>
                <c:pt idx="27">
                  <c:v>44862</c:v>
                </c:pt>
              </c:numCache>
            </c:numRef>
          </c:xVal>
          <c:yVal>
            <c:numRef>
              <c:f>Октябрь!$B$2:$B$29</c:f>
              <c:numCache>
                <c:formatCode>General</c:formatCode>
                <c:ptCount val="28"/>
                <c:pt idx="0">
                  <c:v>589</c:v>
                </c:pt>
                <c:pt idx="1">
                  <c:v>893</c:v>
                </c:pt>
                <c:pt idx="2">
                  <c:v>966</c:v>
                </c:pt>
                <c:pt idx="3">
                  <c:v>2127</c:v>
                </c:pt>
                <c:pt idx="4">
                  <c:v>1239</c:v>
                </c:pt>
                <c:pt idx="5">
                  <c:v>2288</c:v>
                </c:pt>
                <c:pt idx="6">
                  <c:v>775</c:v>
                </c:pt>
                <c:pt idx="7">
                  <c:v>763</c:v>
                </c:pt>
                <c:pt idx="8">
                  <c:v>4183</c:v>
                </c:pt>
                <c:pt idx="9">
                  <c:v>952</c:v>
                </c:pt>
                <c:pt idx="10">
                  <c:v>870</c:v>
                </c:pt>
                <c:pt idx="11">
                  <c:v>319</c:v>
                </c:pt>
                <c:pt idx="12">
                  <c:v>176</c:v>
                </c:pt>
                <c:pt idx="13">
                  <c:v>3249</c:v>
                </c:pt>
                <c:pt idx="14">
                  <c:v>1962</c:v>
                </c:pt>
                <c:pt idx="15">
                  <c:v>1447</c:v>
                </c:pt>
                <c:pt idx="16">
                  <c:v>1969</c:v>
                </c:pt>
                <c:pt idx="17">
                  <c:v>1960</c:v>
                </c:pt>
                <c:pt idx="18">
                  <c:v>2624</c:v>
                </c:pt>
                <c:pt idx="19">
                  <c:v>3759</c:v>
                </c:pt>
                <c:pt idx="20">
                  <c:v>3763</c:v>
                </c:pt>
                <c:pt idx="21">
                  <c:v>3024</c:v>
                </c:pt>
                <c:pt idx="22">
                  <c:v>3433</c:v>
                </c:pt>
                <c:pt idx="23">
                  <c:v>3359</c:v>
                </c:pt>
                <c:pt idx="24">
                  <c:v>2871</c:v>
                </c:pt>
                <c:pt idx="25">
                  <c:v>3084</c:v>
                </c:pt>
                <c:pt idx="26">
                  <c:v>2771</c:v>
                </c:pt>
                <c:pt idx="27">
                  <c:v>3005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93-4FB8-8AEF-7B25CD52AF4D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(Октябрь!$A$2,Октябрь!$A$29)</c:f>
              <c:numCache>
                <c:formatCode>m/d/yyyy</c:formatCode>
                <c:ptCount val="2"/>
                <c:pt idx="0">
                  <c:v>44835</c:v>
                </c:pt>
                <c:pt idx="1">
                  <c:v>44862</c:v>
                </c:pt>
              </c:numCache>
            </c:numRef>
          </c:xVal>
          <c:yVal>
            <c:numRef>
              <c:f>(Октябрь!$E$2,Октябрь!$E$2)</c:f>
              <c:numCache>
                <c:formatCode>General</c:formatCode>
                <c:ptCount val="2"/>
                <c:pt idx="0">
                  <c:v>2210.3225806451615</c:v>
                </c:pt>
                <c:pt idx="1">
                  <c:v>2210.3225806451615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93-4FB8-8AEF-7B25CD52A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62"/>
          <c:min val="4483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Октябрь!$F$16:$F$22</c:f>
              <c:strCache>
                <c:ptCount val="7"/>
                <c:pt idx="0">
                  <c:v>176,00</c:v>
                </c:pt>
                <c:pt idx="1">
                  <c:v>866,23</c:v>
                </c:pt>
                <c:pt idx="2">
                  <c:v>1556,46</c:v>
                </c:pt>
                <c:pt idx="3">
                  <c:v>2246,69</c:v>
                </c:pt>
                <c:pt idx="4">
                  <c:v>2936,92</c:v>
                </c:pt>
                <c:pt idx="5">
                  <c:v>3627,15</c:v>
                </c:pt>
                <c:pt idx="6">
                  <c:v>4317,38</c:v>
                </c:pt>
              </c:strCache>
            </c:strRef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Октябрь!$F$16:$F$22</c:f>
              <c:numCache>
                <c:formatCode>0.00</c:formatCode>
                <c:ptCount val="7"/>
                <c:pt idx="0">
                  <c:v>176.00000000000003</c:v>
                </c:pt>
                <c:pt idx="1">
                  <c:v>866.22937690675496</c:v>
                </c:pt>
                <c:pt idx="2">
                  <c:v>1556.4587538135099</c:v>
                </c:pt>
                <c:pt idx="3">
                  <c:v>2246.6881307202648</c:v>
                </c:pt>
                <c:pt idx="4">
                  <c:v>2936.9175076270203</c:v>
                </c:pt>
                <c:pt idx="5">
                  <c:v>3627.1468845337749</c:v>
                </c:pt>
                <c:pt idx="6">
                  <c:v>4317.3762614405305</c:v>
                </c:pt>
              </c:numCache>
            </c:numRef>
          </c:cat>
          <c:val>
            <c:numRef>
              <c:f>Октябрь!$G$16:$G$22</c:f>
              <c:numCache>
                <c:formatCode>General</c:formatCode>
                <c:ptCount val="7"/>
                <c:pt idx="0">
                  <c:v>2</c:v>
                </c:pt>
                <c:pt idx="1">
                  <c:v>7</c:v>
                </c:pt>
                <c:pt idx="2">
                  <c:v>2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7-4D46-9439-4965637A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Октябрь!$H$16:$H$22</c:f>
              <c:numCache>
                <c:formatCode>0.00</c:formatCode>
                <c:ptCount val="7"/>
                <c:pt idx="0">
                  <c:v>6.4516129032258063E-2</c:v>
                </c:pt>
                <c:pt idx="1">
                  <c:v>0.29032258064516125</c:v>
                </c:pt>
                <c:pt idx="2">
                  <c:v>0.35483870967741932</c:v>
                </c:pt>
                <c:pt idx="3">
                  <c:v>0.54838709677419351</c:v>
                </c:pt>
                <c:pt idx="4">
                  <c:v>0.77419354838709675</c:v>
                </c:pt>
                <c:pt idx="5">
                  <c:v>0.93548387096774188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87-4D46-9439-4965637A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Октябрь</a:t>
            </a:r>
            <a:endParaRPr lang="ru-RU" i="1" dirty="0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circle"/>
            <c:size val="2"/>
            <c:spPr>
              <a:solidFill>
                <a:sysClr val="windowText" lastClr="000000"/>
              </a:solidFill>
              <a:ln w="25400">
                <a:solidFill>
                  <a:sysClr val="windowText" lastClr="00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circle"/>
              <c:size val="2"/>
              <c:spPr>
                <a:solidFill>
                  <a:sysClr val="windowText" lastClr="000000"/>
                </a:solidFill>
                <a:ln w="41275">
                  <a:solidFill>
                    <a:sysClr val="windowText" lastClr="00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045-486A-AFB8-2C20F7749DF7}"/>
              </c:ext>
            </c:extLst>
          </c:dPt>
          <c:xVal>
            <c:numRef>
              <c:f>Октябрь!$A$2:$A$29</c:f>
              <c:numCache>
                <c:formatCode>m/d/yyyy</c:formatCode>
                <c:ptCount val="28"/>
                <c:pt idx="0">
                  <c:v>44835</c:v>
                </c:pt>
                <c:pt idx="1">
                  <c:v>44836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44842</c:v>
                </c:pt>
                <c:pt idx="8">
                  <c:v>44843</c:v>
                </c:pt>
                <c:pt idx="9">
                  <c:v>44844</c:v>
                </c:pt>
                <c:pt idx="10">
                  <c:v>44845</c:v>
                </c:pt>
                <c:pt idx="11">
                  <c:v>44846</c:v>
                </c:pt>
                <c:pt idx="12">
                  <c:v>44847</c:v>
                </c:pt>
                <c:pt idx="13">
                  <c:v>44848</c:v>
                </c:pt>
                <c:pt idx="14">
                  <c:v>44849</c:v>
                </c:pt>
                <c:pt idx="15">
                  <c:v>44850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44856</c:v>
                </c:pt>
                <c:pt idx="22">
                  <c:v>44857</c:v>
                </c:pt>
                <c:pt idx="23">
                  <c:v>44858</c:v>
                </c:pt>
                <c:pt idx="24">
                  <c:v>44859</c:v>
                </c:pt>
                <c:pt idx="25">
                  <c:v>44860</c:v>
                </c:pt>
                <c:pt idx="26">
                  <c:v>44861</c:v>
                </c:pt>
                <c:pt idx="27">
                  <c:v>44862</c:v>
                </c:pt>
              </c:numCache>
            </c:numRef>
          </c:xVal>
          <c:yVal>
            <c:numRef>
              <c:f>Октябрь!$B$2:$B$29</c:f>
              <c:numCache>
                <c:formatCode>General</c:formatCode>
                <c:ptCount val="28"/>
                <c:pt idx="0">
                  <c:v>589</c:v>
                </c:pt>
                <c:pt idx="1">
                  <c:v>893</c:v>
                </c:pt>
                <c:pt idx="2">
                  <c:v>966</c:v>
                </c:pt>
                <c:pt idx="3">
                  <c:v>2127</c:v>
                </c:pt>
                <c:pt idx="4">
                  <c:v>1239</c:v>
                </c:pt>
                <c:pt idx="5">
                  <c:v>2288</c:v>
                </c:pt>
                <c:pt idx="6">
                  <c:v>775</c:v>
                </c:pt>
                <c:pt idx="7">
                  <c:v>763</c:v>
                </c:pt>
                <c:pt idx="8">
                  <c:v>4183</c:v>
                </c:pt>
                <c:pt idx="9">
                  <c:v>952</c:v>
                </c:pt>
                <c:pt idx="10">
                  <c:v>870</c:v>
                </c:pt>
                <c:pt idx="11">
                  <c:v>319</c:v>
                </c:pt>
                <c:pt idx="12">
                  <c:v>176</c:v>
                </c:pt>
                <c:pt idx="13">
                  <c:v>3249</c:v>
                </c:pt>
                <c:pt idx="14">
                  <c:v>1962</c:v>
                </c:pt>
                <c:pt idx="15">
                  <c:v>1447</c:v>
                </c:pt>
                <c:pt idx="16">
                  <c:v>1969</c:v>
                </c:pt>
                <c:pt idx="17">
                  <c:v>1960</c:v>
                </c:pt>
                <c:pt idx="18">
                  <c:v>2624</c:v>
                </c:pt>
                <c:pt idx="19">
                  <c:v>3759</c:v>
                </c:pt>
                <c:pt idx="20">
                  <c:v>3763</c:v>
                </c:pt>
                <c:pt idx="21">
                  <c:v>3024</c:v>
                </c:pt>
                <c:pt idx="22">
                  <c:v>3433</c:v>
                </c:pt>
                <c:pt idx="23">
                  <c:v>3359</c:v>
                </c:pt>
                <c:pt idx="24">
                  <c:v>2871</c:v>
                </c:pt>
                <c:pt idx="25">
                  <c:v>3084</c:v>
                </c:pt>
                <c:pt idx="26">
                  <c:v>2771</c:v>
                </c:pt>
                <c:pt idx="27">
                  <c:v>3005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45-486A-AFB8-2C20F7749DF7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(Октябрь!$A$2,Октябрь!$A$29)</c:f>
              <c:numCache>
                <c:formatCode>m/d/yyyy</c:formatCode>
                <c:ptCount val="2"/>
                <c:pt idx="0">
                  <c:v>44835</c:v>
                </c:pt>
                <c:pt idx="1">
                  <c:v>44862</c:v>
                </c:pt>
              </c:numCache>
            </c:numRef>
          </c:xVal>
          <c:yVal>
            <c:numRef>
              <c:f>(Октябрь!$E$2,Октябрь!$E$2)</c:f>
              <c:numCache>
                <c:formatCode>General</c:formatCode>
                <c:ptCount val="2"/>
                <c:pt idx="0">
                  <c:v>2210.3225806451615</c:v>
                </c:pt>
                <c:pt idx="1">
                  <c:v>2210.3225806451615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45-486A-AFB8-2C20F7749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62"/>
          <c:min val="4483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19]d\ mmm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A90-430D-85D6-07DB20DC5090}"/>
              </c:ext>
            </c:extLst>
          </c:dPt>
          <c:xVal>
            <c:numRef>
              <c:f>Ноябрь!$A$2:$A$29</c:f>
              <c:numCache>
                <c:formatCode>m/d/yyyy</c:formatCode>
                <c:ptCount val="28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</c:numCache>
            </c:numRef>
          </c:xVal>
          <c:yVal>
            <c:numRef>
              <c:f>Ноябрь!$B$2:$B$29</c:f>
              <c:numCache>
                <c:formatCode>General</c:formatCode>
                <c:ptCount val="28"/>
                <c:pt idx="0">
                  <c:v>578</c:v>
                </c:pt>
                <c:pt idx="1">
                  <c:v>1676</c:v>
                </c:pt>
                <c:pt idx="2">
                  <c:v>3379</c:v>
                </c:pt>
                <c:pt idx="3">
                  <c:v>2827</c:v>
                </c:pt>
                <c:pt idx="4">
                  <c:v>3381</c:v>
                </c:pt>
                <c:pt idx="5">
                  <c:v>2004</c:v>
                </c:pt>
                <c:pt idx="6">
                  <c:v>2893</c:v>
                </c:pt>
                <c:pt idx="7">
                  <c:v>1916</c:v>
                </c:pt>
                <c:pt idx="8">
                  <c:v>2790</c:v>
                </c:pt>
                <c:pt idx="9">
                  <c:v>4724</c:v>
                </c:pt>
                <c:pt idx="10">
                  <c:v>3256</c:v>
                </c:pt>
                <c:pt idx="11">
                  <c:v>5127</c:v>
                </c:pt>
                <c:pt idx="12">
                  <c:v>5981</c:v>
                </c:pt>
                <c:pt idx="13">
                  <c:v>6941</c:v>
                </c:pt>
                <c:pt idx="14">
                  <c:v>1409</c:v>
                </c:pt>
                <c:pt idx="15">
                  <c:v>567</c:v>
                </c:pt>
                <c:pt idx="16">
                  <c:v>3197</c:v>
                </c:pt>
                <c:pt idx="17">
                  <c:v>2299</c:v>
                </c:pt>
                <c:pt idx="18">
                  <c:v>2354</c:v>
                </c:pt>
                <c:pt idx="19">
                  <c:v>2878</c:v>
                </c:pt>
                <c:pt idx="20">
                  <c:v>2840</c:v>
                </c:pt>
                <c:pt idx="21">
                  <c:v>5304</c:v>
                </c:pt>
                <c:pt idx="22">
                  <c:v>7644</c:v>
                </c:pt>
                <c:pt idx="23">
                  <c:v>12947</c:v>
                </c:pt>
                <c:pt idx="24">
                  <c:v>4429</c:v>
                </c:pt>
                <c:pt idx="25">
                  <c:v>3919</c:v>
                </c:pt>
                <c:pt idx="26">
                  <c:v>674</c:v>
                </c:pt>
                <c:pt idx="27">
                  <c:v>3949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90-430D-85D6-07DB20DC5090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(Ноябрь!$A$2,Ноябрь!$A$29)</c:f>
              <c:numCache>
                <c:formatCode>m/d/yyyy</c:formatCode>
                <c:ptCount val="2"/>
                <c:pt idx="0">
                  <c:v>44866</c:v>
                </c:pt>
                <c:pt idx="1">
                  <c:v>44893</c:v>
                </c:pt>
              </c:numCache>
            </c:numRef>
          </c:xVal>
          <c:yVal>
            <c:numRef>
              <c:f>(Ноябрь!$E$2,Ноябрь!$E$2)</c:f>
              <c:numCache>
                <c:formatCode>General</c:formatCode>
                <c:ptCount val="2"/>
                <c:pt idx="0">
                  <c:v>3634.6333333333332</c:v>
                </c:pt>
                <c:pt idx="1">
                  <c:v>3634.6333333333332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90-430D-85D6-07DB20DC5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93"/>
          <c:min val="448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Ноябрь!$F$16:$F$22</c:f>
              <c:numCache>
                <c:formatCode>General</c:formatCode>
                <c:ptCount val="7"/>
                <c:pt idx="0">
                  <c:v>567</c:v>
                </c:pt>
                <c:pt idx="1">
                  <c:v>2716.5173745086795</c:v>
                </c:pt>
                <c:pt idx="2">
                  <c:v>4866.034749017359</c:v>
                </c:pt>
                <c:pt idx="3">
                  <c:v>7015.5521235260385</c:v>
                </c:pt>
                <c:pt idx="4">
                  <c:v>9165.069498034718</c:v>
                </c:pt>
                <c:pt idx="5">
                  <c:v>11314.586872543397</c:v>
                </c:pt>
                <c:pt idx="6">
                  <c:v>13464.104247052077</c:v>
                </c:pt>
              </c:numCache>
            </c:numRef>
          </c:cat>
          <c:val>
            <c:numRef>
              <c:f>Ноябрь!$G$16:$G$22</c:f>
              <c:numCache>
                <c:formatCode>General</c:formatCode>
                <c:ptCount val="7"/>
                <c:pt idx="0">
                  <c:v>4</c:v>
                </c:pt>
                <c:pt idx="1">
                  <c:v>15</c:v>
                </c:pt>
                <c:pt idx="2">
                  <c:v>7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B-4490-81FE-52C88FF4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Сентябрь!$H$16:$H$22</c:f>
              <c:numCache>
                <c:formatCode>#\ ??/??</c:formatCode>
                <c:ptCount val="7"/>
                <c:pt idx="0">
                  <c:v>0.10714285714285714</c:v>
                </c:pt>
                <c:pt idx="1">
                  <c:v>0.3214285714285714</c:v>
                </c:pt>
                <c:pt idx="2">
                  <c:v>0.6071428571428571</c:v>
                </c:pt>
                <c:pt idx="3">
                  <c:v>0.8571428571428571</c:v>
                </c:pt>
                <c:pt idx="4">
                  <c:v>0.96428571428571419</c:v>
                </c:pt>
                <c:pt idx="5">
                  <c:v>0.96428571428571419</c:v>
                </c:pt>
                <c:pt idx="6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CB-4490-81FE-52C88FF4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#,##0.00" sourceLinked="0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Ноябрь</a:t>
            </a:r>
            <a:endParaRPr lang="ru-RU" i="1" dirty="0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circle"/>
            <c:size val="2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circle"/>
              <c:size val="2"/>
              <c:spPr>
                <a:solidFill>
                  <a:schemeClr val="tx1"/>
                </a:solidFill>
                <a:ln w="41275">
                  <a:solidFill>
                    <a:schemeClr val="tx1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43-4226-B735-F1D35AAAE543}"/>
              </c:ext>
            </c:extLst>
          </c:dPt>
          <c:xVal>
            <c:numRef>
              <c:f>Ноябрь!$A$2:$A$29</c:f>
              <c:numCache>
                <c:formatCode>m/d/yyyy</c:formatCode>
                <c:ptCount val="28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</c:numCache>
            </c:numRef>
          </c:xVal>
          <c:yVal>
            <c:numRef>
              <c:f>Ноябрь!$B$2:$B$29</c:f>
              <c:numCache>
                <c:formatCode>General</c:formatCode>
                <c:ptCount val="28"/>
                <c:pt idx="0">
                  <c:v>578</c:v>
                </c:pt>
                <c:pt idx="1">
                  <c:v>1676</c:v>
                </c:pt>
                <c:pt idx="2">
                  <c:v>3379</c:v>
                </c:pt>
                <c:pt idx="3">
                  <c:v>2827</c:v>
                </c:pt>
                <c:pt idx="4">
                  <c:v>3381</c:v>
                </c:pt>
                <c:pt idx="5">
                  <c:v>2004</c:v>
                </c:pt>
                <c:pt idx="6">
                  <c:v>2893</c:v>
                </c:pt>
                <c:pt idx="7">
                  <c:v>1916</c:v>
                </c:pt>
                <c:pt idx="8">
                  <c:v>2790</c:v>
                </c:pt>
                <c:pt idx="9">
                  <c:v>4724</c:v>
                </c:pt>
                <c:pt idx="10">
                  <c:v>3256</c:v>
                </c:pt>
                <c:pt idx="11">
                  <c:v>5127</c:v>
                </c:pt>
                <c:pt idx="12">
                  <c:v>5981</c:v>
                </c:pt>
                <c:pt idx="13">
                  <c:v>6941</c:v>
                </c:pt>
                <c:pt idx="14">
                  <c:v>1409</c:v>
                </c:pt>
                <c:pt idx="15">
                  <c:v>567</c:v>
                </c:pt>
                <c:pt idx="16">
                  <c:v>3197</c:v>
                </c:pt>
                <c:pt idx="17">
                  <c:v>2299</c:v>
                </c:pt>
                <c:pt idx="18">
                  <c:v>2354</c:v>
                </c:pt>
                <c:pt idx="19">
                  <c:v>2878</c:v>
                </c:pt>
                <c:pt idx="20">
                  <c:v>2840</c:v>
                </c:pt>
                <c:pt idx="21">
                  <c:v>5304</c:v>
                </c:pt>
                <c:pt idx="22">
                  <c:v>7644</c:v>
                </c:pt>
                <c:pt idx="23">
                  <c:v>12947</c:v>
                </c:pt>
                <c:pt idx="24">
                  <c:v>4429</c:v>
                </c:pt>
                <c:pt idx="25">
                  <c:v>3919</c:v>
                </c:pt>
                <c:pt idx="26">
                  <c:v>674</c:v>
                </c:pt>
                <c:pt idx="27">
                  <c:v>3949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43-4226-B735-F1D35AAAE54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(Ноябрь!$A$2,Ноябрь!$A$29)</c:f>
              <c:numCache>
                <c:formatCode>m/d/yyyy</c:formatCode>
                <c:ptCount val="2"/>
                <c:pt idx="0">
                  <c:v>44866</c:v>
                </c:pt>
                <c:pt idx="1">
                  <c:v>44893</c:v>
                </c:pt>
              </c:numCache>
            </c:numRef>
          </c:xVal>
          <c:yVal>
            <c:numRef>
              <c:f>(Ноябрь!$E$2,Ноябрь!$E$2)</c:f>
              <c:numCache>
                <c:formatCode>General</c:formatCode>
                <c:ptCount val="2"/>
                <c:pt idx="0">
                  <c:v>3634.6333333333332</c:v>
                </c:pt>
                <c:pt idx="1">
                  <c:v>3634.6333333333332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43-4226-B735-F1D35AAAE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93"/>
          <c:min val="44866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19]d\ mmm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D80-4137-8E47-7724DE7D2EE3}"/>
              </c:ext>
            </c:extLst>
          </c:dPt>
          <c:xVal>
            <c:numRef>
              <c:f>Декабрь!$A$2:$A$29</c:f>
              <c:numCache>
                <c:formatCode>m/d/yyyy</c:formatCode>
                <c:ptCount val="28"/>
                <c:pt idx="0">
                  <c:v>44896</c:v>
                </c:pt>
                <c:pt idx="1">
                  <c:v>44897</c:v>
                </c:pt>
                <c:pt idx="2">
                  <c:v>44898</c:v>
                </c:pt>
                <c:pt idx="3">
                  <c:v>44899</c:v>
                </c:pt>
                <c:pt idx="4">
                  <c:v>44900</c:v>
                </c:pt>
                <c:pt idx="5">
                  <c:v>44901</c:v>
                </c:pt>
                <c:pt idx="6">
                  <c:v>44902</c:v>
                </c:pt>
                <c:pt idx="7">
                  <c:v>44903</c:v>
                </c:pt>
                <c:pt idx="8">
                  <c:v>44904</c:v>
                </c:pt>
                <c:pt idx="9">
                  <c:v>44905</c:v>
                </c:pt>
                <c:pt idx="10">
                  <c:v>44906</c:v>
                </c:pt>
                <c:pt idx="11">
                  <c:v>44907</c:v>
                </c:pt>
                <c:pt idx="12">
                  <c:v>44908</c:v>
                </c:pt>
                <c:pt idx="13">
                  <c:v>44909</c:v>
                </c:pt>
                <c:pt idx="14">
                  <c:v>44910</c:v>
                </c:pt>
                <c:pt idx="15">
                  <c:v>44911</c:v>
                </c:pt>
              </c:numCache>
            </c:numRef>
          </c:xVal>
          <c:yVal>
            <c:numRef>
              <c:f>Декабрь!$B$2:$B$29</c:f>
              <c:numCache>
                <c:formatCode>General</c:formatCode>
                <c:ptCount val="28"/>
                <c:pt idx="0">
                  <c:v>4046</c:v>
                </c:pt>
                <c:pt idx="1">
                  <c:v>3570</c:v>
                </c:pt>
                <c:pt idx="2">
                  <c:v>6605</c:v>
                </c:pt>
                <c:pt idx="3">
                  <c:v>4359</c:v>
                </c:pt>
                <c:pt idx="4">
                  <c:v>5606</c:v>
                </c:pt>
                <c:pt idx="5">
                  <c:v>6260</c:v>
                </c:pt>
                <c:pt idx="6">
                  <c:v>6309</c:v>
                </c:pt>
                <c:pt idx="7">
                  <c:v>4561</c:v>
                </c:pt>
                <c:pt idx="8">
                  <c:v>3409</c:v>
                </c:pt>
                <c:pt idx="9">
                  <c:v>7749</c:v>
                </c:pt>
                <c:pt idx="10">
                  <c:v>10505</c:v>
                </c:pt>
                <c:pt idx="11">
                  <c:v>8154</c:v>
                </c:pt>
                <c:pt idx="12">
                  <c:v>4767</c:v>
                </c:pt>
                <c:pt idx="13">
                  <c:v>8140</c:v>
                </c:pt>
                <c:pt idx="14">
                  <c:v>6276</c:v>
                </c:pt>
                <c:pt idx="15">
                  <c:v>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80-4137-8E47-7724DE7D2EE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(Декабрь!$A$2,Декабрь!$A$17)</c:f>
              <c:numCache>
                <c:formatCode>m/d/yyyy</c:formatCode>
                <c:ptCount val="2"/>
                <c:pt idx="0">
                  <c:v>44896</c:v>
                </c:pt>
                <c:pt idx="1">
                  <c:v>44911</c:v>
                </c:pt>
              </c:numCache>
            </c:numRef>
          </c:xVal>
          <c:yVal>
            <c:numRef>
              <c:f>(Декабрь!$E$2,Декабрь!$E$2)</c:f>
              <c:numCache>
                <c:formatCode>General</c:formatCode>
                <c:ptCount val="2"/>
                <c:pt idx="0">
                  <c:v>5841.3125</c:v>
                </c:pt>
                <c:pt idx="1">
                  <c:v>5841.3125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E7-4AB1-9FB5-C1972B404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911"/>
          <c:min val="448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Декабрь!$F$16:$F$21</c:f>
              <c:numCache>
                <c:formatCode>0.00</c:formatCode>
                <c:ptCount val="6"/>
                <c:pt idx="0">
                  <c:v>3145</c:v>
                </c:pt>
                <c:pt idx="1">
                  <c:v>4653.2600817982311</c:v>
                </c:pt>
                <c:pt idx="2">
                  <c:v>6161.5201635964622</c:v>
                </c:pt>
                <c:pt idx="3">
                  <c:v>7669.7802453946933</c:v>
                </c:pt>
                <c:pt idx="4">
                  <c:v>9178.0403271929245</c:v>
                </c:pt>
                <c:pt idx="5">
                  <c:v>10686.300408991156</c:v>
                </c:pt>
              </c:numCache>
            </c:numRef>
          </c:cat>
          <c:val>
            <c:numRef>
              <c:f>Декабрь!$G$16:$G$21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4134-A92C-523FC95BC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Декабрь!$H$16:$H$21</c:f>
              <c:numCache>
                <c:formatCode>0.00</c:formatCode>
                <c:ptCount val="6"/>
                <c:pt idx="0">
                  <c:v>0.1875</c:v>
                </c:pt>
                <c:pt idx="1">
                  <c:v>0.4375</c:v>
                </c:pt>
                <c:pt idx="2">
                  <c:v>0.75</c:v>
                </c:pt>
                <c:pt idx="3">
                  <c:v>0.9375</c:v>
                </c:pt>
                <c:pt idx="4">
                  <c:v>0.9375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22-4134-A92C-523FC95BC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#,##0.00" sourceLinked="0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i="1" dirty="0" smtClean="0"/>
              <a:t>Декабрь</a:t>
            </a:r>
            <a:endParaRPr lang="ru-RU" i="1" dirty="0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circle"/>
            <c:size val="2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circle"/>
              <c:size val="2"/>
              <c:spPr>
                <a:solidFill>
                  <a:schemeClr val="tx1"/>
                </a:solidFill>
                <a:ln w="41275">
                  <a:solidFill>
                    <a:schemeClr val="tx1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094-40C0-A1BE-5F0A7021440C}"/>
              </c:ext>
            </c:extLst>
          </c:dPt>
          <c:xVal>
            <c:numRef>
              <c:f>Декабрь!$A$2:$A$29</c:f>
              <c:numCache>
                <c:formatCode>m/d/yyyy</c:formatCode>
                <c:ptCount val="28"/>
                <c:pt idx="0">
                  <c:v>44896</c:v>
                </c:pt>
                <c:pt idx="1">
                  <c:v>44897</c:v>
                </c:pt>
                <c:pt idx="2">
                  <c:v>44898</c:v>
                </c:pt>
                <c:pt idx="3">
                  <c:v>44899</c:v>
                </c:pt>
                <c:pt idx="4">
                  <c:v>44900</c:v>
                </c:pt>
                <c:pt idx="5">
                  <c:v>44901</c:v>
                </c:pt>
                <c:pt idx="6">
                  <c:v>44902</c:v>
                </c:pt>
                <c:pt idx="7">
                  <c:v>44903</c:v>
                </c:pt>
                <c:pt idx="8">
                  <c:v>44904</c:v>
                </c:pt>
                <c:pt idx="9">
                  <c:v>44905</c:v>
                </c:pt>
                <c:pt idx="10">
                  <c:v>44906</c:v>
                </c:pt>
                <c:pt idx="11">
                  <c:v>44907</c:v>
                </c:pt>
                <c:pt idx="12">
                  <c:v>44908</c:v>
                </c:pt>
                <c:pt idx="13">
                  <c:v>44909</c:v>
                </c:pt>
                <c:pt idx="14">
                  <c:v>44910</c:v>
                </c:pt>
                <c:pt idx="15">
                  <c:v>44911</c:v>
                </c:pt>
              </c:numCache>
            </c:numRef>
          </c:xVal>
          <c:yVal>
            <c:numRef>
              <c:f>Декабрь!$B$2:$B$29</c:f>
              <c:numCache>
                <c:formatCode>General</c:formatCode>
                <c:ptCount val="28"/>
                <c:pt idx="0">
                  <c:v>4046</c:v>
                </c:pt>
                <c:pt idx="1">
                  <c:v>3570</c:v>
                </c:pt>
                <c:pt idx="2">
                  <c:v>6605</c:v>
                </c:pt>
                <c:pt idx="3">
                  <c:v>4359</c:v>
                </c:pt>
                <c:pt idx="4">
                  <c:v>5606</c:v>
                </c:pt>
                <c:pt idx="5">
                  <c:v>6260</c:v>
                </c:pt>
                <c:pt idx="6">
                  <c:v>6309</c:v>
                </c:pt>
                <c:pt idx="7">
                  <c:v>4561</c:v>
                </c:pt>
                <c:pt idx="8">
                  <c:v>3409</c:v>
                </c:pt>
                <c:pt idx="9">
                  <c:v>7749</c:v>
                </c:pt>
                <c:pt idx="10">
                  <c:v>10505</c:v>
                </c:pt>
                <c:pt idx="11">
                  <c:v>8154</c:v>
                </c:pt>
                <c:pt idx="12">
                  <c:v>4767</c:v>
                </c:pt>
                <c:pt idx="13">
                  <c:v>8140</c:v>
                </c:pt>
                <c:pt idx="14">
                  <c:v>6276</c:v>
                </c:pt>
                <c:pt idx="15">
                  <c:v>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94-40C0-A1BE-5F0A7021440C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(Декабрь!$A$2,Декабрь!$A$17)</c:f>
              <c:numCache>
                <c:formatCode>m/d/yyyy</c:formatCode>
                <c:ptCount val="2"/>
                <c:pt idx="0">
                  <c:v>44896</c:v>
                </c:pt>
                <c:pt idx="1">
                  <c:v>44911</c:v>
                </c:pt>
              </c:numCache>
            </c:numRef>
          </c:xVal>
          <c:yVal>
            <c:numRef>
              <c:f>(Декабрь!$E$2,Декабрь!$E$2)</c:f>
              <c:numCache>
                <c:formatCode>General</c:formatCode>
                <c:ptCount val="2"/>
                <c:pt idx="0">
                  <c:v>5841.3125</c:v>
                </c:pt>
                <c:pt idx="1">
                  <c:v>5841.3125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094-40C0-A1BE-5F0A70214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911"/>
          <c:min val="44896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19]d\ mmm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371027</xdr:colOff>
      <xdr:row>0</xdr:row>
      <xdr:rowOff>235420</xdr:rowOff>
    </xdr:from>
    <xdr:to>
      <xdr:col>12</xdr:col>
      <xdr:colOff>441296</xdr:colOff>
      <xdr:row>17</xdr:row>
      <xdr:rowOff>225876</xdr:rowOff>
    </xdr:to>
    <xdr:graphicFrame macro="">
      <xdr:nvGraphicFramePr>
        <xdr:cNvPr id="34" name="Диаграмма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204105</xdr:colOff>
      <xdr:row>24</xdr:row>
      <xdr:rowOff>194579</xdr:rowOff>
    </xdr:from>
    <xdr:to>
      <xdr:col>19</xdr:col>
      <xdr:colOff>1836964</xdr:colOff>
      <xdr:row>50</xdr:row>
      <xdr:rowOff>108855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343216</xdr:colOff>
      <xdr:row>30</xdr:row>
      <xdr:rowOff>144447</xdr:rowOff>
    </xdr:from>
    <xdr:to>
      <xdr:col>5</xdr:col>
      <xdr:colOff>950477</xdr:colOff>
      <xdr:row>51</xdr:row>
      <xdr:rowOff>28448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380999</xdr:colOff>
      <xdr:row>28</xdr:row>
      <xdr:rowOff>22970</xdr:rowOff>
    </xdr:from>
    <xdr:to>
      <xdr:col>11</xdr:col>
      <xdr:colOff>63230</xdr:colOff>
      <xdr:row>49</xdr:row>
      <xdr:rowOff>104774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17</xdr:row>
      <xdr:rowOff>0</xdr:rowOff>
    </xdr:from>
    <xdr:to>
      <xdr:col>15</xdr:col>
      <xdr:colOff>680005</xdr:colOff>
      <xdr:row>22</xdr:row>
      <xdr:rowOff>105595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730623</xdr:colOff>
      <xdr:row>34</xdr:row>
      <xdr:rowOff>125785</xdr:rowOff>
    </xdr:from>
    <xdr:to>
      <xdr:col>4</xdr:col>
      <xdr:colOff>1591234</xdr:colOff>
      <xdr:row>55</xdr:row>
      <xdr:rowOff>28422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12</xdr:col>
      <xdr:colOff>533878</xdr:colOff>
      <xdr:row>48</xdr:row>
      <xdr:rowOff>137833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8</xdr:col>
      <xdr:colOff>40468</xdr:colOff>
      <xdr:row>19</xdr:row>
      <xdr:rowOff>110139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999564</xdr:colOff>
      <xdr:row>32</xdr:row>
      <xdr:rowOff>136992</xdr:rowOff>
    </xdr:from>
    <xdr:to>
      <xdr:col>5</xdr:col>
      <xdr:colOff>179293</xdr:colOff>
      <xdr:row>53</xdr:row>
      <xdr:rowOff>39629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29</xdr:row>
      <xdr:rowOff>0</xdr:rowOff>
    </xdr:from>
    <xdr:to>
      <xdr:col>13</xdr:col>
      <xdr:colOff>130466</xdr:colOff>
      <xdr:row>49</xdr:row>
      <xdr:rowOff>182656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190500</xdr:colOff>
      <xdr:row>14</xdr:row>
      <xdr:rowOff>95250</xdr:rowOff>
    </xdr:from>
    <xdr:to>
      <xdr:col>13</xdr:col>
      <xdr:colOff>162932</xdr:colOff>
      <xdr:row>19</xdr:row>
      <xdr:rowOff>203996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551330</xdr:colOff>
      <xdr:row>18</xdr:row>
      <xdr:rowOff>92168</xdr:rowOff>
    </xdr:from>
    <xdr:to>
      <xdr:col>3</xdr:col>
      <xdr:colOff>1580029</xdr:colOff>
      <xdr:row>35</xdr:row>
      <xdr:rowOff>129276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9</xdr:col>
      <xdr:colOff>278384</xdr:colOff>
      <xdr:row>43</xdr:row>
      <xdr:rowOff>126627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15</xdr:row>
      <xdr:rowOff>0</xdr:rowOff>
    </xdr:from>
    <xdr:to>
      <xdr:col>14</xdr:col>
      <xdr:colOff>680005</xdr:colOff>
      <xdr:row>20</xdr:row>
      <xdr:rowOff>155044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"/>
  <sheetViews>
    <sheetView tabSelected="1" topLeftCell="K10" zoomScale="70" zoomScaleNormal="70" workbookViewId="0">
      <selection activeCell="V39" sqref="V39"/>
    </sheetView>
  </sheetViews>
  <sheetFormatPr defaultRowHeight="15" x14ac:dyDescent="0.25"/>
  <cols>
    <col min="1" max="1" width="17" customWidth="1"/>
    <col min="2" max="2" width="15.140625" customWidth="1"/>
    <col min="3" max="3" width="32" customWidth="1"/>
    <col min="4" max="4" width="32.42578125" customWidth="1"/>
    <col min="5" max="5" width="35.42578125" customWidth="1"/>
    <col min="6" max="6" width="29.7109375" customWidth="1"/>
    <col min="7" max="7" width="23.7109375" customWidth="1"/>
    <col min="8" max="8" width="22.42578125" customWidth="1"/>
    <col min="9" max="9" width="28.85546875" customWidth="1"/>
    <col min="10" max="10" width="25.5703125" customWidth="1"/>
    <col min="11" max="11" width="12.42578125" customWidth="1"/>
    <col min="12" max="12" width="13.5703125" customWidth="1"/>
    <col min="13" max="13" width="11.5703125" customWidth="1"/>
    <col min="15" max="15" width="24.42578125" customWidth="1"/>
    <col min="16" max="16" width="19.85546875" customWidth="1"/>
    <col min="17" max="17" width="26.28515625" customWidth="1"/>
    <col min="18" max="18" width="29.5703125" customWidth="1"/>
    <col min="19" max="19" width="30.7109375" customWidth="1"/>
    <col min="20" max="20" width="30.28515625" customWidth="1"/>
    <col min="21" max="21" width="28" customWidth="1"/>
    <col min="22" max="22" width="28.5703125" customWidth="1"/>
    <col min="23" max="23" width="32" customWidth="1"/>
    <col min="24" max="24" width="27.85546875" customWidth="1"/>
    <col min="25" max="25" width="15.140625" customWidth="1"/>
    <col min="26" max="26" width="25.42578125" customWidth="1"/>
    <col min="27" max="27" width="12.140625" customWidth="1"/>
  </cols>
  <sheetData>
    <row r="1" spans="1:27" ht="18.75" x14ac:dyDescent="0.3">
      <c r="A1" s="1" t="s">
        <v>0</v>
      </c>
      <c r="B1" s="1" t="s">
        <v>1</v>
      </c>
      <c r="C1" s="1" t="s">
        <v>7</v>
      </c>
      <c r="D1" s="19" t="s">
        <v>27</v>
      </c>
      <c r="E1" s="19" t="s">
        <v>28</v>
      </c>
      <c r="F1" s="1" t="s">
        <v>29</v>
      </c>
      <c r="G1" s="1" t="s">
        <v>30</v>
      </c>
      <c r="O1" s="1" t="s">
        <v>24</v>
      </c>
      <c r="P1" s="1" t="s">
        <v>25</v>
      </c>
      <c r="Q1" s="1" t="s">
        <v>4</v>
      </c>
      <c r="R1" s="1" t="s">
        <v>26</v>
      </c>
      <c r="S1" s="1" t="s">
        <v>5</v>
      </c>
      <c r="T1" s="1" t="s">
        <v>6</v>
      </c>
      <c r="U1" s="1" t="s">
        <v>8</v>
      </c>
      <c r="V1" s="1" t="s">
        <v>9</v>
      </c>
      <c r="Z1" s="1" t="s">
        <v>3</v>
      </c>
      <c r="AA1" s="3">
        <v>3195.304761904762</v>
      </c>
    </row>
    <row r="2" spans="1:27" ht="18.75" x14ac:dyDescent="0.3">
      <c r="A2" s="2">
        <v>44807</v>
      </c>
      <c r="B2" s="7">
        <v>3354</v>
      </c>
      <c r="C2" s="3">
        <v>140</v>
      </c>
      <c r="D2" s="17">
        <f>AVERAGE(B2:B29)</f>
        <v>2456.4285714285716</v>
      </c>
      <c r="E2" s="18">
        <f>SQRT(_xlfn.VAR.S(B2:B29))</f>
        <v>1406.1547364558223</v>
      </c>
      <c r="F2">
        <f>AVERAGE(B2:B106)</f>
        <v>3195.304761904762</v>
      </c>
      <c r="G2">
        <f>SQRT(_xlfn.VAR.S(B2:B106))</f>
        <v>2140.2363597177473</v>
      </c>
      <c r="O2" s="3">
        <f xml:space="preserve"> AVERAGE(C2:C106)</f>
        <v>3195.304761904762</v>
      </c>
      <c r="P2" s="3">
        <f xml:space="preserve"> SUM(C2:C106) / COUNT(C2:C106)</f>
        <v>3195.304761904762</v>
      </c>
      <c r="Q2" s="3">
        <f>_xlfn.VAR.S(B2:B106)</f>
        <v>4580611.6754578752</v>
      </c>
      <c r="R2" s="3">
        <f>SQRT(Q2)</f>
        <v>2140.2363597177473</v>
      </c>
      <c r="S2" s="3">
        <f>SKEW(B2:B106)</f>
        <v>1.5473226630404662</v>
      </c>
      <c r="T2" s="3">
        <f>KURT(B2:B106)</f>
        <v>4.2108222019668506</v>
      </c>
      <c r="U2" s="3">
        <f xml:space="preserve"> C106 - C2</f>
        <v>12807</v>
      </c>
      <c r="V2" s="5">
        <f xml:space="preserve"> U2 / (1 + 3.2221 *LOG10(COUNT(A2:A106)))</f>
        <v>1704.7646262603173</v>
      </c>
      <c r="Z2" s="1" t="s">
        <v>4</v>
      </c>
      <c r="AA2" s="3">
        <v>4580611.6754578752</v>
      </c>
    </row>
    <row r="3" spans="1:27" ht="18.75" x14ac:dyDescent="0.3">
      <c r="A3" s="2">
        <v>44808</v>
      </c>
      <c r="B3" s="7">
        <v>3625</v>
      </c>
      <c r="C3" s="3">
        <v>176</v>
      </c>
      <c r="D3" s="18"/>
      <c r="E3" s="18"/>
      <c r="Z3" s="1" t="s">
        <v>5</v>
      </c>
      <c r="AA3" s="3">
        <v>1.5473226630404662</v>
      </c>
    </row>
    <row r="4" spans="1:27" ht="18.75" x14ac:dyDescent="0.3">
      <c r="A4" s="2">
        <v>44809</v>
      </c>
      <c r="B4" s="7">
        <v>2804</v>
      </c>
      <c r="C4" s="3">
        <v>319</v>
      </c>
      <c r="D4" s="18"/>
      <c r="E4" s="18"/>
      <c r="W4" s="6" t="s">
        <v>21</v>
      </c>
      <c r="X4" s="1" t="s">
        <v>23</v>
      </c>
      <c r="Z4" s="1" t="s">
        <v>6</v>
      </c>
      <c r="AA4" s="3">
        <v>4.2108222019668506</v>
      </c>
    </row>
    <row r="5" spans="1:27" ht="18.75" x14ac:dyDescent="0.3">
      <c r="A5" s="2">
        <v>44810</v>
      </c>
      <c r="B5" s="7">
        <v>1945</v>
      </c>
      <c r="C5" s="3">
        <v>322</v>
      </c>
      <c r="D5" s="18"/>
      <c r="E5" s="18"/>
      <c r="O5" s="1" t="s">
        <v>19</v>
      </c>
      <c r="P5" s="1" t="s">
        <v>20</v>
      </c>
      <c r="Q5" s="1" t="s">
        <v>31</v>
      </c>
      <c r="R5" s="1" t="s">
        <v>32</v>
      </c>
      <c r="S5" s="1" t="s">
        <v>33</v>
      </c>
      <c r="T5" s="1" t="s">
        <v>34</v>
      </c>
      <c r="U5" s="1" t="s">
        <v>35</v>
      </c>
      <c r="W5" s="14">
        <f t="shared" ref="W5:W13" si="0" xml:space="preserve"> Q6 / COUNT($A$2:$A$106)</f>
        <v>0</v>
      </c>
      <c r="X5" s="15">
        <f xml:space="preserve"> W5</f>
        <v>0</v>
      </c>
    </row>
    <row r="6" spans="1:27" ht="18.75" x14ac:dyDescent="0.3">
      <c r="A6" s="2">
        <v>44811</v>
      </c>
      <c r="B6" s="7">
        <v>1580</v>
      </c>
      <c r="C6" s="3">
        <v>434</v>
      </c>
      <c r="D6" s="18"/>
      <c r="E6" s="18"/>
      <c r="O6" s="7" t="s">
        <v>10</v>
      </c>
      <c r="P6" s="7">
        <f>C2 - V2 / 2</f>
        <v>-712.38231313015865</v>
      </c>
      <c r="Q6" s="20">
        <f t="array" ref="Q6:Q14">FREQUENCY(C2:C106,P6:P14)</f>
        <v>0</v>
      </c>
      <c r="R6" s="18">
        <f t="array" ref="R6:R14">FREQUENCY(B2:B29,P6:P14)</f>
        <v>0</v>
      </c>
      <c r="S6" s="18">
        <f t="array" ref="S6:S14">FREQUENCY(B30:B60,P6:P14)</f>
        <v>0</v>
      </c>
      <c r="T6" s="18">
        <f t="array" ref="T6:T14">FREQUENCY(B30:B60,P6:P14)</f>
        <v>0</v>
      </c>
      <c r="U6" s="18">
        <f t="array" ref="U6:U14">FREQUENCY(B91:B106,P6:P14)</f>
        <v>0</v>
      </c>
      <c r="W6" s="14">
        <f t="shared" si="0"/>
        <v>0.15238095238095239</v>
      </c>
      <c r="X6" s="15">
        <f xml:space="preserve"> X5 + W6</f>
        <v>0.15238095238095239</v>
      </c>
    </row>
    <row r="7" spans="1:27" ht="18.75" x14ac:dyDescent="0.3">
      <c r="A7" s="2">
        <v>44812</v>
      </c>
      <c r="B7" s="7">
        <v>6185</v>
      </c>
      <c r="C7" s="3">
        <v>567</v>
      </c>
      <c r="D7" s="18"/>
      <c r="E7" s="18"/>
      <c r="O7" s="7" t="s">
        <v>11</v>
      </c>
      <c r="P7" s="8">
        <f t="shared" ref="P7:P14" si="1" xml:space="preserve"> P6 + $V$2</f>
        <v>992.38231313015865</v>
      </c>
      <c r="Q7" s="20">
        <v>16</v>
      </c>
      <c r="R7" s="18">
        <v>4</v>
      </c>
      <c r="S7" s="18">
        <v>9</v>
      </c>
      <c r="T7" s="18">
        <v>9</v>
      </c>
      <c r="U7" s="18">
        <v>0</v>
      </c>
      <c r="W7" s="14">
        <f t="shared" si="0"/>
        <v>0.24761904761904763</v>
      </c>
      <c r="X7" s="15">
        <f t="shared" ref="X7:X13" si="2" xml:space="preserve"> X6 + W7</f>
        <v>0.4</v>
      </c>
    </row>
    <row r="8" spans="1:27" ht="18.75" x14ac:dyDescent="0.3">
      <c r="A8" s="2">
        <v>44813</v>
      </c>
      <c r="B8" s="7">
        <v>4173</v>
      </c>
      <c r="C8" s="3">
        <v>578</v>
      </c>
      <c r="D8" s="18"/>
      <c r="E8" s="18"/>
      <c r="O8" s="7" t="s">
        <v>12</v>
      </c>
      <c r="P8" s="8">
        <f t="shared" si="1"/>
        <v>2697.1469393904758</v>
      </c>
      <c r="Q8" s="20">
        <v>26</v>
      </c>
      <c r="R8" s="18">
        <v>11</v>
      </c>
      <c r="S8" s="18">
        <v>9</v>
      </c>
      <c r="T8" s="18">
        <v>9</v>
      </c>
      <c r="U8" s="18">
        <v>0</v>
      </c>
      <c r="W8" s="14">
        <f t="shared" si="0"/>
        <v>0.40952380952380951</v>
      </c>
      <c r="X8" s="15">
        <f t="shared" si="2"/>
        <v>0.80952380952380953</v>
      </c>
    </row>
    <row r="9" spans="1:27" ht="18.75" x14ac:dyDescent="0.3">
      <c r="A9" s="2">
        <v>44814</v>
      </c>
      <c r="B9" s="7">
        <v>3853</v>
      </c>
      <c r="C9" s="3">
        <v>589</v>
      </c>
      <c r="D9" s="18"/>
      <c r="E9" s="18"/>
      <c r="O9" s="7" t="s">
        <v>13</v>
      </c>
      <c r="P9" s="8">
        <f t="shared" si="1"/>
        <v>4401.9115656507929</v>
      </c>
      <c r="Q9" s="20">
        <v>43</v>
      </c>
      <c r="R9" s="18">
        <v>11</v>
      </c>
      <c r="S9" s="18">
        <v>13</v>
      </c>
      <c r="T9" s="18">
        <v>13</v>
      </c>
      <c r="U9" s="18">
        <v>6</v>
      </c>
      <c r="W9" s="14">
        <f t="shared" si="0"/>
        <v>8.5714285714285715E-2</v>
      </c>
      <c r="X9" s="15">
        <f t="shared" si="2"/>
        <v>0.89523809523809528</v>
      </c>
    </row>
    <row r="10" spans="1:27" ht="18.75" x14ac:dyDescent="0.3">
      <c r="A10" s="2">
        <v>44815</v>
      </c>
      <c r="B10" s="7">
        <v>3296</v>
      </c>
      <c r="C10" s="3">
        <v>674</v>
      </c>
      <c r="D10" s="18"/>
      <c r="E10" s="18"/>
      <c r="O10" s="7" t="s">
        <v>14</v>
      </c>
      <c r="P10" s="8">
        <f t="shared" si="1"/>
        <v>6106.6761919111104</v>
      </c>
      <c r="Q10" s="20">
        <v>9</v>
      </c>
      <c r="R10" s="18">
        <v>1</v>
      </c>
      <c r="S10" s="18">
        <v>0</v>
      </c>
      <c r="T10" s="18">
        <v>0</v>
      </c>
      <c r="U10" s="18">
        <v>3</v>
      </c>
      <c r="W10" s="14">
        <f t="shared" si="0"/>
        <v>7.6190476190476197E-2</v>
      </c>
      <c r="X10" s="15">
        <f t="shared" si="2"/>
        <v>0.97142857142857153</v>
      </c>
    </row>
    <row r="11" spans="1:27" ht="18.75" x14ac:dyDescent="0.3">
      <c r="A11" s="2">
        <v>44816</v>
      </c>
      <c r="B11" s="7">
        <v>4560</v>
      </c>
      <c r="C11" s="3">
        <v>763</v>
      </c>
      <c r="D11" s="18"/>
      <c r="E11" s="18"/>
      <c r="O11" s="7" t="s">
        <v>15</v>
      </c>
      <c r="P11" s="8">
        <f t="shared" si="1"/>
        <v>7811.440818171428</v>
      </c>
      <c r="Q11" s="20">
        <v>8</v>
      </c>
      <c r="R11" s="18">
        <v>1</v>
      </c>
      <c r="S11" s="18">
        <v>0</v>
      </c>
      <c r="T11" s="18">
        <v>0</v>
      </c>
      <c r="U11" s="18">
        <v>5</v>
      </c>
      <c r="W11" s="14">
        <f t="shared" si="0"/>
        <v>9.5238095238095247E-3</v>
      </c>
      <c r="X11" s="15">
        <f t="shared" si="2"/>
        <v>0.98095238095238102</v>
      </c>
    </row>
    <row r="12" spans="1:27" ht="18.75" x14ac:dyDescent="0.3">
      <c r="A12" s="2">
        <v>44817</v>
      </c>
      <c r="B12" s="7">
        <v>1375</v>
      </c>
      <c r="C12" s="3">
        <v>775</v>
      </c>
      <c r="D12" s="18"/>
      <c r="E12" s="18"/>
      <c r="O12" s="7" t="s">
        <v>16</v>
      </c>
      <c r="P12" s="8">
        <f t="shared" si="1"/>
        <v>9516.2054444317455</v>
      </c>
      <c r="Q12" s="20">
        <v>1</v>
      </c>
      <c r="R12" s="18">
        <v>0</v>
      </c>
      <c r="S12" s="18">
        <v>0</v>
      </c>
      <c r="T12" s="18">
        <v>0</v>
      </c>
      <c r="U12" s="18">
        <v>1</v>
      </c>
      <c r="W12" s="14">
        <f t="shared" si="0"/>
        <v>9.5238095238095247E-3</v>
      </c>
      <c r="X12" s="15">
        <f t="shared" si="2"/>
        <v>0.99047619047619051</v>
      </c>
    </row>
    <row r="13" spans="1:27" ht="18.75" x14ac:dyDescent="0.3">
      <c r="A13" s="2">
        <v>44818</v>
      </c>
      <c r="B13" s="7">
        <v>2229</v>
      </c>
      <c r="C13" s="3">
        <v>870</v>
      </c>
      <c r="D13" s="18"/>
      <c r="E13" s="18"/>
      <c r="O13" s="7" t="s">
        <v>17</v>
      </c>
      <c r="P13" s="8">
        <f t="shared" si="1"/>
        <v>11220.970070692063</v>
      </c>
      <c r="Q13" s="20">
        <v>1</v>
      </c>
      <c r="R13" s="18">
        <v>0</v>
      </c>
      <c r="S13" s="18">
        <v>0</v>
      </c>
      <c r="T13" s="18">
        <v>0</v>
      </c>
      <c r="U13" s="18">
        <v>1</v>
      </c>
      <c r="W13" s="14">
        <f t="shared" si="0"/>
        <v>0</v>
      </c>
      <c r="X13" s="15">
        <f t="shared" si="2"/>
        <v>0.99047619047619051</v>
      </c>
    </row>
    <row r="14" spans="1:27" ht="18.75" x14ac:dyDescent="0.3">
      <c r="A14" s="2">
        <v>44819</v>
      </c>
      <c r="B14" s="7">
        <v>3407</v>
      </c>
      <c r="C14" s="3">
        <v>893</v>
      </c>
      <c r="D14" s="18"/>
      <c r="E14" s="18"/>
      <c r="O14" s="7" t="s">
        <v>22</v>
      </c>
      <c r="P14" s="8">
        <f t="shared" si="1"/>
        <v>12925.734696952381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W14" s="13">
        <f>SUM(W5:W13)</f>
        <v>0.99047619047619051</v>
      </c>
    </row>
    <row r="15" spans="1:27" ht="18.75" x14ac:dyDescent="0.3">
      <c r="A15" s="2">
        <v>44820</v>
      </c>
      <c r="B15" s="7">
        <v>3969</v>
      </c>
      <c r="C15" s="3">
        <v>909</v>
      </c>
      <c r="D15" s="18"/>
      <c r="E15" s="18"/>
    </row>
    <row r="16" spans="1:27" ht="18.75" x14ac:dyDescent="0.3">
      <c r="A16" s="2">
        <v>44821</v>
      </c>
      <c r="B16" s="7">
        <v>1757</v>
      </c>
      <c r="C16" s="3">
        <v>952</v>
      </c>
      <c r="D16" s="18"/>
      <c r="E16" s="18"/>
      <c r="O16" s="21">
        <f xml:space="preserve"> AVERAGE(P6:P7)</f>
        <v>140</v>
      </c>
      <c r="P16" s="22">
        <f t="shared" ref="P16:P23" si="3">Q7</f>
        <v>16</v>
      </c>
      <c r="Q16" s="22">
        <f t="shared" ref="Q16:Q23" si="4">X5</f>
        <v>0</v>
      </c>
      <c r="R16" s="20">
        <f t="shared" ref="R16:R23" si="5">R7</f>
        <v>4</v>
      </c>
      <c r="S16" s="20"/>
      <c r="T16" s="20">
        <f t="shared" ref="T16:T23" si="6">S7</f>
        <v>9</v>
      </c>
      <c r="U16" s="20"/>
      <c r="V16" s="20">
        <f t="shared" ref="V16:V23" si="7">T7</f>
        <v>9</v>
      </c>
      <c r="W16" s="20"/>
      <c r="X16" s="20">
        <f t="shared" ref="X16:X23" si="8">U7</f>
        <v>0</v>
      </c>
    </row>
    <row r="17" spans="1:24" ht="18.75" x14ac:dyDescent="0.3">
      <c r="A17" s="2">
        <v>44822</v>
      </c>
      <c r="B17" s="7">
        <v>322</v>
      </c>
      <c r="C17" s="3">
        <v>966</v>
      </c>
      <c r="D17" s="18"/>
      <c r="E17" s="18"/>
      <c r="O17" s="21">
        <f t="shared" ref="O17:O23" si="9" xml:space="preserve"> AVERAGE(P7:P8)</f>
        <v>1844.7646262603173</v>
      </c>
      <c r="P17" s="22">
        <f t="shared" si="3"/>
        <v>26</v>
      </c>
      <c r="Q17" s="22">
        <f t="shared" si="4"/>
        <v>0.15238095238095239</v>
      </c>
      <c r="R17" s="20">
        <f t="shared" si="5"/>
        <v>11</v>
      </c>
      <c r="S17" s="20"/>
      <c r="T17" s="20">
        <f t="shared" si="6"/>
        <v>9</v>
      </c>
      <c r="U17" s="20"/>
      <c r="V17" s="20">
        <f t="shared" si="7"/>
        <v>9</v>
      </c>
      <c r="W17" s="20"/>
      <c r="X17" s="20">
        <f t="shared" si="8"/>
        <v>0</v>
      </c>
    </row>
    <row r="18" spans="1:24" ht="18.75" x14ac:dyDescent="0.3">
      <c r="A18" s="2">
        <v>44823</v>
      </c>
      <c r="B18" s="7">
        <v>140</v>
      </c>
      <c r="C18" s="3">
        <v>1239</v>
      </c>
      <c r="D18" s="18"/>
      <c r="E18" s="18"/>
      <c r="O18" s="21">
        <f t="shared" si="9"/>
        <v>3549.5292525206341</v>
      </c>
      <c r="P18" s="22">
        <f t="shared" si="3"/>
        <v>43</v>
      </c>
      <c r="Q18" s="22">
        <f t="shared" si="4"/>
        <v>0.4</v>
      </c>
      <c r="R18" s="20">
        <f t="shared" si="5"/>
        <v>11</v>
      </c>
      <c r="S18" s="20"/>
      <c r="T18" s="20">
        <f t="shared" si="6"/>
        <v>13</v>
      </c>
      <c r="U18" s="20"/>
      <c r="V18" s="20">
        <f t="shared" si="7"/>
        <v>13</v>
      </c>
      <c r="W18" s="20"/>
      <c r="X18" s="20">
        <f t="shared" si="8"/>
        <v>6</v>
      </c>
    </row>
    <row r="19" spans="1:24" ht="18.75" x14ac:dyDescent="0.3">
      <c r="A19" s="2">
        <v>44824</v>
      </c>
      <c r="B19" s="7">
        <v>1890</v>
      </c>
      <c r="C19" s="3">
        <v>1287</v>
      </c>
      <c r="D19" s="18"/>
      <c r="E19" s="18"/>
      <c r="O19" s="21">
        <f t="shared" si="9"/>
        <v>5254.2938787809517</v>
      </c>
      <c r="P19" s="22">
        <f t="shared" si="3"/>
        <v>9</v>
      </c>
      <c r="Q19" s="22">
        <f t="shared" si="4"/>
        <v>0.80952380952380953</v>
      </c>
      <c r="R19" s="20">
        <f t="shared" si="5"/>
        <v>1</v>
      </c>
      <c r="S19" s="20"/>
      <c r="T19" s="20">
        <f t="shared" si="6"/>
        <v>0</v>
      </c>
      <c r="U19" s="20"/>
      <c r="V19" s="20">
        <f t="shared" si="7"/>
        <v>0</v>
      </c>
      <c r="W19" s="20"/>
      <c r="X19" s="20">
        <f t="shared" si="8"/>
        <v>3</v>
      </c>
    </row>
    <row r="20" spans="1:24" ht="18.75" x14ac:dyDescent="0.3">
      <c r="A20" s="2">
        <v>44825</v>
      </c>
      <c r="B20" s="7">
        <v>2798</v>
      </c>
      <c r="C20" s="3">
        <v>1310</v>
      </c>
      <c r="D20" s="18"/>
      <c r="E20" s="18"/>
      <c r="O20" s="21">
        <f t="shared" si="9"/>
        <v>6959.0585050412692</v>
      </c>
      <c r="P20" s="22">
        <f t="shared" si="3"/>
        <v>8</v>
      </c>
      <c r="Q20" s="22">
        <f t="shared" si="4"/>
        <v>0.89523809523809528</v>
      </c>
      <c r="R20" s="20">
        <f t="shared" si="5"/>
        <v>1</v>
      </c>
      <c r="S20" s="20"/>
      <c r="T20" s="20">
        <f t="shared" si="6"/>
        <v>0</v>
      </c>
      <c r="U20" s="20"/>
      <c r="V20" s="20">
        <f t="shared" si="7"/>
        <v>0</v>
      </c>
      <c r="W20" s="20"/>
      <c r="X20" s="20">
        <f t="shared" si="8"/>
        <v>5</v>
      </c>
    </row>
    <row r="21" spans="1:24" ht="18.75" x14ac:dyDescent="0.3">
      <c r="A21" s="2">
        <v>44826</v>
      </c>
      <c r="B21" s="7">
        <v>2953</v>
      </c>
      <c r="C21" s="3">
        <v>1375</v>
      </c>
      <c r="D21" s="18"/>
      <c r="E21" s="18"/>
      <c r="O21" s="21">
        <f t="shared" si="9"/>
        <v>8663.8231313015858</v>
      </c>
      <c r="P21" s="22">
        <f t="shared" si="3"/>
        <v>1</v>
      </c>
      <c r="Q21" s="22">
        <f t="shared" si="4"/>
        <v>0.97142857142857153</v>
      </c>
      <c r="R21" s="20">
        <f t="shared" si="5"/>
        <v>0</v>
      </c>
      <c r="S21" s="20"/>
      <c r="T21" s="20">
        <f t="shared" si="6"/>
        <v>0</v>
      </c>
      <c r="U21" s="20"/>
      <c r="V21" s="20">
        <f t="shared" si="7"/>
        <v>0</v>
      </c>
      <c r="W21" s="20"/>
      <c r="X21" s="20">
        <f t="shared" si="8"/>
        <v>1</v>
      </c>
    </row>
    <row r="22" spans="1:24" ht="18.75" x14ac:dyDescent="0.3">
      <c r="A22" s="2">
        <v>44827</v>
      </c>
      <c r="B22" s="7">
        <v>3006</v>
      </c>
      <c r="C22" s="3">
        <v>1409</v>
      </c>
      <c r="D22" s="18"/>
      <c r="E22" s="18"/>
      <c r="O22" s="21">
        <f t="shared" si="9"/>
        <v>10368.587757561905</v>
      </c>
      <c r="P22" s="22">
        <f t="shared" si="3"/>
        <v>1</v>
      </c>
      <c r="Q22" s="22">
        <f t="shared" si="4"/>
        <v>0.98095238095238102</v>
      </c>
      <c r="R22" s="20">
        <f t="shared" si="5"/>
        <v>0</v>
      </c>
      <c r="S22" s="20"/>
      <c r="T22" s="20">
        <f t="shared" si="6"/>
        <v>0</v>
      </c>
      <c r="U22" s="20"/>
      <c r="V22" s="20">
        <f t="shared" si="7"/>
        <v>0</v>
      </c>
      <c r="W22" s="20"/>
      <c r="X22" s="20">
        <f t="shared" si="8"/>
        <v>1</v>
      </c>
    </row>
    <row r="23" spans="1:24" ht="18.75" x14ac:dyDescent="0.3">
      <c r="A23" s="2">
        <v>44828</v>
      </c>
      <c r="B23" s="7">
        <v>1604</v>
      </c>
      <c r="C23" s="3">
        <v>1447</v>
      </c>
      <c r="D23" s="18"/>
      <c r="E23" s="18"/>
      <c r="O23" s="21">
        <f t="shared" si="9"/>
        <v>12073.352383822221</v>
      </c>
      <c r="P23" s="22">
        <f t="shared" si="3"/>
        <v>0</v>
      </c>
      <c r="Q23" s="22">
        <f t="shared" si="4"/>
        <v>0.99047619047619051</v>
      </c>
      <c r="R23" s="20">
        <f t="shared" si="5"/>
        <v>0</v>
      </c>
      <c r="S23" s="20"/>
      <c r="T23" s="20">
        <f t="shared" si="6"/>
        <v>0</v>
      </c>
      <c r="U23" s="20"/>
      <c r="V23" s="20">
        <f t="shared" si="7"/>
        <v>0</v>
      </c>
      <c r="W23" s="20"/>
      <c r="X23" s="20">
        <f t="shared" si="8"/>
        <v>0</v>
      </c>
    </row>
    <row r="24" spans="1:24" ht="18.75" x14ac:dyDescent="0.3">
      <c r="A24" s="2">
        <v>44829</v>
      </c>
      <c r="B24" s="7">
        <v>2129</v>
      </c>
      <c r="C24" s="3">
        <v>1580</v>
      </c>
      <c r="D24" s="18"/>
      <c r="E24" s="18"/>
      <c r="H24" s="13"/>
    </row>
    <row r="25" spans="1:24" ht="18.75" x14ac:dyDescent="0.3">
      <c r="A25" s="2">
        <v>44830</v>
      </c>
      <c r="B25" s="7">
        <v>1886</v>
      </c>
      <c r="C25" s="3">
        <v>1604</v>
      </c>
      <c r="D25" s="18"/>
      <c r="E25" s="18"/>
    </row>
    <row r="26" spans="1:24" ht="18.75" x14ac:dyDescent="0.3">
      <c r="A26" s="2">
        <v>44831</v>
      </c>
      <c r="B26" s="7">
        <v>909</v>
      </c>
      <c r="C26" s="3">
        <v>1676</v>
      </c>
      <c r="D26" s="18"/>
      <c r="E26" s="18"/>
    </row>
    <row r="27" spans="1:24" ht="18.75" x14ac:dyDescent="0.3">
      <c r="A27" s="2">
        <v>44832</v>
      </c>
      <c r="B27" s="7">
        <v>1310</v>
      </c>
      <c r="C27" s="3">
        <v>1757</v>
      </c>
      <c r="D27" s="18"/>
      <c r="E27" s="18"/>
    </row>
    <row r="28" spans="1:24" ht="18.75" x14ac:dyDescent="0.3">
      <c r="A28" s="2">
        <v>44833</v>
      </c>
      <c r="B28" s="7">
        <v>1287</v>
      </c>
      <c r="C28" s="3">
        <v>1886</v>
      </c>
      <c r="D28" s="18"/>
      <c r="E28" s="18"/>
    </row>
    <row r="29" spans="1:24" ht="18.75" x14ac:dyDescent="0.3">
      <c r="A29" s="2">
        <v>44834</v>
      </c>
      <c r="B29" s="7">
        <v>434</v>
      </c>
      <c r="C29" s="3">
        <v>1890</v>
      </c>
      <c r="D29" s="17">
        <f>$D$2</f>
        <v>2456.4285714285716</v>
      </c>
      <c r="E29" s="18">
        <f>$E$2</f>
        <v>1406.1547364558223</v>
      </c>
    </row>
    <row r="30" spans="1:24" ht="18.75" x14ac:dyDescent="0.3">
      <c r="A30" s="2">
        <v>44835</v>
      </c>
      <c r="B30" s="7">
        <v>589</v>
      </c>
      <c r="C30" s="3">
        <v>1916</v>
      </c>
      <c r="D30" s="18">
        <f>AVERAGE(C30:C60)</f>
        <v>2581.1612903225805</v>
      </c>
      <c r="E30" s="18">
        <f>SQRT(_xlfn.VAR.S(B30:B59))</f>
        <v>1198.4122177607173</v>
      </c>
    </row>
    <row r="31" spans="1:24" ht="18.75" x14ac:dyDescent="0.3">
      <c r="A31" s="2">
        <v>44836</v>
      </c>
      <c r="B31" s="7">
        <v>893</v>
      </c>
      <c r="C31" s="3">
        <v>1945</v>
      </c>
      <c r="D31" s="18"/>
      <c r="E31" s="18"/>
    </row>
    <row r="32" spans="1:24" ht="18.75" x14ac:dyDescent="0.3">
      <c r="A32" s="2">
        <v>44837</v>
      </c>
      <c r="B32" s="7">
        <v>966</v>
      </c>
      <c r="C32" s="3">
        <v>1960</v>
      </c>
      <c r="D32" s="18"/>
      <c r="E32" s="18"/>
    </row>
    <row r="33" spans="1:5" ht="18.75" x14ac:dyDescent="0.3">
      <c r="A33" s="2">
        <v>44838</v>
      </c>
      <c r="B33" s="7">
        <v>2127</v>
      </c>
      <c r="C33" s="3">
        <v>1962</v>
      </c>
      <c r="D33" s="18"/>
      <c r="E33" s="18"/>
    </row>
    <row r="34" spans="1:5" ht="18.75" x14ac:dyDescent="0.3">
      <c r="A34" s="2">
        <v>44839</v>
      </c>
      <c r="B34" s="7">
        <v>1239</v>
      </c>
      <c r="C34" s="3">
        <v>1969</v>
      </c>
      <c r="D34" s="18"/>
      <c r="E34" s="18"/>
    </row>
    <row r="35" spans="1:5" ht="18.75" x14ac:dyDescent="0.3">
      <c r="A35" s="2">
        <v>44840</v>
      </c>
      <c r="B35" s="7">
        <v>2288</v>
      </c>
      <c r="C35" s="3">
        <v>2004</v>
      </c>
      <c r="D35" s="18"/>
      <c r="E35" s="18"/>
    </row>
    <row r="36" spans="1:5" ht="18.75" x14ac:dyDescent="0.3">
      <c r="A36" s="2">
        <v>44841</v>
      </c>
      <c r="B36" s="7">
        <v>775</v>
      </c>
      <c r="C36" s="3">
        <v>2127</v>
      </c>
      <c r="D36" s="18"/>
      <c r="E36" s="18"/>
    </row>
    <row r="37" spans="1:5" ht="18.75" x14ac:dyDescent="0.3">
      <c r="A37" s="2">
        <v>44842</v>
      </c>
      <c r="B37" s="7">
        <v>763</v>
      </c>
      <c r="C37" s="3">
        <v>2129</v>
      </c>
      <c r="D37" s="18"/>
      <c r="E37" s="18"/>
    </row>
    <row r="38" spans="1:5" ht="18.75" x14ac:dyDescent="0.3">
      <c r="A38" s="2">
        <v>44843</v>
      </c>
      <c r="B38" s="7">
        <v>4183</v>
      </c>
      <c r="C38" s="3">
        <v>2229</v>
      </c>
      <c r="D38" s="18"/>
      <c r="E38" s="18"/>
    </row>
    <row r="39" spans="1:5" ht="18.75" x14ac:dyDescent="0.3">
      <c r="A39" s="2">
        <v>44844</v>
      </c>
      <c r="B39" s="7">
        <v>952</v>
      </c>
      <c r="C39" s="3">
        <v>2288</v>
      </c>
      <c r="D39" s="18"/>
      <c r="E39" s="18"/>
    </row>
    <row r="40" spans="1:5" ht="18.75" x14ac:dyDescent="0.3">
      <c r="A40" s="2">
        <v>44845</v>
      </c>
      <c r="B40" s="7">
        <v>870</v>
      </c>
      <c r="C40" s="3">
        <v>2299</v>
      </c>
      <c r="D40" s="18"/>
      <c r="E40" s="18"/>
    </row>
    <row r="41" spans="1:5" ht="18.75" x14ac:dyDescent="0.3">
      <c r="A41" s="2">
        <v>44846</v>
      </c>
      <c r="B41" s="7">
        <v>319</v>
      </c>
      <c r="C41" s="3">
        <v>2354</v>
      </c>
      <c r="D41" s="18"/>
      <c r="E41" s="18"/>
    </row>
    <row r="42" spans="1:5" ht="18.75" x14ac:dyDescent="0.3">
      <c r="A42" s="2">
        <v>44847</v>
      </c>
      <c r="B42" s="7">
        <v>176</v>
      </c>
      <c r="C42" s="3">
        <v>2568</v>
      </c>
      <c r="D42" s="18"/>
      <c r="E42" s="18"/>
    </row>
    <row r="43" spans="1:5" ht="18.75" x14ac:dyDescent="0.3">
      <c r="A43" s="2">
        <v>44848</v>
      </c>
      <c r="B43" s="7">
        <v>3249</v>
      </c>
      <c r="C43" s="3">
        <v>2624</v>
      </c>
      <c r="D43" s="18"/>
      <c r="E43" s="18"/>
    </row>
    <row r="44" spans="1:5" ht="18.75" x14ac:dyDescent="0.3">
      <c r="A44" s="2">
        <v>44849</v>
      </c>
      <c r="B44" s="7">
        <v>1962</v>
      </c>
      <c r="C44" s="3">
        <v>2756</v>
      </c>
      <c r="D44" s="18"/>
      <c r="E44" s="18"/>
    </row>
    <row r="45" spans="1:5" ht="18.75" x14ac:dyDescent="0.3">
      <c r="A45" s="2">
        <v>44850</v>
      </c>
      <c r="B45" s="7">
        <v>1447</v>
      </c>
      <c r="C45" s="3">
        <v>2771</v>
      </c>
      <c r="D45" s="18"/>
      <c r="E45" s="18"/>
    </row>
    <row r="46" spans="1:5" ht="18.75" x14ac:dyDescent="0.3">
      <c r="A46" s="2">
        <v>44851</v>
      </c>
      <c r="B46" s="7">
        <v>1969</v>
      </c>
      <c r="C46" s="3">
        <v>2790</v>
      </c>
      <c r="D46" s="18"/>
      <c r="E46" s="18"/>
    </row>
    <row r="47" spans="1:5" ht="18.75" x14ac:dyDescent="0.3">
      <c r="A47" s="2">
        <v>44852</v>
      </c>
      <c r="B47" s="7">
        <v>1960</v>
      </c>
      <c r="C47" s="3">
        <v>2798</v>
      </c>
      <c r="D47" s="18"/>
      <c r="E47" s="18"/>
    </row>
    <row r="48" spans="1:5" ht="18.75" x14ac:dyDescent="0.3">
      <c r="A48" s="2">
        <v>44853</v>
      </c>
      <c r="B48" s="7">
        <v>2624</v>
      </c>
      <c r="C48" s="3">
        <v>2804</v>
      </c>
      <c r="D48" s="18"/>
      <c r="E48" s="18"/>
    </row>
    <row r="49" spans="1:5" ht="18.75" x14ac:dyDescent="0.3">
      <c r="A49" s="2">
        <v>44854</v>
      </c>
      <c r="B49" s="7">
        <v>3759</v>
      </c>
      <c r="C49" s="3">
        <v>2827</v>
      </c>
      <c r="D49" s="18"/>
      <c r="E49" s="18"/>
    </row>
    <row r="50" spans="1:5" ht="18.75" x14ac:dyDescent="0.3">
      <c r="A50" s="2">
        <v>44855</v>
      </c>
      <c r="B50" s="7">
        <v>3763</v>
      </c>
      <c r="C50" s="3">
        <v>2840</v>
      </c>
      <c r="D50" s="18"/>
      <c r="E50" s="18"/>
    </row>
    <row r="51" spans="1:5" ht="18.75" x14ac:dyDescent="0.3">
      <c r="A51" s="2">
        <v>44856</v>
      </c>
      <c r="B51" s="7">
        <v>3024</v>
      </c>
      <c r="C51" s="3">
        <v>2871</v>
      </c>
      <c r="D51" s="18"/>
      <c r="E51" s="18"/>
    </row>
    <row r="52" spans="1:5" ht="18.75" x14ac:dyDescent="0.3">
      <c r="A52" s="2">
        <v>44857</v>
      </c>
      <c r="B52" s="7">
        <v>3433</v>
      </c>
      <c r="C52" s="3">
        <v>2878</v>
      </c>
      <c r="D52" s="18"/>
      <c r="E52" s="18"/>
    </row>
    <row r="53" spans="1:5" ht="18.75" x14ac:dyDescent="0.3">
      <c r="A53" s="2">
        <v>44858</v>
      </c>
      <c r="B53" s="7">
        <v>3359</v>
      </c>
      <c r="C53" s="3">
        <v>2893</v>
      </c>
      <c r="D53" s="18"/>
      <c r="E53" s="18"/>
    </row>
    <row r="54" spans="1:5" ht="18.75" x14ac:dyDescent="0.3">
      <c r="A54" s="2">
        <v>44859</v>
      </c>
      <c r="B54" s="7">
        <v>2871</v>
      </c>
      <c r="C54" s="3">
        <v>2953</v>
      </c>
      <c r="D54" s="18"/>
      <c r="E54" s="18"/>
    </row>
    <row r="55" spans="1:5" ht="18.75" x14ac:dyDescent="0.3">
      <c r="A55" s="2">
        <v>44860</v>
      </c>
      <c r="B55" s="7">
        <v>3084</v>
      </c>
      <c r="C55" s="3">
        <v>3005</v>
      </c>
      <c r="D55" s="18"/>
      <c r="E55" s="18"/>
    </row>
    <row r="56" spans="1:5" ht="18.75" x14ac:dyDescent="0.3">
      <c r="A56" s="2">
        <v>44861</v>
      </c>
      <c r="B56" s="7">
        <v>2771</v>
      </c>
      <c r="C56" s="3">
        <v>3006</v>
      </c>
      <c r="D56" s="18"/>
      <c r="E56" s="18"/>
    </row>
    <row r="57" spans="1:5" ht="18.75" x14ac:dyDescent="0.3">
      <c r="A57" s="2">
        <v>44862</v>
      </c>
      <c r="B57" s="7">
        <v>3005</v>
      </c>
      <c r="C57" s="3">
        <v>3024</v>
      </c>
      <c r="D57" s="18"/>
      <c r="E57" s="18"/>
    </row>
    <row r="58" spans="1:5" ht="18.75" x14ac:dyDescent="0.3">
      <c r="A58" s="2">
        <v>44863</v>
      </c>
      <c r="B58" s="7">
        <v>2568</v>
      </c>
      <c r="C58" s="3">
        <v>3084</v>
      </c>
      <c r="D58" s="18"/>
      <c r="E58" s="18"/>
    </row>
    <row r="59" spans="1:5" ht="18.75" x14ac:dyDescent="0.3">
      <c r="A59" s="2">
        <v>44864</v>
      </c>
      <c r="B59" s="7">
        <v>3978</v>
      </c>
      <c r="C59" s="3">
        <v>3145</v>
      </c>
      <c r="D59" s="18"/>
      <c r="E59" s="18"/>
    </row>
    <row r="60" spans="1:5" ht="18.75" x14ac:dyDescent="0.3">
      <c r="A60" s="2">
        <v>44865</v>
      </c>
      <c r="B60" s="7">
        <v>3554</v>
      </c>
      <c r="C60" s="3">
        <v>3197</v>
      </c>
      <c r="D60" s="18">
        <f>$D$30</f>
        <v>2581.1612903225805</v>
      </c>
      <c r="E60" s="18">
        <f>$E$30</f>
        <v>1198.4122177607173</v>
      </c>
    </row>
    <row r="61" spans="1:5" ht="18.75" x14ac:dyDescent="0.3">
      <c r="A61" s="2">
        <v>44866</v>
      </c>
      <c r="B61" s="7">
        <v>578</v>
      </c>
      <c r="C61" s="3">
        <v>3249</v>
      </c>
      <c r="D61" s="18">
        <f>AVERAGE(B61:B90)</f>
        <v>3634.6333333333332</v>
      </c>
      <c r="E61" s="18">
        <f>SQRT(_xlfn.VAR.S(B61:B90))</f>
        <v>2467.2410038876151</v>
      </c>
    </row>
    <row r="62" spans="1:5" ht="18.75" x14ac:dyDescent="0.3">
      <c r="A62" s="2">
        <v>44867</v>
      </c>
      <c r="B62" s="7">
        <v>1676</v>
      </c>
      <c r="C62" s="3">
        <v>3256</v>
      </c>
      <c r="D62" s="18"/>
      <c r="E62" s="18"/>
    </row>
    <row r="63" spans="1:5" ht="18.75" x14ac:dyDescent="0.3">
      <c r="A63" s="2">
        <v>44868</v>
      </c>
      <c r="B63" s="7">
        <v>3379</v>
      </c>
      <c r="C63" s="3">
        <v>3296</v>
      </c>
      <c r="D63" s="18"/>
      <c r="E63" s="18"/>
    </row>
    <row r="64" spans="1:5" ht="18.75" x14ac:dyDescent="0.3">
      <c r="A64" s="2">
        <v>44869</v>
      </c>
      <c r="B64" s="7">
        <v>2827</v>
      </c>
      <c r="C64" s="3">
        <v>3354</v>
      </c>
      <c r="D64" s="18"/>
      <c r="E64" s="18"/>
    </row>
    <row r="65" spans="1:5" ht="18.75" x14ac:dyDescent="0.3">
      <c r="A65" s="2">
        <v>44870</v>
      </c>
      <c r="B65" s="7">
        <v>3381</v>
      </c>
      <c r="C65" s="3">
        <v>3359</v>
      </c>
      <c r="D65" s="18"/>
      <c r="E65" s="18"/>
    </row>
    <row r="66" spans="1:5" ht="18.75" x14ac:dyDescent="0.3">
      <c r="A66" s="2">
        <v>44871</v>
      </c>
      <c r="B66" s="7">
        <v>2004</v>
      </c>
      <c r="C66" s="3">
        <v>3379</v>
      </c>
      <c r="D66" s="18"/>
      <c r="E66" s="18"/>
    </row>
    <row r="67" spans="1:5" ht="18.75" x14ac:dyDescent="0.3">
      <c r="A67" s="2">
        <v>44872</v>
      </c>
      <c r="B67" s="7">
        <v>2893</v>
      </c>
      <c r="C67" s="3">
        <v>3381</v>
      </c>
      <c r="D67" s="18"/>
      <c r="E67" s="18"/>
    </row>
    <row r="68" spans="1:5" ht="18.75" x14ac:dyDescent="0.3">
      <c r="A68" s="2">
        <v>44873</v>
      </c>
      <c r="B68" s="7">
        <v>1916</v>
      </c>
      <c r="C68" s="3">
        <v>3407</v>
      </c>
      <c r="D68" s="18"/>
      <c r="E68" s="18"/>
    </row>
    <row r="69" spans="1:5" ht="18.75" x14ac:dyDescent="0.3">
      <c r="A69" s="2">
        <v>44874</v>
      </c>
      <c r="B69" s="7">
        <v>2790</v>
      </c>
      <c r="C69" s="3">
        <v>3409</v>
      </c>
      <c r="D69" s="18"/>
      <c r="E69" s="18"/>
    </row>
    <row r="70" spans="1:5" ht="18.75" x14ac:dyDescent="0.3">
      <c r="A70" s="2">
        <v>44875</v>
      </c>
      <c r="B70" s="7">
        <v>4724</v>
      </c>
      <c r="C70" s="3">
        <v>3433</v>
      </c>
      <c r="D70" s="18"/>
      <c r="E70" s="18"/>
    </row>
    <row r="71" spans="1:5" ht="18.75" x14ac:dyDescent="0.3">
      <c r="A71" s="2">
        <v>44876</v>
      </c>
      <c r="B71" s="7">
        <v>3256</v>
      </c>
      <c r="C71" s="3">
        <v>3554</v>
      </c>
      <c r="D71" s="18"/>
      <c r="E71" s="18"/>
    </row>
    <row r="72" spans="1:5" ht="18.75" x14ac:dyDescent="0.3">
      <c r="A72" s="2">
        <v>44877</v>
      </c>
      <c r="B72" s="7">
        <v>5127</v>
      </c>
      <c r="C72" s="3">
        <v>3570</v>
      </c>
      <c r="D72" s="18"/>
      <c r="E72" s="18"/>
    </row>
    <row r="73" spans="1:5" ht="18.75" x14ac:dyDescent="0.3">
      <c r="A73" s="2">
        <v>44878</v>
      </c>
      <c r="B73" s="7">
        <v>5981</v>
      </c>
      <c r="C73" s="3">
        <v>3625</v>
      </c>
      <c r="D73" s="18"/>
      <c r="E73" s="18"/>
    </row>
    <row r="74" spans="1:5" ht="18.75" x14ac:dyDescent="0.3">
      <c r="A74" s="2">
        <v>44879</v>
      </c>
      <c r="B74" s="7">
        <v>6941</v>
      </c>
      <c r="C74" s="3">
        <v>3759</v>
      </c>
      <c r="D74" s="18"/>
      <c r="E74" s="18"/>
    </row>
    <row r="75" spans="1:5" ht="18.75" x14ac:dyDescent="0.3">
      <c r="A75" s="2">
        <v>44880</v>
      </c>
      <c r="B75" s="7">
        <v>1409</v>
      </c>
      <c r="C75" s="3">
        <v>3763</v>
      </c>
      <c r="D75" s="18"/>
      <c r="E75" s="18"/>
    </row>
    <row r="76" spans="1:5" ht="18.75" x14ac:dyDescent="0.3">
      <c r="A76" s="2">
        <v>44881</v>
      </c>
      <c r="B76" s="7">
        <v>567</v>
      </c>
      <c r="C76" s="3">
        <v>3847</v>
      </c>
      <c r="D76" s="18"/>
      <c r="E76" s="18"/>
    </row>
    <row r="77" spans="1:5" ht="18.75" x14ac:dyDescent="0.3">
      <c r="A77" s="2">
        <v>44882</v>
      </c>
      <c r="B77" s="7">
        <v>3197</v>
      </c>
      <c r="C77" s="3">
        <v>3853</v>
      </c>
      <c r="D77" s="18"/>
      <c r="E77" s="18"/>
    </row>
    <row r="78" spans="1:5" ht="18.75" x14ac:dyDescent="0.3">
      <c r="A78" s="2">
        <v>44883</v>
      </c>
      <c r="B78" s="7">
        <v>2299</v>
      </c>
      <c r="C78" s="3">
        <v>3919</v>
      </c>
      <c r="D78" s="18"/>
      <c r="E78" s="18"/>
    </row>
    <row r="79" spans="1:5" ht="18.75" x14ac:dyDescent="0.3">
      <c r="A79" s="2">
        <v>44884</v>
      </c>
      <c r="B79" s="7">
        <v>2354</v>
      </c>
      <c r="C79" s="3">
        <v>3949</v>
      </c>
      <c r="D79" s="18"/>
      <c r="E79" s="18"/>
    </row>
    <row r="80" spans="1:5" ht="18.75" x14ac:dyDescent="0.3">
      <c r="A80" s="2">
        <v>44885</v>
      </c>
      <c r="B80" s="7">
        <v>2878</v>
      </c>
      <c r="C80" s="3">
        <v>3969</v>
      </c>
      <c r="D80" s="18"/>
      <c r="E80" s="18"/>
    </row>
    <row r="81" spans="1:5" ht="18.75" x14ac:dyDescent="0.3">
      <c r="A81" s="2">
        <v>44886</v>
      </c>
      <c r="B81" s="7">
        <v>2840</v>
      </c>
      <c r="C81" s="3">
        <v>3978</v>
      </c>
      <c r="D81" s="18"/>
      <c r="E81" s="18"/>
    </row>
    <row r="82" spans="1:5" ht="18.75" x14ac:dyDescent="0.3">
      <c r="A82" s="2">
        <v>44887</v>
      </c>
      <c r="B82" s="7">
        <v>5304</v>
      </c>
      <c r="C82" s="3">
        <v>4046</v>
      </c>
      <c r="D82" s="18"/>
      <c r="E82" s="18"/>
    </row>
    <row r="83" spans="1:5" ht="18.75" x14ac:dyDescent="0.3">
      <c r="A83" s="2">
        <v>44888</v>
      </c>
      <c r="B83" s="7">
        <v>7644</v>
      </c>
      <c r="C83" s="3">
        <v>4173</v>
      </c>
      <c r="D83" s="18"/>
      <c r="E83" s="18"/>
    </row>
    <row r="84" spans="1:5" ht="18.75" x14ac:dyDescent="0.3">
      <c r="A84" s="2">
        <v>44889</v>
      </c>
      <c r="B84" s="7">
        <v>12947</v>
      </c>
      <c r="C84" s="3">
        <v>4183</v>
      </c>
      <c r="D84" s="18"/>
      <c r="E84" s="18"/>
    </row>
    <row r="85" spans="1:5" ht="18.75" x14ac:dyDescent="0.3">
      <c r="A85" s="2">
        <v>44890</v>
      </c>
      <c r="B85" s="7">
        <v>4429</v>
      </c>
      <c r="C85" s="3">
        <v>4359</v>
      </c>
      <c r="D85" s="18"/>
      <c r="E85" s="18"/>
    </row>
    <row r="86" spans="1:5" ht="18.75" x14ac:dyDescent="0.3">
      <c r="A86" s="2">
        <v>44891</v>
      </c>
      <c r="B86" s="7">
        <v>3919</v>
      </c>
      <c r="C86" s="3">
        <v>4400</v>
      </c>
      <c r="D86" s="18"/>
      <c r="E86" s="18"/>
    </row>
    <row r="87" spans="1:5" ht="18.75" x14ac:dyDescent="0.3">
      <c r="A87" s="2">
        <v>44892</v>
      </c>
      <c r="B87" s="7">
        <v>674</v>
      </c>
      <c r="C87" s="3">
        <v>4429</v>
      </c>
      <c r="D87" s="18"/>
      <c r="E87" s="18"/>
    </row>
    <row r="88" spans="1:5" ht="18.75" x14ac:dyDescent="0.3">
      <c r="A88" s="2">
        <v>44893</v>
      </c>
      <c r="B88" s="7">
        <v>3949</v>
      </c>
      <c r="C88" s="3">
        <v>4560</v>
      </c>
      <c r="D88" s="18"/>
      <c r="E88" s="18"/>
    </row>
    <row r="89" spans="1:5" ht="18.75" x14ac:dyDescent="0.3">
      <c r="A89" s="2">
        <v>44894</v>
      </c>
      <c r="B89" s="7">
        <v>4400</v>
      </c>
      <c r="C89" s="3">
        <v>4561</v>
      </c>
      <c r="D89" s="18"/>
      <c r="E89" s="18"/>
    </row>
    <row r="90" spans="1:5" ht="18.75" x14ac:dyDescent="0.3">
      <c r="A90" s="2">
        <v>44895</v>
      </c>
      <c r="B90" s="7">
        <v>2756</v>
      </c>
      <c r="C90" s="3">
        <v>4724</v>
      </c>
      <c r="D90" s="18">
        <f>$D$61</f>
        <v>3634.6333333333332</v>
      </c>
      <c r="E90" s="18">
        <f>$E$61</f>
        <v>2467.2410038876151</v>
      </c>
    </row>
    <row r="91" spans="1:5" ht="18.75" x14ac:dyDescent="0.3">
      <c r="A91" s="2">
        <v>44896</v>
      </c>
      <c r="B91" s="7">
        <v>4046</v>
      </c>
      <c r="C91" s="3">
        <v>4767</v>
      </c>
      <c r="D91" s="18">
        <f>AVERAGE(B91:B106)</f>
        <v>5573</v>
      </c>
      <c r="E91" s="18">
        <f xml:space="preserve"> SQRT(_xlfn.VAR.S(B91:B106))</f>
        <v>2022.2696490165038</v>
      </c>
    </row>
    <row r="92" spans="1:5" ht="18.75" x14ac:dyDescent="0.3">
      <c r="A92" s="2">
        <v>44897</v>
      </c>
      <c r="B92" s="7">
        <v>3570</v>
      </c>
      <c r="C92" s="3">
        <v>5127</v>
      </c>
      <c r="D92" s="18"/>
      <c r="E92" s="18"/>
    </row>
    <row r="93" spans="1:5" ht="18.75" x14ac:dyDescent="0.3">
      <c r="A93" s="2">
        <v>44898</v>
      </c>
      <c r="B93" s="7">
        <v>6605</v>
      </c>
      <c r="C93" s="3">
        <v>5304</v>
      </c>
      <c r="D93" s="18"/>
      <c r="E93" s="18"/>
    </row>
    <row r="94" spans="1:5" ht="18.75" x14ac:dyDescent="0.3">
      <c r="A94" s="2">
        <v>44899</v>
      </c>
      <c r="B94" s="7">
        <v>4359</v>
      </c>
      <c r="C94" s="3">
        <v>5606</v>
      </c>
      <c r="D94" s="18"/>
      <c r="E94" s="18"/>
    </row>
    <row r="95" spans="1:5" ht="18.75" x14ac:dyDescent="0.3">
      <c r="A95" s="2">
        <v>44900</v>
      </c>
      <c r="B95" s="7">
        <v>5606</v>
      </c>
      <c r="C95" s="3">
        <v>5981</v>
      </c>
      <c r="D95" s="18"/>
      <c r="E95" s="18"/>
    </row>
    <row r="96" spans="1:5" ht="18.75" x14ac:dyDescent="0.3">
      <c r="A96" s="2">
        <v>44901</v>
      </c>
      <c r="B96" s="7">
        <v>6260</v>
      </c>
      <c r="C96" s="3">
        <v>6185</v>
      </c>
      <c r="D96" s="18"/>
      <c r="E96" s="18"/>
    </row>
    <row r="97" spans="1:7" ht="18.75" x14ac:dyDescent="0.3">
      <c r="A97" s="2">
        <v>44902</v>
      </c>
      <c r="B97" s="7">
        <v>6309</v>
      </c>
      <c r="C97" s="3">
        <v>6260</v>
      </c>
      <c r="D97" s="18"/>
      <c r="E97" s="18"/>
    </row>
    <row r="98" spans="1:7" ht="18.75" x14ac:dyDescent="0.3">
      <c r="A98" s="2">
        <v>44903</v>
      </c>
      <c r="B98" s="7">
        <v>4561</v>
      </c>
      <c r="C98" s="3">
        <v>6276</v>
      </c>
      <c r="D98" s="18"/>
      <c r="E98" s="18"/>
    </row>
    <row r="99" spans="1:7" ht="18.75" x14ac:dyDescent="0.3">
      <c r="A99" s="2">
        <v>44904</v>
      </c>
      <c r="B99" s="7">
        <v>3409</v>
      </c>
      <c r="C99" s="3">
        <v>6309</v>
      </c>
      <c r="D99" s="18"/>
      <c r="E99" s="18"/>
    </row>
    <row r="100" spans="1:7" ht="18.75" x14ac:dyDescent="0.3">
      <c r="A100" s="2">
        <v>44905</v>
      </c>
      <c r="B100" s="7">
        <v>7749</v>
      </c>
      <c r="C100" s="3">
        <v>6605</v>
      </c>
      <c r="D100" s="18"/>
      <c r="E100" s="18"/>
    </row>
    <row r="101" spans="1:7" ht="18.75" x14ac:dyDescent="0.3">
      <c r="A101" s="2">
        <v>44906</v>
      </c>
      <c r="B101" s="7">
        <v>10505</v>
      </c>
      <c r="C101" s="3">
        <v>6941</v>
      </c>
      <c r="D101" s="18"/>
      <c r="E101" s="18"/>
    </row>
    <row r="102" spans="1:7" ht="18.75" x14ac:dyDescent="0.3">
      <c r="A102" s="2">
        <v>44907</v>
      </c>
      <c r="B102" s="7">
        <v>8154</v>
      </c>
      <c r="C102" s="3">
        <v>7644</v>
      </c>
      <c r="D102" s="18"/>
      <c r="E102" s="18"/>
    </row>
    <row r="103" spans="1:7" ht="18.75" x14ac:dyDescent="0.3">
      <c r="A103" s="2">
        <v>44908</v>
      </c>
      <c r="B103" s="7">
        <v>4767</v>
      </c>
      <c r="C103" s="3">
        <v>7749</v>
      </c>
      <c r="D103" s="18"/>
      <c r="E103" s="18"/>
    </row>
    <row r="104" spans="1:7" ht="18.75" x14ac:dyDescent="0.3">
      <c r="A104" s="2">
        <v>44909</v>
      </c>
      <c r="B104" s="7">
        <v>3847</v>
      </c>
      <c r="C104" s="3">
        <v>8154</v>
      </c>
      <c r="D104" s="18"/>
      <c r="E104" s="18"/>
    </row>
    <row r="105" spans="1:7" ht="18.75" x14ac:dyDescent="0.3">
      <c r="A105" s="2">
        <v>44910</v>
      </c>
      <c r="B105" s="3">
        <v>6276</v>
      </c>
      <c r="C105" s="3">
        <v>10505</v>
      </c>
      <c r="D105" s="18"/>
      <c r="E105" s="18"/>
    </row>
    <row r="106" spans="1:7" ht="18.75" x14ac:dyDescent="0.3">
      <c r="A106" s="2">
        <v>44911</v>
      </c>
      <c r="B106" s="3">
        <v>3145</v>
      </c>
      <c r="C106" s="3">
        <v>12947</v>
      </c>
      <c r="D106" s="18">
        <f>$D$91</f>
        <v>5573</v>
      </c>
      <c r="E106" s="18">
        <f>$E$91</f>
        <v>2022.2696490165038</v>
      </c>
      <c r="F106">
        <f>$F$2</f>
        <v>3195.304761904762</v>
      </c>
      <c r="G106">
        <f>$G$2</f>
        <v>2140.2363597177473</v>
      </c>
    </row>
  </sheetData>
  <sortState ref="C2:C106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7" zoomScale="70" zoomScaleNormal="70" workbookViewId="0">
      <selection activeCell="I7" sqref="I7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8.28515625" customWidth="1"/>
    <col min="10" max="10" width="19.425781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2">
        <v>44807</v>
      </c>
      <c r="B2" s="3">
        <v>3354</v>
      </c>
      <c r="C2" s="3">
        <v>140</v>
      </c>
      <c r="D2" s="3"/>
      <c r="E2" s="3">
        <f xml:space="preserve"> AVERAGE(B2:B29)</f>
        <v>2456.4285714285716</v>
      </c>
      <c r="F2" s="3">
        <f>_xlfn.VAR.S(B2:B29)</f>
        <v>1977271.1428571432</v>
      </c>
      <c r="G2" s="3">
        <f>SKEW(B2:B29)</f>
        <v>0.51417299497812208</v>
      </c>
      <c r="H2" s="3">
        <f>KURT(B2:B29)</f>
        <v>0.34199950907031162</v>
      </c>
      <c r="I2" s="3">
        <f xml:space="preserve"> C29 - C2</f>
        <v>6045</v>
      </c>
      <c r="J2" s="5">
        <f xml:space="preserve"> I2 / (1 + 3.2221 *LOG10(COUNT(A2:A29)))</f>
        <v>1067.4765445558073</v>
      </c>
    </row>
    <row r="3" spans="1:13" ht="18.75" x14ac:dyDescent="0.3">
      <c r="A3" s="2">
        <v>44808</v>
      </c>
      <c r="B3" s="3">
        <v>3625</v>
      </c>
      <c r="C3" s="3">
        <v>322</v>
      </c>
      <c r="D3" s="3"/>
      <c r="E3" s="3"/>
      <c r="F3" s="3"/>
      <c r="G3" s="3"/>
      <c r="H3" s="3"/>
      <c r="I3" s="3"/>
      <c r="J3" s="3"/>
    </row>
    <row r="4" spans="1:13" ht="18.75" x14ac:dyDescent="0.3">
      <c r="A4" s="2">
        <v>44809</v>
      </c>
      <c r="B4" s="3">
        <v>2804</v>
      </c>
      <c r="C4" s="3">
        <v>434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2">
        <v>44810</v>
      </c>
      <c r="B5" s="3">
        <v>1945</v>
      </c>
      <c r="C5" s="3">
        <v>909</v>
      </c>
      <c r="D5" s="3"/>
      <c r="E5" s="7" t="s">
        <v>10</v>
      </c>
      <c r="F5" s="7">
        <f>C2 - J2 / 2</f>
        <v>-393.73827227790366</v>
      </c>
      <c r="G5" s="7">
        <f t="array" ref="G5:G12">FREQUENCY(C2:C29,F5:F12)</f>
        <v>0</v>
      </c>
      <c r="H5" s="10">
        <f xml:space="preserve"> G5 / COUNT($A$2:$A$29)</f>
        <v>0</v>
      </c>
      <c r="I5" s="15">
        <f xml:space="preserve"> H5</f>
        <v>0</v>
      </c>
    </row>
    <row r="6" spans="1:13" ht="18.75" x14ac:dyDescent="0.3">
      <c r="A6" s="2">
        <v>44811</v>
      </c>
      <c r="B6" s="3">
        <v>1580</v>
      </c>
      <c r="C6" s="3">
        <v>1287</v>
      </c>
      <c r="D6" s="3"/>
      <c r="E6" s="7" t="s">
        <v>11</v>
      </c>
      <c r="F6" s="8">
        <f t="shared" ref="F6:F12" si="0" xml:space="preserve"> F5 + $J$2</f>
        <v>673.73827227790366</v>
      </c>
      <c r="G6" s="7">
        <v>3</v>
      </c>
      <c r="H6" s="10">
        <f t="shared" ref="H6:H12" si="1" xml:space="preserve"> G6 / COUNT($A$2:$A$29)</f>
        <v>0.10714285714285714</v>
      </c>
      <c r="I6" s="15">
        <f xml:space="preserve"> I5 + H6</f>
        <v>0.10714285714285714</v>
      </c>
    </row>
    <row r="7" spans="1:13" ht="18.75" x14ac:dyDescent="0.3">
      <c r="A7" s="2">
        <v>44812</v>
      </c>
      <c r="B7" s="3">
        <v>6185</v>
      </c>
      <c r="C7" s="3">
        <v>1310</v>
      </c>
      <c r="D7" s="3"/>
      <c r="E7" s="7" t="s">
        <v>12</v>
      </c>
      <c r="F7" s="8">
        <f t="shared" si="0"/>
        <v>1741.214816833711</v>
      </c>
      <c r="G7" s="7">
        <v>6</v>
      </c>
      <c r="H7" s="10">
        <f t="shared" si="1"/>
        <v>0.21428571428571427</v>
      </c>
      <c r="I7" s="15">
        <f t="shared" ref="I7:I12" si="2" xml:space="preserve"> I6 + H7</f>
        <v>0.3214285714285714</v>
      </c>
    </row>
    <row r="8" spans="1:13" ht="18.75" x14ac:dyDescent="0.3">
      <c r="A8" s="2">
        <v>44813</v>
      </c>
      <c r="B8" s="3">
        <v>4173</v>
      </c>
      <c r="C8" s="3">
        <v>1375</v>
      </c>
      <c r="D8" s="3"/>
      <c r="E8" s="7" t="s">
        <v>13</v>
      </c>
      <c r="F8" s="8">
        <f t="shared" si="0"/>
        <v>2808.6913613895185</v>
      </c>
      <c r="G8" s="7">
        <v>8</v>
      </c>
      <c r="H8" s="10">
        <f t="shared" si="1"/>
        <v>0.2857142857142857</v>
      </c>
      <c r="I8" s="15">
        <f t="shared" si="2"/>
        <v>0.6071428571428571</v>
      </c>
    </row>
    <row r="9" spans="1:13" ht="18.75" x14ac:dyDescent="0.3">
      <c r="A9" s="2">
        <v>44814</v>
      </c>
      <c r="B9" s="3">
        <v>3853</v>
      </c>
      <c r="C9" s="3">
        <v>1580</v>
      </c>
      <c r="D9" s="3"/>
      <c r="E9" s="7" t="s">
        <v>14</v>
      </c>
      <c r="F9" s="8">
        <f t="shared" si="0"/>
        <v>3876.1679059453259</v>
      </c>
      <c r="G9" s="7">
        <v>7</v>
      </c>
      <c r="H9" s="10">
        <f t="shared" si="1"/>
        <v>0.25</v>
      </c>
      <c r="I9" s="15">
        <f t="shared" si="2"/>
        <v>0.8571428571428571</v>
      </c>
    </row>
    <row r="10" spans="1:13" ht="18.75" x14ac:dyDescent="0.3">
      <c r="A10" s="2">
        <v>44815</v>
      </c>
      <c r="B10" s="3">
        <v>3296</v>
      </c>
      <c r="C10" s="3">
        <v>1604</v>
      </c>
      <c r="D10" s="3"/>
      <c r="E10" s="7" t="s">
        <v>15</v>
      </c>
      <c r="F10" s="8">
        <f t="shared" si="0"/>
        <v>4943.6444505011332</v>
      </c>
      <c r="G10" s="7">
        <v>3</v>
      </c>
      <c r="H10" s="10">
        <f t="shared" si="1"/>
        <v>0.10714285714285714</v>
      </c>
      <c r="I10" s="15">
        <f t="shared" si="2"/>
        <v>0.96428571428571419</v>
      </c>
    </row>
    <row r="11" spans="1:13" ht="18.75" x14ac:dyDescent="0.3">
      <c r="A11" s="2">
        <v>44816</v>
      </c>
      <c r="B11" s="3">
        <v>4560</v>
      </c>
      <c r="C11" s="3">
        <v>1757</v>
      </c>
      <c r="D11" s="3"/>
      <c r="E11" s="7" t="s">
        <v>16</v>
      </c>
      <c r="F11" s="8">
        <f t="shared" si="0"/>
        <v>6011.120995056941</v>
      </c>
      <c r="G11" s="7">
        <v>0</v>
      </c>
      <c r="H11" s="10">
        <f t="shared" si="1"/>
        <v>0</v>
      </c>
      <c r="I11" s="15">
        <f t="shared" si="2"/>
        <v>0.96428571428571419</v>
      </c>
    </row>
    <row r="12" spans="1:13" ht="18.75" x14ac:dyDescent="0.3">
      <c r="A12" s="2">
        <v>44817</v>
      </c>
      <c r="B12" s="3">
        <v>1375</v>
      </c>
      <c r="C12" s="3">
        <v>1886</v>
      </c>
      <c r="D12" s="3"/>
      <c r="E12" s="7" t="s">
        <v>17</v>
      </c>
      <c r="F12" s="8">
        <f t="shared" si="0"/>
        <v>7078.5975396127487</v>
      </c>
      <c r="G12" s="7">
        <v>1</v>
      </c>
      <c r="H12" s="10">
        <f t="shared" si="1"/>
        <v>3.5714285714285712E-2</v>
      </c>
      <c r="I12" s="15">
        <f t="shared" si="2"/>
        <v>0.99999999999999989</v>
      </c>
      <c r="J12" s="3"/>
    </row>
    <row r="13" spans="1:13" ht="18.75" x14ac:dyDescent="0.3">
      <c r="A13" s="2">
        <v>44818</v>
      </c>
      <c r="B13" s="3">
        <v>2229</v>
      </c>
      <c r="C13" s="3">
        <v>1890</v>
      </c>
      <c r="D13" s="7"/>
      <c r="E13" s="3"/>
      <c r="F13" s="3"/>
      <c r="G13" s="3"/>
      <c r="H13" s="9">
        <f>SUM(H5:H12)</f>
        <v>0.99999999999999989</v>
      </c>
      <c r="I13" s="3"/>
      <c r="J13" s="3"/>
    </row>
    <row r="14" spans="1:13" ht="18.75" x14ac:dyDescent="0.3">
      <c r="A14" s="2">
        <v>44819</v>
      </c>
      <c r="B14" s="3">
        <v>3407</v>
      </c>
      <c r="C14" s="3">
        <v>1945</v>
      </c>
      <c r="D14" s="7"/>
      <c r="E14" s="3"/>
      <c r="I14" s="5"/>
      <c r="J14" s="5"/>
      <c r="K14" s="5"/>
      <c r="L14" s="5"/>
      <c r="M14" s="5"/>
    </row>
    <row r="15" spans="1:13" ht="18.75" x14ac:dyDescent="0.3">
      <c r="A15" s="2">
        <v>44820</v>
      </c>
      <c r="B15" s="3">
        <v>3969</v>
      </c>
      <c r="C15" s="3">
        <v>2129</v>
      </c>
      <c r="D15" s="7"/>
      <c r="E15" s="3"/>
      <c r="G15" s="3"/>
      <c r="H15" s="3"/>
      <c r="I15" s="3"/>
      <c r="J15" s="3"/>
    </row>
    <row r="16" spans="1:13" ht="18.75" x14ac:dyDescent="0.3">
      <c r="A16" s="2">
        <v>44821</v>
      </c>
      <c r="B16" s="3">
        <v>1757</v>
      </c>
      <c r="C16" s="3">
        <v>2229</v>
      </c>
      <c r="D16" s="7"/>
      <c r="E16" s="3"/>
      <c r="F16" s="5">
        <f t="shared" ref="F16:F22" si="3" xml:space="preserve"> AVERAGE(F5:F6)</f>
        <v>140</v>
      </c>
      <c r="G16" s="3">
        <f t="shared" ref="G16:G22" si="4">G6</f>
        <v>3</v>
      </c>
      <c r="H16" s="10">
        <f t="shared" ref="H16:H22" si="5">I6</f>
        <v>0.10714285714285714</v>
      </c>
      <c r="I16" s="3"/>
      <c r="J16" s="5"/>
      <c r="K16" s="3"/>
      <c r="L16" s="10"/>
    </row>
    <row r="17" spans="1:12" ht="18.75" x14ac:dyDescent="0.3">
      <c r="A17" s="2">
        <v>44822</v>
      </c>
      <c r="B17" s="3">
        <v>322</v>
      </c>
      <c r="C17" s="3">
        <v>2798</v>
      </c>
      <c r="D17" s="7"/>
      <c r="E17" s="3"/>
      <c r="F17" s="5">
        <f t="shared" si="3"/>
        <v>1207.4765445558073</v>
      </c>
      <c r="G17" s="3">
        <f t="shared" si="4"/>
        <v>6</v>
      </c>
      <c r="H17" s="10">
        <f t="shared" si="5"/>
        <v>0.3214285714285714</v>
      </c>
      <c r="I17" s="3"/>
      <c r="J17" s="5"/>
      <c r="K17" s="3"/>
      <c r="L17" s="10"/>
    </row>
    <row r="18" spans="1:12" ht="18.75" x14ac:dyDescent="0.3">
      <c r="A18" s="2">
        <v>44823</v>
      </c>
      <c r="B18" s="3">
        <v>140</v>
      </c>
      <c r="C18" s="3">
        <v>2804</v>
      </c>
      <c r="D18" s="7"/>
      <c r="E18" s="3"/>
      <c r="F18" s="5">
        <f t="shared" si="3"/>
        <v>2274.9530891116146</v>
      </c>
      <c r="G18" s="3">
        <f t="shared" si="4"/>
        <v>8</v>
      </c>
      <c r="H18" s="10">
        <f t="shared" si="5"/>
        <v>0.6071428571428571</v>
      </c>
      <c r="I18" s="3"/>
      <c r="J18" s="5"/>
      <c r="K18" s="3"/>
      <c r="L18" s="10"/>
    </row>
    <row r="19" spans="1:12" ht="18.75" x14ac:dyDescent="0.3">
      <c r="A19" s="2">
        <v>44824</v>
      </c>
      <c r="B19" s="3">
        <v>1890</v>
      </c>
      <c r="C19" s="3">
        <v>2953</v>
      </c>
      <c r="D19" s="7"/>
      <c r="E19" s="3"/>
      <c r="F19" s="5">
        <f t="shared" si="3"/>
        <v>3342.4296336674224</v>
      </c>
      <c r="G19" s="3">
        <f t="shared" si="4"/>
        <v>7</v>
      </c>
      <c r="H19" s="10">
        <f t="shared" si="5"/>
        <v>0.8571428571428571</v>
      </c>
      <c r="I19" s="3"/>
      <c r="J19" s="5"/>
      <c r="K19" s="3"/>
      <c r="L19" s="10"/>
    </row>
    <row r="20" spans="1:12" ht="18.75" x14ac:dyDescent="0.3">
      <c r="A20" s="2">
        <v>44825</v>
      </c>
      <c r="B20" s="3">
        <v>2798</v>
      </c>
      <c r="C20" s="3">
        <v>3006</v>
      </c>
      <c r="D20" s="7"/>
      <c r="E20" s="3"/>
      <c r="F20" s="5">
        <f t="shared" si="3"/>
        <v>4409.9061782232293</v>
      </c>
      <c r="G20" s="3">
        <f t="shared" si="4"/>
        <v>3</v>
      </c>
      <c r="H20" s="10">
        <f t="shared" si="5"/>
        <v>0.96428571428571419</v>
      </c>
      <c r="I20" s="3"/>
      <c r="J20" s="5"/>
      <c r="K20" s="3"/>
      <c r="L20" s="10"/>
    </row>
    <row r="21" spans="1:12" ht="18.75" x14ac:dyDescent="0.3">
      <c r="A21" s="2">
        <v>44826</v>
      </c>
      <c r="B21" s="3">
        <v>2953</v>
      </c>
      <c r="C21" s="3">
        <v>3296</v>
      </c>
      <c r="D21" s="7"/>
      <c r="E21" s="3"/>
      <c r="F21" s="5">
        <f t="shared" si="3"/>
        <v>5477.3827227790371</v>
      </c>
      <c r="G21" s="3">
        <f t="shared" si="4"/>
        <v>0</v>
      </c>
      <c r="H21" s="10">
        <f t="shared" si="5"/>
        <v>0.96428571428571419</v>
      </c>
      <c r="I21" s="3"/>
      <c r="J21" s="5"/>
      <c r="K21" s="3"/>
      <c r="L21" s="10"/>
    </row>
    <row r="22" spans="1:12" ht="18.75" x14ac:dyDescent="0.3">
      <c r="A22" s="2">
        <v>44827</v>
      </c>
      <c r="B22" s="3">
        <v>3006</v>
      </c>
      <c r="C22" s="3">
        <v>3354</v>
      </c>
      <c r="D22" s="7"/>
      <c r="E22" s="3"/>
      <c r="F22" s="5">
        <f t="shared" si="3"/>
        <v>6544.8592673348448</v>
      </c>
      <c r="G22" s="3">
        <f t="shared" si="4"/>
        <v>1</v>
      </c>
      <c r="H22" s="16">
        <f t="shared" si="5"/>
        <v>0.99999999999999989</v>
      </c>
      <c r="I22" s="3"/>
      <c r="J22" s="5"/>
      <c r="K22" s="3"/>
      <c r="L22" s="16"/>
    </row>
    <row r="23" spans="1:12" ht="18.75" x14ac:dyDescent="0.3">
      <c r="A23" s="2">
        <v>44828</v>
      </c>
      <c r="B23" s="3">
        <v>1604</v>
      </c>
      <c r="C23" s="3">
        <v>3407</v>
      </c>
      <c r="D23" s="7"/>
      <c r="E23" s="3"/>
      <c r="H23" s="3"/>
      <c r="I23" s="3"/>
      <c r="J23" s="3"/>
    </row>
    <row r="24" spans="1:12" ht="18.75" x14ac:dyDescent="0.3">
      <c r="A24" s="2">
        <v>44829</v>
      </c>
      <c r="B24" s="3">
        <v>2129</v>
      </c>
      <c r="C24" s="3">
        <v>3625</v>
      </c>
      <c r="D24" s="7"/>
      <c r="E24" s="3"/>
      <c r="H24" s="3"/>
      <c r="I24" s="3"/>
      <c r="J24" s="3"/>
    </row>
    <row r="25" spans="1:12" ht="18.75" x14ac:dyDescent="0.3">
      <c r="A25" s="2">
        <v>44830</v>
      </c>
      <c r="B25" s="3">
        <v>1886</v>
      </c>
      <c r="C25" s="3">
        <v>3853</v>
      </c>
      <c r="D25" s="7"/>
      <c r="E25" s="3"/>
      <c r="F25" s="3"/>
      <c r="G25" s="3"/>
      <c r="H25" s="3"/>
      <c r="I25" s="3"/>
      <c r="J25" s="3"/>
    </row>
    <row r="26" spans="1:12" ht="18.75" x14ac:dyDescent="0.3">
      <c r="A26" s="2">
        <v>44831</v>
      </c>
      <c r="B26" s="3">
        <v>909</v>
      </c>
      <c r="C26" s="3">
        <v>3969</v>
      </c>
      <c r="D26" s="7"/>
      <c r="E26" s="3"/>
      <c r="F26" s="3"/>
      <c r="G26" s="3"/>
      <c r="H26" s="3"/>
      <c r="I26" s="3"/>
      <c r="J26" s="3"/>
    </row>
    <row r="27" spans="1:12" ht="18.75" x14ac:dyDescent="0.3">
      <c r="A27" s="2">
        <v>44832</v>
      </c>
      <c r="B27" s="3">
        <v>1310</v>
      </c>
      <c r="C27" s="3">
        <v>4173</v>
      </c>
      <c r="D27" s="7"/>
      <c r="E27" s="3"/>
      <c r="F27" s="3"/>
      <c r="G27" s="3"/>
      <c r="H27" s="3"/>
      <c r="I27" s="3"/>
      <c r="J27" s="3"/>
    </row>
    <row r="28" spans="1:12" ht="18.75" x14ac:dyDescent="0.3">
      <c r="A28" s="2">
        <v>44833</v>
      </c>
      <c r="B28" s="3">
        <v>1287</v>
      </c>
      <c r="C28" s="3">
        <v>4560</v>
      </c>
      <c r="D28" s="7"/>
      <c r="E28" s="3"/>
      <c r="F28" s="3"/>
      <c r="G28" s="3"/>
      <c r="H28" s="3"/>
      <c r="I28" s="3"/>
      <c r="J28" s="3"/>
    </row>
    <row r="29" spans="1:12" ht="18.75" x14ac:dyDescent="0.3">
      <c r="A29" s="2">
        <v>44834</v>
      </c>
      <c r="B29" s="3">
        <v>434</v>
      </c>
      <c r="C29" s="3">
        <v>6185</v>
      </c>
      <c r="D29" s="7"/>
      <c r="E29" s="3"/>
      <c r="F29" s="3"/>
      <c r="G29" s="3"/>
      <c r="H29" s="3"/>
      <c r="I29" s="3"/>
      <c r="J29" s="3"/>
    </row>
  </sheetData>
  <sortState ref="C2:C29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workbookViewId="0">
      <selection activeCell="H15" sqref="H15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8" customWidth="1"/>
    <col min="10" max="10" width="14.285156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2">
        <v>44835</v>
      </c>
      <c r="B2" s="3">
        <v>589</v>
      </c>
      <c r="C2" s="3">
        <v>176</v>
      </c>
      <c r="D2" s="3"/>
      <c r="E2" s="3">
        <f xml:space="preserve"> AVERAGE(B2:B32)</f>
        <v>2210.3225806451615</v>
      </c>
      <c r="F2" s="3">
        <f>_xlfn.VAR.S(B2:B32)</f>
        <v>1450507.1591397852</v>
      </c>
      <c r="G2" s="3">
        <f>SKEW(B2:B32)</f>
        <v>-0.1145916885723065</v>
      </c>
      <c r="H2" s="3">
        <f>KURT(B2:B32)</f>
        <v>-1.3030156307558078</v>
      </c>
      <c r="I2" s="3">
        <f xml:space="preserve"> C32 - C2</f>
        <v>4007</v>
      </c>
      <c r="J2" s="5">
        <f xml:space="preserve"> I2 / (1 + 3.2221 *LOG10(COUNT(A2:A32)))</f>
        <v>690.22937690675496</v>
      </c>
    </row>
    <row r="3" spans="1:13" ht="18.75" x14ac:dyDescent="0.3">
      <c r="A3" s="2">
        <v>44836</v>
      </c>
      <c r="B3" s="3">
        <v>893</v>
      </c>
      <c r="C3" s="3">
        <v>319</v>
      </c>
      <c r="D3" s="3"/>
      <c r="E3" s="3"/>
      <c r="F3" s="3"/>
      <c r="G3" s="3"/>
      <c r="H3" s="3"/>
      <c r="I3" s="3"/>
      <c r="J3" s="3"/>
    </row>
    <row r="4" spans="1:13" ht="18.75" x14ac:dyDescent="0.3">
      <c r="A4" s="2">
        <v>44837</v>
      </c>
      <c r="B4" s="3">
        <v>966</v>
      </c>
      <c r="C4" s="3">
        <v>589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2">
        <v>44838</v>
      </c>
      <c r="B5" s="3">
        <v>2127</v>
      </c>
      <c r="C5" s="3">
        <v>763</v>
      </c>
      <c r="D5" s="3"/>
      <c r="E5" s="7" t="s">
        <v>10</v>
      </c>
      <c r="F5" s="7">
        <f>C2 - J2 / 2</f>
        <v>-169.11468845337748</v>
      </c>
      <c r="G5" s="7">
        <f t="array" ref="G5:G12">FREQUENCY(C2:C32,F5:F12)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.75" x14ac:dyDescent="0.3">
      <c r="A6" s="2">
        <v>44839</v>
      </c>
      <c r="B6" s="3">
        <v>1239</v>
      </c>
      <c r="C6" s="3">
        <v>775</v>
      </c>
      <c r="D6" s="3"/>
      <c r="E6" s="7" t="s">
        <v>11</v>
      </c>
      <c r="F6" s="8">
        <f t="shared" ref="F6:F12" si="0" xml:space="preserve"> F5 + $J$2</f>
        <v>521.11468845337754</v>
      </c>
      <c r="G6" s="7">
        <v>2</v>
      </c>
      <c r="H6" s="10">
        <f t="shared" ref="H6:H12" si="1" xml:space="preserve"> G6 / COUNT($A$2:$A$32)</f>
        <v>6.4516129032258063E-2</v>
      </c>
      <c r="I6" s="15">
        <f xml:space="preserve"> I5 + H6</f>
        <v>6.4516129032258063E-2</v>
      </c>
      <c r="J6" s="3"/>
    </row>
    <row r="7" spans="1:13" ht="18.75" x14ac:dyDescent="0.3">
      <c r="A7" s="2">
        <v>44840</v>
      </c>
      <c r="B7" s="3">
        <v>2288</v>
      </c>
      <c r="C7" s="3">
        <v>870</v>
      </c>
      <c r="D7" s="3"/>
      <c r="E7" s="7" t="s">
        <v>12</v>
      </c>
      <c r="F7" s="8">
        <f t="shared" si="0"/>
        <v>1211.3440653601324</v>
      </c>
      <c r="G7" s="7">
        <v>7</v>
      </c>
      <c r="H7" s="10">
        <f t="shared" si="1"/>
        <v>0.22580645161290322</v>
      </c>
      <c r="I7" s="15">
        <f t="shared" ref="I7:I12" si="2" xml:space="preserve"> I6 + H7</f>
        <v>0.29032258064516125</v>
      </c>
      <c r="J7" s="3"/>
    </row>
    <row r="8" spans="1:13" ht="18.75" x14ac:dyDescent="0.3">
      <c r="A8" s="2">
        <v>44841</v>
      </c>
      <c r="B8" s="3">
        <v>775</v>
      </c>
      <c r="C8" s="3">
        <v>893</v>
      </c>
      <c r="D8" s="3"/>
      <c r="E8" s="7" t="s">
        <v>13</v>
      </c>
      <c r="F8" s="8">
        <f t="shared" si="0"/>
        <v>1901.5734422668875</v>
      </c>
      <c r="G8" s="7">
        <v>2</v>
      </c>
      <c r="H8" s="10">
        <f t="shared" si="1"/>
        <v>6.4516129032258063E-2</v>
      </c>
      <c r="I8" s="15">
        <f t="shared" si="2"/>
        <v>0.35483870967741932</v>
      </c>
      <c r="J8" s="3"/>
    </row>
    <row r="9" spans="1:13" ht="18.75" x14ac:dyDescent="0.3">
      <c r="A9" s="2">
        <v>44842</v>
      </c>
      <c r="B9" s="3">
        <v>763</v>
      </c>
      <c r="C9" s="3">
        <v>952</v>
      </c>
      <c r="D9" s="3"/>
      <c r="E9" s="7" t="s">
        <v>14</v>
      </c>
      <c r="F9" s="8">
        <f t="shared" si="0"/>
        <v>2591.8028191736425</v>
      </c>
      <c r="G9" s="7">
        <v>6</v>
      </c>
      <c r="H9" s="10">
        <f t="shared" si="1"/>
        <v>0.19354838709677419</v>
      </c>
      <c r="I9" s="15">
        <f t="shared" si="2"/>
        <v>0.54838709677419351</v>
      </c>
      <c r="J9" s="3"/>
    </row>
    <row r="10" spans="1:13" ht="18.75" x14ac:dyDescent="0.3">
      <c r="A10" s="2">
        <v>44843</v>
      </c>
      <c r="B10" s="3">
        <v>4183</v>
      </c>
      <c r="C10" s="3">
        <v>966</v>
      </c>
      <c r="D10" s="3"/>
      <c r="E10" s="7" t="s">
        <v>15</v>
      </c>
      <c r="F10" s="8">
        <f t="shared" si="0"/>
        <v>3282.0321960803976</v>
      </c>
      <c r="G10" s="7">
        <v>7</v>
      </c>
      <c r="H10" s="10">
        <f t="shared" si="1"/>
        <v>0.22580645161290322</v>
      </c>
      <c r="I10" s="15">
        <f t="shared" si="2"/>
        <v>0.77419354838709675</v>
      </c>
      <c r="J10" s="3"/>
    </row>
    <row r="11" spans="1:13" ht="18.75" x14ac:dyDescent="0.3">
      <c r="A11" s="2">
        <v>44844</v>
      </c>
      <c r="B11" s="3">
        <v>952</v>
      </c>
      <c r="C11" s="3">
        <v>1239</v>
      </c>
      <c r="D11" s="3"/>
      <c r="E11" s="7" t="s">
        <v>16</v>
      </c>
      <c r="F11" s="8">
        <f t="shared" si="0"/>
        <v>3972.2615729871527</v>
      </c>
      <c r="G11" s="7">
        <v>5</v>
      </c>
      <c r="H11" s="10">
        <f t="shared" si="1"/>
        <v>0.16129032258064516</v>
      </c>
      <c r="I11" s="15">
        <f t="shared" si="2"/>
        <v>0.93548387096774188</v>
      </c>
      <c r="J11" s="3"/>
    </row>
    <row r="12" spans="1:13" ht="18.75" x14ac:dyDescent="0.3">
      <c r="A12" s="2">
        <v>44845</v>
      </c>
      <c r="B12" s="3">
        <v>870</v>
      </c>
      <c r="C12" s="3">
        <v>1447</v>
      </c>
      <c r="D12" s="3"/>
      <c r="E12" s="7" t="s">
        <v>17</v>
      </c>
      <c r="F12" s="8">
        <f t="shared" si="0"/>
        <v>4662.4909498939078</v>
      </c>
      <c r="G12" s="7">
        <v>2</v>
      </c>
      <c r="H12" s="10">
        <f t="shared" si="1"/>
        <v>6.4516129032258063E-2</v>
      </c>
      <c r="I12" s="15">
        <f t="shared" si="2"/>
        <v>1</v>
      </c>
      <c r="J12" s="3"/>
    </row>
    <row r="13" spans="1:13" ht="18.75" x14ac:dyDescent="0.3">
      <c r="A13" s="2">
        <v>44846</v>
      </c>
      <c r="B13" s="3">
        <v>319</v>
      </c>
      <c r="C13" s="3">
        <v>1960</v>
      </c>
      <c r="D13" s="7"/>
      <c r="E13" s="3"/>
      <c r="F13" s="3"/>
      <c r="G13" s="3"/>
      <c r="H13" s="9">
        <f>SUM(H5:H12)</f>
        <v>1</v>
      </c>
      <c r="I13" s="3"/>
      <c r="J13" s="3"/>
    </row>
    <row r="14" spans="1:13" ht="18.75" x14ac:dyDescent="0.3">
      <c r="A14" s="2">
        <v>44847</v>
      </c>
      <c r="B14" s="3">
        <v>176</v>
      </c>
      <c r="C14" s="3">
        <v>1962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2">
        <v>44848</v>
      </c>
      <c r="B15" s="3">
        <v>3249</v>
      </c>
      <c r="C15" s="3">
        <v>1969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2">
        <v>44849</v>
      </c>
      <c r="B16" s="3">
        <v>1962</v>
      </c>
      <c r="C16" s="3">
        <v>2127</v>
      </c>
      <c r="D16" s="7"/>
      <c r="E16" s="3"/>
      <c r="F16" s="5">
        <f t="shared" ref="F16:F22" si="3" xml:space="preserve"> AVERAGE(F5:F6)</f>
        <v>176.00000000000003</v>
      </c>
      <c r="G16" s="3">
        <f t="shared" ref="G16:G22" si="4">G6</f>
        <v>2</v>
      </c>
      <c r="H16" s="5">
        <f t="shared" ref="H16:H22" si="5">I6</f>
        <v>6.4516129032258063E-2</v>
      </c>
      <c r="I16" s="3"/>
      <c r="J16" s="3"/>
    </row>
    <row r="17" spans="1:10" ht="18.75" x14ac:dyDescent="0.3">
      <c r="A17" s="2">
        <v>44850</v>
      </c>
      <c r="B17" s="3">
        <v>1447</v>
      </c>
      <c r="C17" s="3">
        <v>2288</v>
      </c>
      <c r="D17" s="7"/>
      <c r="E17" s="3"/>
      <c r="F17" s="5">
        <f t="shared" si="3"/>
        <v>866.22937690675496</v>
      </c>
      <c r="G17" s="3">
        <f t="shared" si="4"/>
        <v>7</v>
      </c>
      <c r="H17" s="5">
        <f t="shared" si="5"/>
        <v>0.29032258064516125</v>
      </c>
      <c r="I17" s="3"/>
      <c r="J17" s="3"/>
    </row>
    <row r="18" spans="1:10" ht="18.75" x14ac:dyDescent="0.3">
      <c r="A18" s="2">
        <v>44851</v>
      </c>
      <c r="B18" s="3">
        <v>1969</v>
      </c>
      <c r="C18" s="3">
        <v>2568</v>
      </c>
      <c r="D18" s="7"/>
      <c r="E18" s="3"/>
      <c r="F18" s="5">
        <f t="shared" si="3"/>
        <v>1556.4587538135099</v>
      </c>
      <c r="G18" s="3">
        <f t="shared" si="4"/>
        <v>2</v>
      </c>
      <c r="H18" s="5">
        <f t="shared" si="5"/>
        <v>0.35483870967741932</v>
      </c>
      <c r="I18" s="3"/>
      <c r="J18" s="3"/>
    </row>
    <row r="19" spans="1:10" ht="18.75" x14ac:dyDescent="0.3">
      <c r="A19" s="2">
        <v>44852</v>
      </c>
      <c r="B19" s="3">
        <v>1960</v>
      </c>
      <c r="C19" s="3">
        <v>2624</v>
      </c>
      <c r="D19" s="7"/>
      <c r="E19" s="3"/>
      <c r="F19" s="5">
        <f t="shared" si="3"/>
        <v>2246.6881307202648</v>
      </c>
      <c r="G19" s="3">
        <f t="shared" si="4"/>
        <v>6</v>
      </c>
      <c r="H19" s="5">
        <f t="shared" si="5"/>
        <v>0.54838709677419351</v>
      </c>
      <c r="I19" s="3"/>
      <c r="J19" s="3"/>
    </row>
    <row r="20" spans="1:10" ht="18.75" x14ac:dyDescent="0.3">
      <c r="A20" s="2">
        <v>44853</v>
      </c>
      <c r="B20" s="3">
        <v>2624</v>
      </c>
      <c r="C20" s="3">
        <v>2771</v>
      </c>
      <c r="D20" s="7"/>
      <c r="E20" s="3"/>
      <c r="F20" s="5">
        <f t="shared" si="3"/>
        <v>2936.9175076270203</v>
      </c>
      <c r="G20" s="3">
        <f t="shared" si="4"/>
        <v>7</v>
      </c>
      <c r="H20" s="5">
        <f t="shared" si="5"/>
        <v>0.77419354838709675</v>
      </c>
      <c r="I20" s="3"/>
      <c r="J20" s="3"/>
    </row>
    <row r="21" spans="1:10" ht="18.75" x14ac:dyDescent="0.3">
      <c r="A21" s="2">
        <v>44854</v>
      </c>
      <c r="B21" s="3">
        <v>3759</v>
      </c>
      <c r="C21" s="3">
        <v>2871</v>
      </c>
      <c r="D21" s="7"/>
      <c r="E21" s="3"/>
      <c r="F21" s="5">
        <f t="shared" si="3"/>
        <v>3627.1468845337749</v>
      </c>
      <c r="G21" s="3">
        <f t="shared" si="4"/>
        <v>5</v>
      </c>
      <c r="H21" s="5">
        <f t="shared" si="5"/>
        <v>0.93548387096774188</v>
      </c>
      <c r="I21" s="3"/>
      <c r="J21" s="3"/>
    </row>
    <row r="22" spans="1:10" ht="18.75" x14ac:dyDescent="0.3">
      <c r="A22" s="2">
        <v>44855</v>
      </c>
      <c r="B22" s="3">
        <v>3763</v>
      </c>
      <c r="C22" s="3">
        <v>3005</v>
      </c>
      <c r="D22" s="7"/>
      <c r="E22" s="3"/>
      <c r="F22" s="5">
        <f t="shared" si="3"/>
        <v>4317.3762614405305</v>
      </c>
      <c r="G22" s="3">
        <f t="shared" si="4"/>
        <v>2</v>
      </c>
      <c r="H22" s="5">
        <f t="shared" si="5"/>
        <v>1</v>
      </c>
      <c r="I22" s="3"/>
      <c r="J22" s="3"/>
    </row>
    <row r="23" spans="1:10" ht="18.75" x14ac:dyDescent="0.3">
      <c r="A23" s="2">
        <v>44856</v>
      </c>
      <c r="B23" s="3">
        <v>3024</v>
      </c>
      <c r="C23" s="3">
        <v>3024</v>
      </c>
      <c r="D23" s="7"/>
      <c r="E23" s="3"/>
      <c r="F23" s="3"/>
      <c r="G23" s="3"/>
      <c r="H23" s="3"/>
      <c r="I23" s="3"/>
      <c r="J23" s="3"/>
    </row>
    <row r="24" spans="1:10" ht="18.75" x14ac:dyDescent="0.3">
      <c r="A24" s="2">
        <v>44857</v>
      </c>
      <c r="B24" s="3">
        <v>3433</v>
      </c>
      <c r="C24" s="3">
        <v>3084</v>
      </c>
      <c r="D24" s="7"/>
      <c r="E24" s="3"/>
      <c r="F24" s="3"/>
      <c r="G24" s="3"/>
      <c r="H24" s="3"/>
      <c r="I24" s="3"/>
      <c r="J24" s="3"/>
    </row>
    <row r="25" spans="1:10" ht="18.75" x14ac:dyDescent="0.3">
      <c r="A25" s="2">
        <v>44858</v>
      </c>
      <c r="B25" s="3">
        <v>3359</v>
      </c>
      <c r="C25" s="3">
        <v>3249</v>
      </c>
      <c r="D25" s="7"/>
      <c r="E25" s="3"/>
      <c r="F25" s="3"/>
      <c r="G25" s="3"/>
      <c r="H25" s="3"/>
      <c r="I25" s="3"/>
      <c r="J25" s="3"/>
    </row>
    <row r="26" spans="1:10" ht="18.75" x14ac:dyDescent="0.3">
      <c r="A26" s="2">
        <v>44859</v>
      </c>
      <c r="B26" s="3">
        <v>2871</v>
      </c>
      <c r="C26" s="3">
        <v>3359</v>
      </c>
      <c r="D26" s="7"/>
      <c r="E26" s="3"/>
      <c r="F26" s="3"/>
      <c r="G26" s="3"/>
      <c r="H26" s="3"/>
      <c r="I26" s="3"/>
      <c r="J26" s="3"/>
    </row>
    <row r="27" spans="1:10" ht="18.75" x14ac:dyDescent="0.3">
      <c r="A27" s="2">
        <v>44860</v>
      </c>
      <c r="B27" s="3">
        <v>3084</v>
      </c>
      <c r="C27" s="3">
        <v>3433</v>
      </c>
      <c r="D27" s="7"/>
      <c r="E27" s="3"/>
      <c r="F27" s="3"/>
      <c r="G27" s="3"/>
      <c r="H27" s="3"/>
      <c r="I27" s="3"/>
      <c r="J27" s="3"/>
    </row>
    <row r="28" spans="1:10" ht="18.75" x14ac:dyDescent="0.3">
      <c r="A28" s="2">
        <v>44861</v>
      </c>
      <c r="B28" s="3">
        <v>2771</v>
      </c>
      <c r="C28" s="3">
        <v>3554</v>
      </c>
      <c r="D28" s="7"/>
      <c r="E28" s="3"/>
      <c r="F28" s="3"/>
      <c r="G28" s="3"/>
      <c r="H28" s="3"/>
      <c r="I28" s="3"/>
      <c r="J28" s="3"/>
    </row>
    <row r="29" spans="1:10" ht="18.75" x14ac:dyDescent="0.3">
      <c r="A29" s="2">
        <v>44862</v>
      </c>
      <c r="B29" s="3">
        <v>3005</v>
      </c>
      <c r="C29" s="3">
        <v>3759</v>
      </c>
      <c r="D29" s="7"/>
      <c r="E29" s="3"/>
      <c r="F29" s="3"/>
      <c r="G29" s="3"/>
      <c r="H29" s="3"/>
      <c r="I29" s="3"/>
      <c r="J29" s="3"/>
    </row>
    <row r="30" spans="1:10" ht="18.75" x14ac:dyDescent="0.3">
      <c r="A30" s="2">
        <v>44863</v>
      </c>
      <c r="B30" s="3">
        <v>2568</v>
      </c>
      <c r="C30" s="3">
        <v>3763</v>
      </c>
      <c r="D30" s="3"/>
      <c r="E30" s="3"/>
      <c r="F30" s="3"/>
      <c r="G30" s="3"/>
      <c r="H30" s="3"/>
      <c r="I30" s="3"/>
      <c r="J30" s="3"/>
    </row>
    <row r="31" spans="1:10" ht="18.75" x14ac:dyDescent="0.3">
      <c r="A31" s="2">
        <v>44864</v>
      </c>
      <c r="B31" s="3">
        <v>3978</v>
      </c>
      <c r="C31" s="3">
        <v>3978</v>
      </c>
      <c r="D31" s="3"/>
      <c r="E31" s="3"/>
      <c r="F31" s="3"/>
      <c r="G31" s="3"/>
      <c r="H31" s="3"/>
      <c r="I31" s="3"/>
      <c r="J31" s="3"/>
    </row>
    <row r="32" spans="1:10" ht="18.75" x14ac:dyDescent="0.3">
      <c r="A32" s="2">
        <v>44865</v>
      </c>
      <c r="B32" s="3">
        <v>3554</v>
      </c>
      <c r="C32" s="3">
        <v>4183</v>
      </c>
      <c r="D32" s="3"/>
      <c r="E32" s="3"/>
      <c r="F32" s="3"/>
      <c r="G32" s="3"/>
      <c r="H32" s="3"/>
      <c r="I32" s="3"/>
      <c r="J32" s="3"/>
    </row>
  </sheetData>
  <sortState ref="C2:C32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0" zoomScale="70" zoomScaleNormal="70" workbookViewId="0">
      <selection activeCell="I51" sqref="I51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27.42578125" customWidth="1"/>
    <col min="10" max="10" width="10.425781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11">
        <v>44866</v>
      </c>
      <c r="B2" s="7">
        <v>578</v>
      </c>
      <c r="C2" s="3">
        <v>567</v>
      </c>
      <c r="D2" s="3"/>
      <c r="E2" s="3">
        <f xml:space="preserve"> AVERAGE(B2:B31)</f>
        <v>3634.6333333333332</v>
      </c>
      <c r="F2" s="3">
        <f>_xlfn.VAR.S(B2:B31)</f>
        <v>6087278.1712643672</v>
      </c>
      <c r="G2" s="3">
        <f>SKEW(B2:B31)</f>
        <v>1.9980510291626643</v>
      </c>
      <c r="H2" s="3">
        <f>KURT(B2:B31)</f>
        <v>6.1181594235516279</v>
      </c>
      <c r="I2" s="3">
        <f xml:space="preserve"> C31 - C2</f>
        <v>12380</v>
      </c>
      <c r="J2" s="5">
        <f xml:space="preserve"> I2 / (1 + 3.2221 *LOG10(COUNT(A2:A31)))</f>
        <v>2149.5173745086795</v>
      </c>
    </row>
    <row r="3" spans="1:13" ht="18.75" x14ac:dyDescent="0.3">
      <c r="A3" s="11">
        <v>44867</v>
      </c>
      <c r="B3" s="7">
        <v>1676</v>
      </c>
      <c r="C3" s="3">
        <v>578</v>
      </c>
      <c r="D3" s="3"/>
      <c r="E3" s="3"/>
      <c r="F3" s="3"/>
      <c r="G3" s="3"/>
      <c r="H3" s="3"/>
      <c r="I3" s="3"/>
      <c r="J3" s="3"/>
    </row>
    <row r="4" spans="1:13" ht="18.75" x14ac:dyDescent="0.3">
      <c r="A4" s="11">
        <v>44868</v>
      </c>
      <c r="B4" s="7">
        <v>3379</v>
      </c>
      <c r="C4" s="3">
        <v>674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11">
        <v>44869</v>
      </c>
      <c r="B5" s="7">
        <v>2827</v>
      </c>
      <c r="C5" s="3">
        <v>1409</v>
      </c>
      <c r="D5" s="3"/>
      <c r="E5" s="7" t="s">
        <v>10</v>
      </c>
      <c r="F5" s="7">
        <f>C2 - J2 / 2</f>
        <v>-507.75868725433975</v>
      </c>
      <c r="G5" s="7">
        <f t="array" ref="G5:G12">FREQUENCY(C2:C31,F5:F12)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.75" x14ac:dyDescent="0.3">
      <c r="A6" s="11">
        <v>44870</v>
      </c>
      <c r="B6" s="7">
        <v>3381</v>
      </c>
      <c r="C6" s="3">
        <v>1676</v>
      </c>
      <c r="D6" s="3"/>
      <c r="E6" s="7" t="s">
        <v>11</v>
      </c>
      <c r="F6" s="8">
        <f t="shared" ref="F6:F12" si="0" xml:space="preserve"> F5 + $J$2</f>
        <v>1641.7586872543397</v>
      </c>
      <c r="G6" s="7">
        <v>4</v>
      </c>
      <c r="H6" s="10">
        <f t="shared" ref="H6:H12" si="1" xml:space="preserve"> G6 / COUNT($A$2:$A$32)</f>
        <v>0.13333333333333333</v>
      </c>
      <c r="I6" s="15">
        <f xml:space="preserve"> I5 + H6</f>
        <v>0.13333333333333333</v>
      </c>
      <c r="J6" s="3"/>
    </row>
    <row r="7" spans="1:13" ht="18.75" x14ac:dyDescent="0.3">
      <c r="A7" s="11">
        <v>44871</v>
      </c>
      <c r="B7" s="7">
        <v>2004</v>
      </c>
      <c r="C7" s="3">
        <v>1916</v>
      </c>
      <c r="D7" s="3"/>
      <c r="E7" s="7" t="s">
        <v>12</v>
      </c>
      <c r="F7" s="8">
        <f t="shared" si="0"/>
        <v>3791.2760617630192</v>
      </c>
      <c r="G7" s="7">
        <v>15</v>
      </c>
      <c r="H7" s="10">
        <f t="shared" si="1"/>
        <v>0.5</v>
      </c>
      <c r="I7" s="15">
        <f t="shared" ref="I7:I12" si="2" xml:space="preserve"> I6 + H7</f>
        <v>0.6333333333333333</v>
      </c>
      <c r="J7" s="3"/>
    </row>
    <row r="8" spans="1:13" ht="18.75" x14ac:dyDescent="0.3">
      <c r="A8" s="11">
        <v>44872</v>
      </c>
      <c r="B8" s="7">
        <v>2893</v>
      </c>
      <c r="C8" s="3">
        <v>2004</v>
      </c>
      <c r="D8" s="3"/>
      <c r="E8" s="7" t="s">
        <v>13</v>
      </c>
      <c r="F8" s="8">
        <f t="shared" si="0"/>
        <v>5940.7934362716987</v>
      </c>
      <c r="G8" s="7">
        <v>7</v>
      </c>
      <c r="H8" s="10">
        <f t="shared" si="1"/>
        <v>0.23333333333333334</v>
      </c>
      <c r="I8" s="15">
        <f t="shared" si="2"/>
        <v>0.8666666666666667</v>
      </c>
      <c r="J8" s="3"/>
    </row>
    <row r="9" spans="1:13" ht="18.75" x14ac:dyDescent="0.3">
      <c r="A9" s="11">
        <v>44873</v>
      </c>
      <c r="B9" s="7">
        <v>1916</v>
      </c>
      <c r="C9" s="3">
        <v>2299</v>
      </c>
      <c r="D9" s="3"/>
      <c r="E9" s="7" t="s">
        <v>14</v>
      </c>
      <c r="F9" s="8">
        <f t="shared" si="0"/>
        <v>8090.3108107803782</v>
      </c>
      <c r="G9" s="7">
        <v>3</v>
      </c>
      <c r="H9" s="10">
        <f t="shared" si="1"/>
        <v>0.1</v>
      </c>
      <c r="I9" s="15">
        <f t="shared" si="2"/>
        <v>0.96666666666666667</v>
      </c>
      <c r="J9" s="3"/>
    </row>
    <row r="10" spans="1:13" ht="18.75" x14ac:dyDescent="0.3">
      <c r="A10" s="11">
        <v>44874</v>
      </c>
      <c r="B10" s="7">
        <v>2790</v>
      </c>
      <c r="C10" s="3">
        <v>2354</v>
      </c>
      <c r="D10" s="3"/>
      <c r="E10" s="7" t="s">
        <v>15</v>
      </c>
      <c r="F10" s="8">
        <f t="shared" si="0"/>
        <v>10239.828185289058</v>
      </c>
      <c r="G10" s="7">
        <v>0</v>
      </c>
      <c r="H10" s="10">
        <f t="shared" si="1"/>
        <v>0</v>
      </c>
      <c r="I10" s="15">
        <f t="shared" si="2"/>
        <v>0.96666666666666667</v>
      </c>
      <c r="J10" s="3"/>
    </row>
    <row r="11" spans="1:13" ht="18.75" x14ac:dyDescent="0.3">
      <c r="A11" s="11">
        <v>44875</v>
      </c>
      <c r="B11" s="7">
        <v>4724</v>
      </c>
      <c r="C11" s="3">
        <v>2756</v>
      </c>
      <c r="D11" s="3"/>
      <c r="E11" s="7" t="s">
        <v>16</v>
      </c>
      <c r="F11" s="8">
        <f t="shared" si="0"/>
        <v>12389.345559797737</v>
      </c>
      <c r="G11" s="7">
        <v>0</v>
      </c>
      <c r="H11" s="10">
        <f t="shared" si="1"/>
        <v>0</v>
      </c>
      <c r="I11" s="15">
        <f t="shared" si="2"/>
        <v>0.96666666666666667</v>
      </c>
      <c r="J11" s="3"/>
    </row>
    <row r="12" spans="1:13" ht="18.75" x14ac:dyDescent="0.3">
      <c r="A12" s="11">
        <v>44876</v>
      </c>
      <c r="B12" s="7">
        <v>3256</v>
      </c>
      <c r="C12" s="3">
        <v>2790</v>
      </c>
      <c r="D12" s="3"/>
      <c r="E12" s="7" t="s">
        <v>17</v>
      </c>
      <c r="F12" s="8">
        <f t="shared" si="0"/>
        <v>14538.862934306417</v>
      </c>
      <c r="G12" s="7">
        <v>1</v>
      </c>
      <c r="H12" s="10">
        <f t="shared" si="1"/>
        <v>3.3333333333333333E-2</v>
      </c>
      <c r="I12" s="15">
        <f t="shared" si="2"/>
        <v>1</v>
      </c>
      <c r="J12" s="3"/>
    </row>
    <row r="13" spans="1:13" ht="18.75" x14ac:dyDescent="0.3">
      <c r="A13" s="11">
        <v>44877</v>
      </c>
      <c r="B13" s="7">
        <v>5127</v>
      </c>
      <c r="C13" s="3">
        <v>2827</v>
      </c>
      <c r="D13" s="7"/>
      <c r="E13" s="3"/>
      <c r="F13" s="3"/>
      <c r="G13" s="3"/>
      <c r="H13" s="12">
        <f>SUM(H5:H12)</f>
        <v>1</v>
      </c>
      <c r="I13" s="3"/>
      <c r="J13" s="3"/>
    </row>
    <row r="14" spans="1:13" ht="18.75" x14ac:dyDescent="0.3">
      <c r="A14" s="11">
        <v>44878</v>
      </c>
      <c r="B14" s="7">
        <v>5981</v>
      </c>
      <c r="C14" s="3">
        <v>2840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11">
        <v>44879</v>
      </c>
      <c r="B15" s="7">
        <v>6941</v>
      </c>
      <c r="C15" s="3">
        <v>2878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11">
        <v>44880</v>
      </c>
      <c r="B16" s="7">
        <v>1409</v>
      </c>
      <c r="C16" s="3">
        <v>2893</v>
      </c>
      <c r="D16" s="7"/>
      <c r="E16" s="3"/>
      <c r="F16" s="3">
        <f t="shared" ref="F16:F22" si="3" xml:space="preserve"> AVERAGE(F5:F6)</f>
        <v>567</v>
      </c>
      <c r="G16" s="3">
        <f t="shared" ref="G16:G22" si="4">G6</f>
        <v>4</v>
      </c>
      <c r="H16" s="5">
        <f t="shared" ref="H16:H22" si="5">I6</f>
        <v>0.13333333333333333</v>
      </c>
      <c r="I16" s="3"/>
      <c r="J16" s="3"/>
    </row>
    <row r="17" spans="1:10" ht="18.75" x14ac:dyDescent="0.3">
      <c r="A17" s="11">
        <v>44881</v>
      </c>
      <c r="B17" s="7">
        <v>567</v>
      </c>
      <c r="C17" s="3">
        <v>3197</v>
      </c>
      <c r="D17" s="7"/>
      <c r="E17" s="3"/>
      <c r="F17" s="3">
        <f t="shared" si="3"/>
        <v>2716.5173745086795</v>
      </c>
      <c r="G17" s="3">
        <f t="shared" si="4"/>
        <v>15</v>
      </c>
      <c r="H17" s="5">
        <f t="shared" si="5"/>
        <v>0.6333333333333333</v>
      </c>
      <c r="I17" s="3"/>
      <c r="J17" s="3"/>
    </row>
    <row r="18" spans="1:10" ht="18.75" x14ac:dyDescent="0.3">
      <c r="A18" s="11">
        <v>44882</v>
      </c>
      <c r="B18" s="7">
        <v>3197</v>
      </c>
      <c r="C18" s="3">
        <v>3256</v>
      </c>
      <c r="D18" s="7"/>
      <c r="E18" s="3"/>
      <c r="F18" s="3">
        <f t="shared" si="3"/>
        <v>4866.034749017359</v>
      </c>
      <c r="G18" s="3">
        <f t="shared" si="4"/>
        <v>7</v>
      </c>
      <c r="H18" s="5">
        <f t="shared" si="5"/>
        <v>0.8666666666666667</v>
      </c>
      <c r="I18" s="3"/>
      <c r="J18" s="3"/>
    </row>
    <row r="19" spans="1:10" ht="18.75" x14ac:dyDescent="0.3">
      <c r="A19" s="11">
        <v>44883</v>
      </c>
      <c r="B19" s="7">
        <v>2299</v>
      </c>
      <c r="C19" s="3">
        <v>3379</v>
      </c>
      <c r="D19" s="7"/>
      <c r="E19" s="3"/>
      <c r="F19" s="3">
        <f t="shared" si="3"/>
        <v>7015.5521235260385</v>
      </c>
      <c r="G19" s="3">
        <f t="shared" si="4"/>
        <v>3</v>
      </c>
      <c r="H19" s="5">
        <f t="shared" si="5"/>
        <v>0.96666666666666667</v>
      </c>
      <c r="I19" s="3"/>
      <c r="J19" s="3"/>
    </row>
    <row r="20" spans="1:10" ht="18.75" x14ac:dyDescent="0.3">
      <c r="A20" s="11">
        <v>44884</v>
      </c>
      <c r="B20" s="7">
        <v>2354</v>
      </c>
      <c r="C20" s="3">
        <v>3381</v>
      </c>
      <c r="D20" s="7"/>
      <c r="E20" s="3"/>
      <c r="F20" s="3">
        <f t="shared" si="3"/>
        <v>9165.069498034718</v>
      </c>
      <c r="G20" s="3">
        <f t="shared" si="4"/>
        <v>0</v>
      </c>
      <c r="H20" s="5">
        <f t="shared" si="5"/>
        <v>0.96666666666666667</v>
      </c>
      <c r="I20" s="3"/>
      <c r="J20" s="3"/>
    </row>
    <row r="21" spans="1:10" ht="18.75" x14ac:dyDescent="0.3">
      <c r="A21" s="11">
        <v>44885</v>
      </c>
      <c r="B21" s="7">
        <v>2878</v>
      </c>
      <c r="C21" s="3">
        <v>3919</v>
      </c>
      <c r="D21" s="7"/>
      <c r="E21" s="3"/>
      <c r="F21" s="3">
        <f t="shared" si="3"/>
        <v>11314.586872543397</v>
      </c>
      <c r="G21" s="3">
        <f t="shared" si="4"/>
        <v>0</v>
      </c>
      <c r="H21" s="5">
        <f t="shared" si="5"/>
        <v>0.96666666666666667</v>
      </c>
      <c r="I21" s="3"/>
      <c r="J21" s="3"/>
    </row>
    <row r="22" spans="1:10" ht="18.75" x14ac:dyDescent="0.3">
      <c r="A22" s="11">
        <v>44886</v>
      </c>
      <c r="B22" s="7">
        <v>2840</v>
      </c>
      <c r="C22" s="3">
        <v>3949</v>
      </c>
      <c r="D22" s="7"/>
      <c r="E22" s="3"/>
      <c r="F22" s="3">
        <f t="shared" si="3"/>
        <v>13464.104247052077</v>
      </c>
      <c r="G22" s="3">
        <f t="shared" si="4"/>
        <v>1</v>
      </c>
      <c r="H22" s="5">
        <f t="shared" si="5"/>
        <v>1</v>
      </c>
      <c r="I22" s="3"/>
      <c r="J22" s="3"/>
    </row>
    <row r="23" spans="1:10" ht="18.75" x14ac:dyDescent="0.3">
      <c r="A23" s="11">
        <v>44887</v>
      </c>
      <c r="B23" s="7">
        <v>5304</v>
      </c>
      <c r="C23" s="3">
        <v>4400</v>
      </c>
      <c r="D23" s="7"/>
      <c r="E23" s="3"/>
      <c r="F23" s="3"/>
      <c r="G23" s="3"/>
      <c r="H23" s="5"/>
      <c r="I23" s="3"/>
      <c r="J23" s="3"/>
    </row>
    <row r="24" spans="1:10" ht="18.75" x14ac:dyDescent="0.3">
      <c r="A24" s="11">
        <v>44888</v>
      </c>
      <c r="B24" s="7">
        <v>7644</v>
      </c>
      <c r="C24" s="3">
        <v>4429</v>
      </c>
      <c r="D24" s="7"/>
      <c r="E24" s="3"/>
      <c r="F24" s="3"/>
      <c r="G24" s="3"/>
      <c r="H24" s="3"/>
      <c r="I24" s="3"/>
      <c r="J24" s="3"/>
    </row>
    <row r="25" spans="1:10" ht="18.75" x14ac:dyDescent="0.3">
      <c r="A25" s="11">
        <v>44889</v>
      </c>
      <c r="B25" s="7">
        <v>12947</v>
      </c>
      <c r="C25" s="3">
        <v>4724</v>
      </c>
      <c r="D25" s="7"/>
      <c r="E25" s="3"/>
      <c r="F25" s="3"/>
      <c r="G25" s="3"/>
      <c r="H25" s="3"/>
      <c r="I25" s="3"/>
      <c r="J25" s="3"/>
    </row>
    <row r="26" spans="1:10" ht="18.75" x14ac:dyDescent="0.3">
      <c r="A26" s="11">
        <v>44890</v>
      </c>
      <c r="B26" s="7">
        <v>4429</v>
      </c>
      <c r="C26" s="3">
        <v>5127</v>
      </c>
      <c r="D26" s="7"/>
      <c r="E26" s="3"/>
      <c r="F26" s="3"/>
      <c r="G26" s="3"/>
      <c r="H26" s="3"/>
      <c r="I26" s="3"/>
      <c r="J26" s="3"/>
    </row>
    <row r="27" spans="1:10" ht="18.75" x14ac:dyDescent="0.3">
      <c r="A27" s="11">
        <v>44891</v>
      </c>
      <c r="B27" s="7">
        <v>3919</v>
      </c>
      <c r="C27" s="3">
        <v>5304</v>
      </c>
      <c r="D27" s="7"/>
      <c r="E27" s="3"/>
      <c r="F27" s="3"/>
      <c r="G27" s="3"/>
      <c r="H27" s="3"/>
      <c r="I27" s="3"/>
      <c r="J27" s="3"/>
    </row>
    <row r="28" spans="1:10" ht="18.75" x14ac:dyDescent="0.3">
      <c r="A28" s="11">
        <v>44892</v>
      </c>
      <c r="B28" s="7">
        <v>674</v>
      </c>
      <c r="C28" s="3">
        <v>5981</v>
      </c>
      <c r="D28" s="7"/>
      <c r="E28" s="3"/>
      <c r="F28" s="3"/>
      <c r="G28" s="3"/>
      <c r="H28" s="3"/>
      <c r="I28" s="3"/>
      <c r="J28" s="3"/>
    </row>
    <row r="29" spans="1:10" ht="18.75" x14ac:dyDescent="0.3">
      <c r="A29" s="11">
        <v>44893</v>
      </c>
      <c r="B29" s="7">
        <v>3949</v>
      </c>
      <c r="C29" s="3">
        <v>6941</v>
      </c>
      <c r="D29" s="7"/>
      <c r="E29" s="3"/>
      <c r="F29" s="3"/>
      <c r="G29" s="3"/>
      <c r="H29" s="3"/>
      <c r="I29" s="3"/>
      <c r="J29" s="3"/>
    </row>
    <row r="30" spans="1:10" ht="18.75" x14ac:dyDescent="0.3">
      <c r="A30" s="11">
        <v>44894</v>
      </c>
      <c r="B30" s="7">
        <v>4400</v>
      </c>
      <c r="C30" s="3">
        <v>7644</v>
      </c>
      <c r="D30" s="3"/>
      <c r="E30" s="3"/>
      <c r="F30" s="3"/>
      <c r="G30" s="3"/>
      <c r="H30" s="3"/>
      <c r="I30" s="3"/>
      <c r="J30" s="3"/>
    </row>
    <row r="31" spans="1:10" ht="18.75" x14ac:dyDescent="0.3">
      <c r="A31" s="11">
        <v>44895</v>
      </c>
      <c r="B31" s="7">
        <v>2756</v>
      </c>
      <c r="C31" s="3">
        <v>12947</v>
      </c>
      <c r="D31" s="3"/>
      <c r="E31" s="3"/>
      <c r="F31" s="3"/>
      <c r="G31" s="3"/>
      <c r="H31" s="3"/>
      <c r="I31" s="3"/>
      <c r="J31" s="3"/>
    </row>
    <row r="32" spans="1:10" ht="18.7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31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workbookViewId="0">
      <selection activeCell="M16" sqref="M16"/>
    </sheetView>
  </sheetViews>
  <sheetFormatPr defaultRowHeight="15" x14ac:dyDescent="0.25"/>
  <cols>
    <col min="1" max="1" width="22.7109375" customWidth="1"/>
    <col min="2" max="2" width="21.5703125" customWidth="1"/>
    <col min="3" max="3" width="32.140625" customWidth="1"/>
    <col min="4" max="4" width="25.140625" customWidth="1"/>
    <col min="5" max="5" width="25.28515625" customWidth="1"/>
    <col min="6" max="6" width="18.28515625" customWidth="1"/>
    <col min="7" max="7" width="18" customWidth="1"/>
    <col min="8" max="8" width="30.85546875" customWidth="1"/>
    <col min="9" max="9" width="31.140625" customWidth="1"/>
    <col min="10" max="10" width="14.28515625" customWidth="1"/>
    <col min="11" max="19" width="10.5703125" customWidth="1"/>
  </cols>
  <sheetData>
    <row r="1" spans="1:13" ht="18.75" x14ac:dyDescent="0.3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.75" x14ac:dyDescent="0.3">
      <c r="A2" s="11">
        <v>44896</v>
      </c>
      <c r="B2" s="7">
        <v>4046</v>
      </c>
      <c r="C2" s="7">
        <v>3145</v>
      </c>
      <c r="D2" s="3"/>
      <c r="E2" s="3">
        <f xml:space="preserve"> AVERAGE(B2:B17)</f>
        <v>5841.3125</v>
      </c>
      <c r="F2" s="3">
        <f>_xlfn.VAR.S(B2:B17)</f>
        <v>4253477.6958333338</v>
      </c>
      <c r="G2" s="3">
        <f>SKEW(B2:B17)</f>
        <v>0.65566679169654429</v>
      </c>
      <c r="H2" s="3">
        <f>KURT(B2:B17)</f>
        <v>1.944500436713037E-2</v>
      </c>
      <c r="I2" s="3">
        <f xml:space="preserve"> C17 - C2</f>
        <v>7360</v>
      </c>
      <c r="J2" s="5">
        <f xml:space="preserve"> I2 / (1 + 3.2221 *LOG10(COUNT(A2:A17)))</f>
        <v>1508.2600817982313</v>
      </c>
    </row>
    <row r="3" spans="1:13" ht="18.75" x14ac:dyDescent="0.3">
      <c r="A3" s="11">
        <v>44897</v>
      </c>
      <c r="B3" s="7">
        <v>3570</v>
      </c>
      <c r="C3" s="7">
        <v>3409</v>
      </c>
      <c r="D3" s="3"/>
      <c r="E3" s="3"/>
      <c r="F3" s="3"/>
      <c r="G3" s="3"/>
      <c r="H3" s="3"/>
      <c r="I3" s="3"/>
      <c r="J3" s="3"/>
    </row>
    <row r="4" spans="1:13" ht="18.75" x14ac:dyDescent="0.3">
      <c r="A4" s="11">
        <v>44898</v>
      </c>
      <c r="B4" s="7">
        <v>6605</v>
      </c>
      <c r="C4" s="7">
        <v>3570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.75" x14ac:dyDescent="0.3">
      <c r="A5" s="11">
        <v>44899</v>
      </c>
      <c r="B5" s="7">
        <v>4359</v>
      </c>
      <c r="C5" s="7">
        <v>4046</v>
      </c>
      <c r="D5" s="3"/>
      <c r="E5" s="7" t="s">
        <v>10</v>
      </c>
      <c r="F5" s="7">
        <f>C2 - J2 / 2</f>
        <v>2390.8699591008844</v>
      </c>
      <c r="G5" s="7">
        <f t="array" ref="G5:G12">FREQUENCY(C2:C17,F5:F12)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.75" x14ac:dyDescent="0.3">
      <c r="A6" s="11">
        <v>44900</v>
      </c>
      <c r="B6" s="7">
        <v>5606</v>
      </c>
      <c r="C6" s="7">
        <v>4359</v>
      </c>
      <c r="D6" s="3"/>
      <c r="E6" s="7" t="s">
        <v>11</v>
      </c>
      <c r="F6" s="8">
        <f t="shared" ref="F6:F11" si="0" xml:space="preserve"> F5 + $J$2</f>
        <v>3899.1300408991156</v>
      </c>
      <c r="G6" s="7">
        <v>3</v>
      </c>
      <c r="H6" s="10">
        <f t="shared" ref="H6:H11" si="1" xml:space="preserve"> G6 / COUNT($A$2:$A$32)</f>
        <v>0.1875</v>
      </c>
      <c r="I6" s="15">
        <f t="shared" ref="I6:I11" si="2" xml:space="preserve"> I5 + H6</f>
        <v>0.1875</v>
      </c>
      <c r="J6" s="3"/>
    </row>
    <row r="7" spans="1:13" ht="18.75" x14ac:dyDescent="0.3">
      <c r="A7" s="11">
        <v>44901</v>
      </c>
      <c r="B7" s="7">
        <v>6260</v>
      </c>
      <c r="C7" s="7">
        <v>4561</v>
      </c>
      <c r="D7" s="3"/>
      <c r="E7" s="7" t="s">
        <v>12</v>
      </c>
      <c r="F7" s="8">
        <f t="shared" si="0"/>
        <v>5407.3901226973467</v>
      </c>
      <c r="G7" s="7">
        <v>4</v>
      </c>
      <c r="H7" s="10">
        <f t="shared" si="1"/>
        <v>0.25</v>
      </c>
      <c r="I7" s="15">
        <f t="shared" si="2"/>
        <v>0.4375</v>
      </c>
      <c r="J7" s="3"/>
    </row>
    <row r="8" spans="1:13" ht="18.75" x14ac:dyDescent="0.3">
      <c r="A8" s="11">
        <v>44902</v>
      </c>
      <c r="B8" s="7">
        <v>6309</v>
      </c>
      <c r="C8" s="7">
        <v>4767</v>
      </c>
      <c r="D8" s="3"/>
      <c r="E8" s="7" t="s">
        <v>13</v>
      </c>
      <c r="F8" s="8">
        <f t="shared" si="0"/>
        <v>6915.6502044955778</v>
      </c>
      <c r="G8" s="7">
        <v>5</v>
      </c>
      <c r="H8" s="10">
        <f t="shared" si="1"/>
        <v>0.3125</v>
      </c>
      <c r="I8" s="15">
        <f t="shared" si="2"/>
        <v>0.75</v>
      </c>
      <c r="J8" s="3"/>
    </row>
    <row r="9" spans="1:13" ht="18.75" x14ac:dyDescent="0.3">
      <c r="A9" s="11">
        <v>44903</v>
      </c>
      <c r="B9" s="7">
        <v>4561</v>
      </c>
      <c r="C9" s="7">
        <v>5606</v>
      </c>
      <c r="D9" s="3"/>
      <c r="E9" s="7" t="s">
        <v>14</v>
      </c>
      <c r="F9" s="8">
        <f t="shared" si="0"/>
        <v>8423.9102862938089</v>
      </c>
      <c r="G9" s="7">
        <v>3</v>
      </c>
      <c r="H9" s="10">
        <f t="shared" si="1"/>
        <v>0.1875</v>
      </c>
      <c r="I9" s="15">
        <f t="shared" si="2"/>
        <v>0.9375</v>
      </c>
      <c r="J9" s="3"/>
    </row>
    <row r="10" spans="1:13" ht="18.75" x14ac:dyDescent="0.3">
      <c r="A10" s="11">
        <v>44904</v>
      </c>
      <c r="B10" s="7">
        <v>3409</v>
      </c>
      <c r="C10" s="7">
        <v>6260</v>
      </c>
      <c r="D10" s="3"/>
      <c r="E10" s="7" t="s">
        <v>15</v>
      </c>
      <c r="F10" s="8">
        <f t="shared" si="0"/>
        <v>9932.17036809204</v>
      </c>
      <c r="G10" s="7">
        <v>0</v>
      </c>
      <c r="H10" s="10">
        <f t="shared" si="1"/>
        <v>0</v>
      </c>
      <c r="I10" s="15">
        <f t="shared" si="2"/>
        <v>0.9375</v>
      </c>
      <c r="J10" s="3"/>
    </row>
    <row r="11" spans="1:13" ht="18.75" x14ac:dyDescent="0.3">
      <c r="A11" s="11">
        <v>44905</v>
      </c>
      <c r="B11" s="7">
        <v>7749</v>
      </c>
      <c r="C11" s="7">
        <v>6276</v>
      </c>
      <c r="D11" s="3"/>
      <c r="E11" s="7" t="s">
        <v>16</v>
      </c>
      <c r="F11" s="8">
        <f t="shared" si="0"/>
        <v>11440.430449890271</v>
      </c>
      <c r="G11" s="7">
        <v>1</v>
      </c>
      <c r="H11" s="10">
        <f t="shared" si="1"/>
        <v>6.25E-2</v>
      </c>
      <c r="I11" s="15">
        <f t="shared" si="2"/>
        <v>1</v>
      </c>
      <c r="J11" s="3"/>
    </row>
    <row r="12" spans="1:13" ht="18.75" x14ac:dyDescent="0.3">
      <c r="A12" s="11">
        <v>44906</v>
      </c>
      <c r="B12" s="7">
        <v>10505</v>
      </c>
      <c r="C12" s="7">
        <v>6309</v>
      </c>
      <c r="D12" s="3"/>
      <c r="E12" s="7"/>
      <c r="F12" s="8"/>
      <c r="G12" s="7">
        <v>0</v>
      </c>
      <c r="H12" s="10"/>
      <c r="I12" s="3"/>
      <c r="J12" s="3"/>
    </row>
    <row r="13" spans="1:13" ht="18.75" x14ac:dyDescent="0.3">
      <c r="A13" s="11">
        <v>44907</v>
      </c>
      <c r="B13" s="7">
        <v>8154</v>
      </c>
      <c r="C13" s="7">
        <v>6605</v>
      </c>
      <c r="D13" s="7"/>
      <c r="E13" s="3"/>
      <c r="F13" s="3"/>
      <c r="G13" s="3"/>
      <c r="H13" s="12"/>
      <c r="I13" s="3"/>
      <c r="J13" s="3"/>
    </row>
    <row r="14" spans="1:13" ht="18.75" x14ac:dyDescent="0.3">
      <c r="A14" s="11">
        <v>44908</v>
      </c>
      <c r="B14" s="7">
        <v>4767</v>
      </c>
      <c r="C14" s="7">
        <v>7749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.75" x14ac:dyDescent="0.3">
      <c r="A15" s="11">
        <v>44909</v>
      </c>
      <c r="B15" s="7">
        <v>8140</v>
      </c>
      <c r="C15" s="7">
        <v>8140</v>
      </c>
      <c r="D15" s="7"/>
      <c r="E15" s="3"/>
      <c r="F15" s="7"/>
      <c r="G15" s="3"/>
      <c r="H15" s="3"/>
      <c r="I15" s="3"/>
      <c r="J15" s="3"/>
    </row>
    <row r="16" spans="1:13" ht="18.75" x14ac:dyDescent="0.3">
      <c r="A16" s="11">
        <v>44910</v>
      </c>
      <c r="B16" s="7">
        <v>6276</v>
      </c>
      <c r="C16" s="7">
        <v>8154</v>
      </c>
      <c r="D16" s="7"/>
      <c r="E16" s="3"/>
      <c r="F16" s="5">
        <f t="shared" ref="F16:F21" si="3" xml:space="preserve"> AVERAGE(F5:F6)</f>
        <v>3145</v>
      </c>
      <c r="G16" s="3">
        <f t="shared" ref="G16:G21" si="4">G6</f>
        <v>3</v>
      </c>
      <c r="H16" s="5">
        <f t="shared" ref="H16:H21" si="5">I6</f>
        <v>0.1875</v>
      </c>
      <c r="I16" s="3"/>
      <c r="J16" s="3"/>
    </row>
    <row r="17" spans="1:10" ht="18.75" x14ac:dyDescent="0.3">
      <c r="A17" s="11">
        <v>44911</v>
      </c>
      <c r="B17" s="7">
        <v>3145</v>
      </c>
      <c r="C17" s="7">
        <v>10505</v>
      </c>
      <c r="D17" s="7"/>
      <c r="E17" s="3"/>
      <c r="F17" s="5">
        <f t="shared" si="3"/>
        <v>4653.2600817982311</v>
      </c>
      <c r="G17" s="3">
        <f t="shared" si="4"/>
        <v>4</v>
      </c>
      <c r="H17" s="5">
        <f t="shared" si="5"/>
        <v>0.4375</v>
      </c>
      <c r="I17" s="3"/>
      <c r="J17" s="3"/>
    </row>
    <row r="18" spans="1:10" ht="18.75" x14ac:dyDescent="0.3">
      <c r="A18" s="11"/>
      <c r="B18" s="7"/>
      <c r="C18" s="3"/>
      <c r="D18" s="7"/>
      <c r="E18" s="3"/>
      <c r="F18" s="5">
        <f t="shared" si="3"/>
        <v>6161.5201635964622</v>
      </c>
      <c r="G18" s="3">
        <f t="shared" si="4"/>
        <v>5</v>
      </c>
      <c r="H18" s="5">
        <f t="shared" si="5"/>
        <v>0.75</v>
      </c>
      <c r="I18" s="3"/>
      <c r="J18" s="3"/>
    </row>
    <row r="19" spans="1:10" ht="18.75" x14ac:dyDescent="0.3">
      <c r="A19" s="11"/>
      <c r="B19" s="7"/>
      <c r="C19" s="3"/>
      <c r="D19" s="7"/>
      <c r="E19" s="3"/>
      <c r="F19" s="5">
        <f t="shared" si="3"/>
        <v>7669.7802453946933</v>
      </c>
      <c r="G19" s="3">
        <f t="shared" si="4"/>
        <v>3</v>
      </c>
      <c r="H19" s="5">
        <f t="shared" si="5"/>
        <v>0.9375</v>
      </c>
      <c r="I19" s="3"/>
      <c r="J19" s="3"/>
    </row>
    <row r="20" spans="1:10" ht="18.75" x14ac:dyDescent="0.3">
      <c r="A20" s="11"/>
      <c r="B20" s="7"/>
      <c r="C20" s="3"/>
      <c r="D20" s="7"/>
      <c r="E20" s="3"/>
      <c r="F20" s="5">
        <f t="shared" si="3"/>
        <v>9178.0403271929245</v>
      </c>
      <c r="G20" s="3">
        <f t="shared" si="4"/>
        <v>0</v>
      </c>
      <c r="H20" s="5">
        <f t="shared" si="5"/>
        <v>0.9375</v>
      </c>
      <c r="I20" s="3"/>
      <c r="J20" s="3"/>
    </row>
    <row r="21" spans="1:10" ht="18.75" x14ac:dyDescent="0.3">
      <c r="A21" s="11"/>
      <c r="B21" s="7"/>
      <c r="C21" s="3"/>
      <c r="D21" s="7"/>
      <c r="E21" s="3"/>
      <c r="F21" s="5">
        <f t="shared" si="3"/>
        <v>10686.300408991156</v>
      </c>
      <c r="G21" s="3">
        <f t="shared" si="4"/>
        <v>1</v>
      </c>
      <c r="H21" s="5">
        <f t="shared" si="5"/>
        <v>1</v>
      </c>
      <c r="I21" s="3"/>
      <c r="J21" s="3"/>
    </row>
    <row r="22" spans="1:10" ht="18.75" x14ac:dyDescent="0.3">
      <c r="A22" s="11"/>
      <c r="B22" s="7"/>
      <c r="C22" s="3"/>
      <c r="D22" s="7"/>
      <c r="E22" s="3"/>
      <c r="F22" s="5"/>
      <c r="G22" s="3"/>
      <c r="H22" s="5"/>
      <c r="I22" s="3"/>
      <c r="J22" s="3"/>
    </row>
    <row r="23" spans="1:10" ht="18.75" x14ac:dyDescent="0.3">
      <c r="A23" s="11"/>
      <c r="B23" s="7"/>
      <c r="C23" s="3"/>
      <c r="D23" s="7"/>
      <c r="E23" s="3"/>
      <c r="F23" s="3"/>
      <c r="G23" s="3"/>
      <c r="H23" s="3"/>
      <c r="I23" s="3"/>
      <c r="J23" s="3"/>
    </row>
    <row r="24" spans="1:10" ht="18.75" x14ac:dyDescent="0.3">
      <c r="A24" s="11"/>
      <c r="B24" s="7"/>
      <c r="C24" s="3"/>
      <c r="D24" s="7"/>
      <c r="E24" s="3"/>
      <c r="F24" s="3"/>
      <c r="G24" s="3"/>
      <c r="H24" s="3"/>
      <c r="I24" s="3"/>
      <c r="J24" s="3"/>
    </row>
    <row r="25" spans="1:10" ht="18.75" x14ac:dyDescent="0.3">
      <c r="A25" s="11"/>
      <c r="B25" s="7"/>
      <c r="C25" s="3"/>
      <c r="D25" s="7"/>
      <c r="E25" s="3"/>
      <c r="F25" s="3"/>
      <c r="G25" s="3"/>
      <c r="H25" s="3"/>
      <c r="I25" s="3"/>
      <c r="J25" s="3"/>
    </row>
    <row r="26" spans="1:10" ht="18.75" x14ac:dyDescent="0.3">
      <c r="A26" s="11"/>
      <c r="B26" s="7"/>
      <c r="C26" s="3"/>
      <c r="D26" s="7"/>
      <c r="E26" s="3"/>
      <c r="F26" s="3"/>
      <c r="G26" s="3"/>
      <c r="H26" s="3"/>
      <c r="I26" s="3"/>
      <c r="J26" s="3"/>
    </row>
    <row r="27" spans="1:10" ht="18.75" x14ac:dyDescent="0.3">
      <c r="A27" s="11"/>
      <c r="B27" s="7"/>
      <c r="C27" s="3"/>
      <c r="D27" s="7"/>
      <c r="E27" s="3"/>
      <c r="F27" s="3"/>
      <c r="G27" s="3"/>
      <c r="H27" s="3"/>
      <c r="I27" s="3"/>
      <c r="J27" s="3"/>
    </row>
    <row r="28" spans="1:10" ht="18.75" x14ac:dyDescent="0.3">
      <c r="A28" s="11"/>
      <c r="B28" s="7"/>
      <c r="C28" s="3"/>
      <c r="D28" s="7"/>
      <c r="E28" s="3"/>
      <c r="F28" s="3"/>
      <c r="G28" s="3"/>
      <c r="H28" s="3"/>
      <c r="I28" s="3"/>
      <c r="J28" s="3"/>
    </row>
    <row r="29" spans="1:10" ht="18.75" x14ac:dyDescent="0.3">
      <c r="A29" s="11"/>
      <c r="B29" s="7"/>
      <c r="C29" s="3"/>
      <c r="D29" s="7"/>
      <c r="E29" s="3"/>
      <c r="F29" s="3"/>
      <c r="G29" s="3"/>
      <c r="H29" s="3"/>
      <c r="I29" s="3"/>
      <c r="J29" s="3"/>
    </row>
    <row r="30" spans="1:10" ht="18.75" x14ac:dyDescent="0.3">
      <c r="A30" s="11"/>
      <c r="B30" s="7"/>
      <c r="C30" s="3"/>
      <c r="D30" s="3"/>
      <c r="E30" s="3"/>
      <c r="F30" s="3"/>
      <c r="G30" s="3"/>
      <c r="H30" s="3"/>
      <c r="I30" s="3"/>
      <c r="J30" s="3"/>
    </row>
    <row r="31" spans="1:10" ht="18.75" x14ac:dyDescent="0.3">
      <c r="A31" s="11"/>
      <c r="B31" s="7"/>
      <c r="C31" s="3"/>
      <c r="D31" s="3"/>
      <c r="E31" s="3"/>
      <c r="F31" s="3"/>
      <c r="G31" s="3"/>
      <c r="H31" s="3"/>
      <c r="I31" s="3"/>
      <c r="J31" s="3"/>
    </row>
    <row r="32" spans="1:10" ht="18.7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17">
    <sortCondition ref="C2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Общая статистика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2022-12-23T09:36:52Z</dcterms:modified>
</cp:coreProperties>
</file>