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050" windowWidth="22260" windowHeight="12645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6" i="1" l="1"/>
  <c r="G2" i="1"/>
  <c r="F106" i="1"/>
  <c r="F2" i="1"/>
  <c r="E106" i="1"/>
  <c r="E91" i="1"/>
  <c r="E90" i="1"/>
  <c r="E61" i="1"/>
  <c r="E60" i="1"/>
  <c r="E30" i="1"/>
  <c r="E29" i="1"/>
  <c r="E2" i="1"/>
  <c r="D106" i="1"/>
  <c r="D91" i="1"/>
  <c r="D30" i="1"/>
  <c r="D60" i="1" s="1"/>
  <c r="D90" i="1"/>
  <c r="D61" i="1"/>
  <c r="D29" i="1"/>
  <c r="D2" i="1"/>
  <c r="O2" i="1" l="1"/>
  <c r="R2" i="1"/>
  <c r="P2" i="1"/>
  <c r="H22" i="2" l="1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V2" i="1"/>
  <c r="P6" i="1" s="1"/>
  <c r="U2" i="1"/>
  <c r="T2" i="1"/>
  <c r="S2" i="1"/>
  <c r="Q2" i="1"/>
  <c r="P7" i="1" l="1"/>
  <c r="O16" i="1" s="1"/>
  <c r="I7" i="8"/>
  <c r="H16" i="8"/>
  <c r="I2" i="10"/>
  <c r="J2" i="10" s="1"/>
  <c r="H2" i="10"/>
  <c r="G2" i="10"/>
  <c r="F2" i="10"/>
  <c r="E2" i="10"/>
  <c r="P8" i="1" l="1"/>
  <c r="O17" i="1"/>
  <c r="I8" i="8"/>
  <c r="H17" i="8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P9" i="1" l="1"/>
  <c r="O18" i="1"/>
  <c r="I9" i="8"/>
  <c r="H18" i="8"/>
  <c r="F6" i="10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P10" i="1" l="1"/>
  <c r="O19" i="1"/>
  <c r="F7" i="10"/>
  <c r="F17" i="10"/>
  <c r="F16" i="10"/>
  <c r="I10" i="8"/>
  <c r="H19" i="8"/>
  <c r="H13" i="8"/>
  <c r="P11" i="1" l="1"/>
  <c r="O20" i="1" s="1"/>
  <c r="F8" i="10"/>
  <c r="F18" i="10"/>
  <c r="H20" i="8"/>
  <c r="I11" i="8"/>
  <c r="H12" i="9"/>
  <c r="H6" i="9"/>
  <c r="H5" i="9"/>
  <c r="H11" i="9"/>
  <c r="H10" i="9"/>
  <c r="H9" i="9"/>
  <c r="H8" i="9"/>
  <c r="H7" i="9"/>
  <c r="P12" i="1" l="1"/>
  <c r="O21" i="1" s="1"/>
  <c r="F9" i="10"/>
  <c r="F19" i="10"/>
  <c r="I12" i="8"/>
  <c r="H22" i="8" s="1"/>
  <c r="H21" i="8"/>
  <c r="H13" i="9"/>
  <c r="P13" i="1" l="1"/>
  <c r="O22" i="1"/>
  <c r="F10" i="10"/>
  <c r="F20" i="10"/>
  <c r="P14" i="1" l="1"/>
  <c r="Q6" i="1" s="1" a="1"/>
  <c r="O23" i="1"/>
  <c r="F11" i="10"/>
  <c r="F21" i="10"/>
  <c r="G5" i="10" a="1"/>
  <c r="Q6" i="1" l="1"/>
  <c r="R6" i="1" s="1"/>
  <c r="Q10" i="1"/>
  <c r="Q9" i="1"/>
  <c r="Q8" i="1"/>
  <c r="Q7" i="1"/>
  <c r="Q11" i="1"/>
  <c r="Q13" i="1"/>
  <c r="Q14" i="1"/>
  <c r="Q12" i="1"/>
  <c r="G5" i="10"/>
  <c r="H5" i="10" s="1"/>
  <c r="I5" i="10" s="1"/>
  <c r="G12" i="10"/>
  <c r="G10" i="10"/>
  <c r="G9" i="10"/>
  <c r="G8" i="10"/>
  <c r="G11" i="10"/>
  <c r="G6" i="10"/>
  <c r="G7" i="10"/>
  <c r="P21" i="1" l="1"/>
  <c r="R12" i="1"/>
  <c r="R14" i="1"/>
  <c r="P23" i="1"/>
  <c r="P22" i="1"/>
  <c r="R13" i="1"/>
  <c r="P20" i="1"/>
  <c r="R11" i="1"/>
  <c r="R7" i="1"/>
  <c r="P16" i="1"/>
  <c r="R8" i="1"/>
  <c r="P17" i="1"/>
  <c r="R9" i="1"/>
  <c r="P18" i="1"/>
  <c r="P19" i="1"/>
  <c r="R10" i="1"/>
  <c r="S6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R15" i="1" l="1"/>
  <c r="S7" i="1"/>
  <c r="Q16" i="1"/>
  <c r="I7" i="10"/>
  <c r="H16" i="10"/>
  <c r="Q17" i="1" l="1"/>
  <c r="S8" i="1"/>
  <c r="I8" i="10"/>
  <c r="H17" i="10"/>
  <c r="S9" i="1" l="1"/>
  <c r="Q18" i="1"/>
  <c r="I9" i="10"/>
  <c r="H18" i="10"/>
  <c r="S10" i="1" l="1"/>
  <c r="Q19" i="1"/>
  <c r="I10" i="10"/>
  <c r="H19" i="10"/>
  <c r="S11" i="1" l="1"/>
  <c r="Q20" i="1"/>
  <c r="I11" i="10"/>
  <c r="H21" i="10" s="1"/>
  <c r="H20" i="10"/>
  <c r="S12" i="1" l="1"/>
  <c r="Q21" i="1"/>
  <c r="S13" i="1" l="1"/>
  <c r="Q22" i="1"/>
  <c r="Q23" i="1" l="1"/>
  <c r="S14" i="1"/>
</calcChain>
</file>

<file path=xl/sharedStrings.xml><?xml version="1.0" encoding="utf-8"?>
<sst xmlns="http://schemas.openxmlformats.org/spreadsheetml/2006/main" count="120" uniqueCount="31">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</sst>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BE-4EDA-9EB1-9E6CE522B1C4}"/>
              </c:ext>
            </c:extLst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В. ср.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В. ср.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Ср. кв.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Ср. кв.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Общая</a:t>
            </a:r>
            <a:endParaRPr lang="ru-RU" i="1" dirty="0"/>
          </a:p>
        </c:rich>
      </c:tx>
      <c:layout>
        <c:manualLayout>
          <c:xMode val="edge"/>
          <c:yMode val="edge"/>
          <c:x val="0.16521681598977483"/>
          <c:y val="3.470651135535368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статистика'!$O$16:$O$23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статистика'!$P$16:$P$23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D-4D7F-88BE-E1AAECF20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'Общая статистика'!$Q$16:$Q$23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BD-4D7F-88BE-E1AAECF20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Сентябрь</a:t>
            </a:r>
            <a:endParaRPr lang="ru-RU" i="1" dirty="0"/>
          </a:p>
        </c:rich>
      </c:tx>
      <c:layout>
        <c:manualLayout>
          <c:xMode val="edge"/>
          <c:yMode val="edge"/>
          <c:x val="0.41107569063173127"/>
          <c:y val="5.72829824437431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550-4860-AD4C-82C73939705B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0-4860-AD4C-82C73939705B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50-4860-AD4C-82C739397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Октябрь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ysClr val="windowText" lastClr="000000"/>
                </a:solidFill>
                <a:ln w="41275">
                  <a:solidFill>
                    <a:sysClr val="windowText" lastClr="00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045-486A-AFB8-2C20F7749DF7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5-486A-AFB8-2C20F7749DF7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45-486A-AFB8-2C20F774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Ноябрь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43-4226-B735-F1D35AAAE543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43-4226-B735-F1D35AAAE54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43-4226-B735-F1D35AAA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Декабрь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094-40C0-A1BE-5F0A7021440C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4-40C0-A1BE-5F0A7021440C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94-40C0-A1BE-5F0A7021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1010564</xdr:colOff>
      <xdr:row>6</xdr:row>
      <xdr:rowOff>153777</xdr:rowOff>
    </xdr:from>
    <xdr:to>
      <xdr:col>6</xdr:col>
      <xdr:colOff>1421012</xdr:colOff>
      <xdr:row>23</xdr:row>
      <xdr:rowOff>144233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217713</xdr:colOff>
      <xdr:row>34</xdr:row>
      <xdr:rowOff>244928</xdr:rowOff>
    </xdr:from>
    <xdr:to>
      <xdr:col>22</xdr:col>
      <xdr:colOff>585106</xdr:colOff>
      <xdr:row>55</xdr:row>
      <xdr:rowOff>110451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680005</xdr:colOff>
      <xdr:row>22</xdr:row>
      <xdr:rowOff>105595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40468</xdr:colOff>
      <xdr:row>19</xdr:row>
      <xdr:rowOff>110139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14</xdr:row>
      <xdr:rowOff>95250</xdr:rowOff>
    </xdr:from>
    <xdr:to>
      <xdr:col>13</xdr:col>
      <xdr:colOff>162932</xdr:colOff>
      <xdr:row>19</xdr:row>
      <xdr:rowOff>203996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680005</xdr:colOff>
      <xdr:row>20</xdr:row>
      <xdr:rowOff>155044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C1" zoomScale="85" zoomScaleNormal="85" workbookViewId="0">
      <selection activeCell="N13" sqref="N13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4" max="4" width="32.42578125" customWidth="1"/>
    <col min="5" max="5" width="35.42578125" customWidth="1"/>
    <col min="6" max="6" width="29.7109375" customWidth="1"/>
    <col min="7" max="7" width="23.7109375" customWidth="1"/>
    <col min="8" max="8" width="22.42578125" customWidth="1"/>
    <col min="9" max="9" width="28.85546875" customWidth="1"/>
    <col min="10" max="10" width="25.5703125" customWidth="1"/>
    <col min="11" max="11" width="12.42578125" customWidth="1"/>
    <col min="12" max="12" width="13.5703125" customWidth="1"/>
    <col min="13" max="13" width="11.5703125" customWidth="1"/>
    <col min="15" max="15" width="24.42578125" customWidth="1"/>
    <col min="16" max="16" width="19.85546875" customWidth="1"/>
    <col min="17" max="17" width="26.28515625" customWidth="1"/>
    <col min="18" max="18" width="29.5703125" customWidth="1"/>
    <col min="19" max="19" width="26.28515625" customWidth="1"/>
    <col min="20" max="20" width="15.85546875" customWidth="1"/>
    <col min="21" max="21" width="13.28515625" customWidth="1"/>
    <col min="22" max="22" width="15.85546875" customWidth="1"/>
    <col min="24" max="24" width="18.42578125" customWidth="1"/>
    <col min="25" max="25" width="15.140625" customWidth="1"/>
    <col min="26" max="26" width="25.42578125" customWidth="1"/>
    <col min="27" max="27" width="12.140625" customWidth="1"/>
  </cols>
  <sheetData>
    <row r="1" spans="1:27" ht="18.75" x14ac:dyDescent="0.3">
      <c r="A1" s="1" t="s">
        <v>0</v>
      </c>
      <c r="B1" s="1" t="s">
        <v>1</v>
      </c>
      <c r="C1" s="1" t="s">
        <v>7</v>
      </c>
      <c r="D1" s="19" t="s">
        <v>27</v>
      </c>
      <c r="E1" s="19" t="s">
        <v>28</v>
      </c>
      <c r="F1" s="1" t="s">
        <v>29</v>
      </c>
      <c r="G1" s="1" t="s">
        <v>30</v>
      </c>
      <c r="O1" s="1" t="s">
        <v>24</v>
      </c>
      <c r="P1" s="1" t="s">
        <v>25</v>
      </c>
      <c r="Q1" s="1" t="s">
        <v>4</v>
      </c>
      <c r="R1" s="1" t="s">
        <v>26</v>
      </c>
      <c r="S1" s="1" t="s">
        <v>5</v>
      </c>
      <c r="T1" s="1" t="s">
        <v>6</v>
      </c>
      <c r="U1" s="1" t="s">
        <v>8</v>
      </c>
      <c r="V1" s="1" t="s">
        <v>9</v>
      </c>
      <c r="Z1" s="1" t="s">
        <v>3</v>
      </c>
      <c r="AA1" s="3">
        <v>3195.304761904762</v>
      </c>
    </row>
    <row r="2" spans="1:27" ht="18.75" x14ac:dyDescent="0.3">
      <c r="A2" s="2">
        <v>44807</v>
      </c>
      <c r="B2" s="7">
        <v>3354</v>
      </c>
      <c r="C2" s="3">
        <v>140</v>
      </c>
      <c r="D2" s="17">
        <f>AVERAGE(B2:B29)</f>
        <v>2456.4285714285716</v>
      </c>
      <c r="E2" s="18">
        <f>SQRT(_xlfn.VAR.S(B2:B29))</f>
        <v>1406.1547364558223</v>
      </c>
      <c r="F2">
        <f>AVERAGE(B2:B106)</f>
        <v>3195.304761904762</v>
      </c>
      <c r="G2">
        <f>SQRT(_xlfn.VAR.S(B2:B106))</f>
        <v>2140.2363597177473</v>
      </c>
      <c r="O2" s="3">
        <f xml:space="preserve"> AVERAGE(C2:C106)</f>
        <v>3195.304761904762</v>
      </c>
      <c r="P2" s="3">
        <f xml:space="preserve"> SUM(C2:C106) / COUNT(C2:C106)</f>
        <v>3195.304761904762</v>
      </c>
      <c r="Q2" s="3">
        <f>_xlfn.VAR.S(B2:B106)</f>
        <v>4580611.6754578752</v>
      </c>
      <c r="R2" s="3">
        <f>SQRT(Q2)</f>
        <v>2140.2363597177473</v>
      </c>
      <c r="S2" s="3">
        <f>SKEW(B2:B106)</f>
        <v>1.5473226630404662</v>
      </c>
      <c r="T2" s="3">
        <f>KURT(B2:B106)</f>
        <v>4.2108222019668506</v>
      </c>
      <c r="U2" s="3">
        <f xml:space="preserve"> C106 - C2</f>
        <v>12807</v>
      </c>
      <c r="V2" s="5">
        <f xml:space="preserve"> U2 / (1 + 3.2221 *LOG10(COUNT(A2:A106)))</f>
        <v>1704.7646262603173</v>
      </c>
      <c r="Z2" s="1" t="s">
        <v>4</v>
      </c>
      <c r="AA2" s="3">
        <v>4580611.6754578752</v>
      </c>
    </row>
    <row r="3" spans="1:27" ht="18.75" x14ac:dyDescent="0.3">
      <c r="A3" s="2">
        <v>44808</v>
      </c>
      <c r="B3" s="7">
        <v>3625</v>
      </c>
      <c r="C3" s="3">
        <v>176</v>
      </c>
      <c r="D3" s="18"/>
      <c r="E3" s="18"/>
      <c r="Z3" s="1" t="s">
        <v>5</v>
      </c>
      <c r="AA3" s="3">
        <v>1.5473226630404662</v>
      </c>
    </row>
    <row r="4" spans="1:27" ht="18.75" x14ac:dyDescent="0.3">
      <c r="A4" s="2">
        <v>44809</v>
      </c>
      <c r="B4" s="7">
        <v>2804</v>
      </c>
      <c r="C4" s="3">
        <v>319</v>
      </c>
      <c r="D4" s="18"/>
      <c r="E4" s="18"/>
      <c r="Z4" s="1" t="s">
        <v>6</v>
      </c>
      <c r="AA4" s="3">
        <v>4.2108222019668506</v>
      </c>
    </row>
    <row r="5" spans="1:27" ht="18.75" x14ac:dyDescent="0.3">
      <c r="A5" s="2">
        <v>44810</v>
      </c>
      <c r="B5" s="7">
        <v>1945</v>
      </c>
      <c r="C5" s="3">
        <v>322</v>
      </c>
      <c r="D5" s="18"/>
      <c r="E5" s="18"/>
      <c r="O5" s="1" t="s">
        <v>19</v>
      </c>
      <c r="P5" s="1" t="s">
        <v>20</v>
      </c>
      <c r="Q5" s="1" t="s">
        <v>18</v>
      </c>
      <c r="R5" s="6" t="s">
        <v>21</v>
      </c>
      <c r="S5" s="1" t="s">
        <v>23</v>
      </c>
    </row>
    <row r="6" spans="1:27" ht="18.75" x14ac:dyDescent="0.3">
      <c r="A6" s="2">
        <v>44811</v>
      </c>
      <c r="B6" s="7">
        <v>1580</v>
      </c>
      <c r="C6" s="3">
        <v>434</v>
      </c>
      <c r="D6" s="18"/>
      <c r="E6" s="18"/>
      <c r="O6" s="7" t="s">
        <v>10</v>
      </c>
      <c r="P6" s="7">
        <f>C2 - V2 / 2</f>
        <v>-712.38231313015865</v>
      </c>
      <c r="Q6" s="7">
        <f t="array" ref="Q6:Q14">FREQUENCY(C2:C106,P6:P14)</f>
        <v>0</v>
      </c>
      <c r="R6" s="14">
        <f xml:space="preserve"> Q6 / COUNT($A$2:$A$106)</f>
        <v>0</v>
      </c>
      <c r="S6" s="15">
        <f xml:space="preserve"> R6</f>
        <v>0</v>
      </c>
    </row>
    <row r="7" spans="1:27" ht="18.75" x14ac:dyDescent="0.3">
      <c r="A7" s="2">
        <v>44812</v>
      </c>
      <c r="B7" s="7">
        <v>6185</v>
      </c>
      <c r="C7" s="3">
        <v>567</v>
      </c>
      <c r="D7" s="18"/>
      <c r="E7" s="18"/>
      <c r="O7" s="7" t="s">
        <v>11</v>
      </c>
      <c r="P7" s="8">
        <f t="shared" ref="P7:P14" si="0" xml:space="preserve"> P6 + $V$2</f>
        <v>992.38231313015865</v>
      </c>
      <c r="Q7" s="7">
        <v>16</v>
      </c>
      <c r="R7" s="14">
        <f t="shared" ref="R7:R14" si="1" xml:space="preserve"> Q7 / COUNT($A$2:$A$106)</f>
        <v>0.15238095238095239</v>
      </c>
      <c r="S7" s="15">
        <f xml:space="preserve"> S6 + R7</f>
        <v>0.15238095238095239</v>
      </c>
    </row>
    <row r="8" spans="1:27" ht="18.75" x14ac:dyDescent="0.3">
      <c r="A8" s="2">
        <v>44813</v>
      </c>
      <c r="B8" s="7">
        <v>4173</v>
      </c>
      <c r="C8" s="3">
        <v>578</v>
      </c>
      <c r="D8" s="18"/>
      <c r="E8" s="18"/>
      <c r="O8" s="7" t="s">
        <v>12</v>
      </c>
      <c r="P8" s="8">
        <f t="shared" si="0"/>
        <v>2697.1469393904758</v>
      </c>
      <c r="Q8" s="7">
        <v>26</v>
      </c>
      <c r="R8" s="14">
        <f t="shared" si="1"/>
        <v>0.24761904761904763</v>
      </c>
      <c r="S8" s="15">
        <f t="shared" ref="S8:S14" si="2" xml:space="preserve"> S7 + R8</f>
        <v>0.4</v>
      </c>
    </row>
    <row r="9" spans="1:27" ht="18.75" x14ac:dyDescent="0.3">
      <c r="A9" s="2">
        <v>44814</v>
      </c>
      <c r="B9" s="7">
        <v>3853</v>
      </c>
      <c r="C9" s="3">
        <v>589</v>
      </c>
      <c r="D9" s="18"/>
      <c r="E9" s="18"/>
      <c r="O9" s="7" t="s">
        <v>13</v>
      </c>
      <c r="P9" s="8">
        <f t="shared" si="0"/>
        <v>4401.9115656507929</v>
      </c>
      <c r="Q9" s="7">
        <v>43</v>
      </c>
      <c r="R9" s="14">
        <f t="shared" si="1"/>
        <v>0.40952380952380951</v>
      </c>
      <c r="S9" s="15">
        <f t="shared" si="2"/>
        <v>0.80952380952380953</v>
      </c>
    </row>
    <row r="10" spans="1:27" ht="18.75" x14ac:dyDescent="0.3">
      <c r="A10" s="2">
        <v>44815</v>
      </c>
      <c r="B10" s="7">
        <v>3296</v>
      </c>
      <c r="C10" s="3">
        <v>674</v>
      </c>
      <c r="D10" s="18"/>
      <c r="E10" s="18"/>
      <c r="O10" s="7" t="s">
        <v>14</v>
      </c>
      <c r="P10" s="8">
        <f t="shared" si="0"/>
        <v>6106.6761919111104</v>
      </c>
      <c r="Q10" s="7">
        <v>9</v>
      </c>
      <c r="R10" s="14">
        <f t="shared" si="1"/>
        <v>8.5714285714285715E-2</v>
      </c>
      <c r="S10" s="15">
        <f t="shared" si="2"/>
        <v>0.89523809523809528</v>
      </c>
    </row>
    <row r="11" spans="1:27" ht="18.75" x14ac:dyDescent="0.3">
      <c r="A11" s="2">
        <v>44816</v>
      </c>
      <c r="B11" s="7">
        <v>4560</v>
      </c>
      <c r="C11" s="3">
        <v>763</v>
      </c>
      <c r="D11" s="18"/>
      <c r="E11" s="18"/>
      <c r="O11" s="7" t="s">
        <v>15</v>
      </c>
      <c r="P11" s="8">
        <f t="shared" si="0"/>
        <v>7811.440818171428</v>
      </c>
      <c r="Q11" s="7">
        <v>8</v>
      </c>
      <c r="R11" s="14">
        <f t="shared" si="1"/>
        <v>7.6190476190476197E-2</v>
      </c>
      <c r="S11" s="15">
        <f t="shared" si="2"/>
        <v>0.97142857142857153</v>
      </c>
    </row>
    <row r="12" spans="1:27" ht="18.75" x14ac:dyDescent="0.3">
      <c r="A12" s="2">
        <v>44817</v>
      </c>
      <c r="B12" s="7">
        <v>1375</v>
      </c>
      <c r="C12" s="3">
        <v>775</v>
      </c>
      <c r="D12" s="18"/>
      <c r="E12" s="18"/>
      <c r="O12" s="7" t="s">
        <v>16</v>
      </c>
      <c r="P12" s="8">
        <f t="shared" si="0"/>
        <v>9516.2054444317455</v>
      </c>
      <c r="Q12" s="7">
        <v>1</v>
      </c>
      <c r="R12" s="14">
        <f t="shared" si="1"/>
        <v>9.5238095238095247E-3</v>
      </c>
      <c r="S12" s="15">
        <f t="shared" si="2"/>
        <v>0.98095238095238102</v>
      </c>
    </row>
    <row r="13" spans="1:27" ht="18.75" x14ac:dyDescent="0.3">
      <c r="A13" s="2">
        <v>44818</v>
      </c>
      <c r="B13" s="7">
        <v>2229</v>
      </c>
      <c r="C13" s="3">
        <v>870</v>
      </c>
      <c r="D13" s="18"/>
      <c r="E13" s="18"/>
      <c r="O13" s="7" t="s">
        <v>17</v>
      </c>
      <c r="P13" s="8">
        <f t="shared" si="0"/>
        <v>11220.970070692063</v>
      </c>
      <c r="Q13" s="7">
        <v>1</v>
      </c>
      <c r="R13" s="14">
        <f t="shared" si="1"/>
        <v>9.5238095238095247E-3</v>
      </c>
      <c r="S13" s="15">
        <f t="shared" si="2"/>
        <v>0.99047619047619051</v>
      </c>
    </row>
    <row r="14" spans="1:27" ht="18.75" x14ac:dyDescent="0.3">
      <c r="A14" s="2">
        <v>44819</v>
      </c>
      <c r="B14" s="7">
        <v>3407</v>
      </c>
      <c r="C14" s="3">
        <v>893</v>
      </c>
      <c r="D14" s="18"/>
      <c r="E14" s="18"/>
      <c r="O14" s="7" t="s">
        <v>22</v>
      </c>
      <c r="P14" s="8">
        <f t="shared" si="0"/>
        <v>12925.734696952381</v>
      </c>
      <c r="Q14" s="3">
        <v>0</v>
      </c>
      <c r="R14" s="14">
        <f t="shared" si="1"/>
        <v>0</v>
      </c>
      <c r="S14" s="15">
        <f t="shared" si="2"/>
        <v>0.99047619047619051</v>
      </c>
    </row>
    <row r="15" spans="1:27" ht="18.75" x14ac:dyDescent="0.3">
      <c r="A15" s="2">
        <v>44820</v>
      </c>
      <c r="B15" s="7">
        <v>3969</v>
      </c>
      <c r="C15" s="3">
        <v>909</v>
      </c>
      <c r="D15" s="18"/>
      <c r="E15" s="18"/>
      <c r="R15" s="13">
        <f>SUM(R6:R14)</f>
        <v>0.99047619047619051</v>
      </c>
    </row>
    <row r="16" spans="1:27" ht="18.75" x14ac:dyDescent="0.3">
      <c r="A16" s="2">
        <v>44821</v>
      </c>
      <c r="B16" s="7">
        <v>1757</v>
      </c>
      <c r="C16" s="3">
        <v>952</v>
      </c>
      <c r="D16" s="18"/>
      <c r="E16" s="18"/>
      <c r="O16" s="8">
        <f xml:space="preserve"> AVERAGE(P6:P7)</f>
        <v>140</v>
      </c>
      <c r="P16" s="10">
        <f t="shared" ref="P16:P23" si="3">Q7</f>
        <v>16</v>
      </c>
      <c r="Q16" s="10">
        <f t="shared" ref="Q16:Q23" si="4">S6</f>
        <v>0</v>
      </c>
    </row>
    <row r="17" spans="1:17" ht="18.75" x14ac:dyDescent="0.3">
      <c r="A17" s="2">
        <v>44822</v>
      </c>
      <c r="B17" s="7">
        <v>322</v>
      </c>
      <c r="C17" s="3">
        <v>966</v>
      </c>
      <c r="D17" s="18"/>
      <c r="E17" s="18"/>
      <c r="O17" s="8">
        <f t="shared" ref="O17:O23" si="5" xml:space="preserve"> AVERAGE(P7:P8)</f>
        <v>1844.7646262603173</v>
      </c>
      <c r="P17" s="10">
        <f t="shared" si="3"/>
        <v>26</v>
      </c>
      <c r="Q17" s="10">
        <f t="shared" si="4"/>
        <v>0.15238095238095239</v>
      </c>
    </row>
    <row r="18" spans="1:17" ht="18.75" x14ac:dyDescent="0.3">
      <c r="A18" s="2">
        <v>44823</v>
      </c>
      <c r="B18" s="7">
        <v>140</v>
      </c>
      <c r="C18" s="3">
        <v>1239</v>
      </c>
      <c r="D18" s="18"/>
      <c r="E18" s="18"/>
      <c r="O18" s="8">
        <f t="shared" si="5"/>
        <v>3549.5292525206341</v>
      </c>
      <c r="P18" s="10">
        <f t="shared" si="3"/>
        <v>43</v>
      </c>
      <c r="Q18" s="10">
        <f t="shared" si="4"/>
        <v>0.4</v>
      </c>
    </row>
    <row r="19" spans="1:17" ht="18.75" x14ac:dyDescent="0.3">
      <c r="A19" s="2">
        <v>44824</v>
      </c>
      <c r="B19" s="7">
        <v>1890</v>
      </c>
      <c r="C19" s="3">
        <v>1287</v>
      </c>
      <c r="D19" s="18"/>
      <c r="E19" s="18"/>
      <c r="O19" s="8">
        <f t="shared" si="5"/>
        <v>5254.2938787809517</v>
      </c>
      <c r="P19" s="10">
        <f t="shared" si="3"/>
        <v>9</v>
      </c>
      <c r="Q19" s="10">
        <f t="shared" si="4"/>
        <v>0.80952380952380953</v>
      </c>
    </row>
    <row r="20" spans="1:17" ht="18.75" x14ac:dyDescent="0.3">
      <c r="A20" s="2">
        <v>44825</v>
      </c>
      <c r="B20" s="7">
        <v>2798</v>
      </c>
      <c r="C20" s="3">
        <v>1310</v>
      </c>
      <c r="D20" s="18"/>
      <c r="E20" s="18"/>
      <c r="O20" s="8">
        <f t="shared" si="5"/>
        <v>6959.0585050412692</v>
      </c>
      <c r="P20" s="10">
        <f t="shared" si="3"/>
        <v>8</v>
      </c>
      <c r="Q20" s="10">
        <f t="shared" si="4"/>
        <v>0.89523809523809528</v>
      </c>
    </row>
    <row r="21" spans="1:17" ht="18.75" x14ac:dyDescent="0.3">
      <c r="A21" s="2">
        <v>44826</v>
      </c>
      <c r="B21" s="7">
        <v>2953</v>
      </c>
      <c r="C21" s="3">
        <v>1375</v>
      </c>
      <c r="D21" s="18"/>
      <c r="E21" s="18"/>
      <c r="O21" s="8">
        <f t="shared" si="5"/>
        <v>8663.8231313015858</v>
      </c>
      <c r="P21" s="10">
        <f t="shared" si="3"/>
        <v>1</v>
      </c>
      <c r="Q21" s="10">
        <f t="shared" si="4"/>
        <v>0.97142857142857153</v>
      </c>
    </row>
    <row r="22" spans="1:17" ht="18.75" x14ac:dyDescent="0.3">
      <c r="A22" s="2">
        <v>44827</v>
      </c>
      <c r="B22" s="7">
        <v>3006</v>
      </c>
      <c r="C22" s="3">
        <v>1409</v>
      </c>
      <c r="D22" s="18"/>
      <c r="E22" s="18"/>
      <c r="O22" s="8">
        <f t="shared" si="5"/>
        <v>10368.587757561905</v>
      </c>
      <c r="P22" s="10">
        <f t="shared" si="3"/>
        <v>1</v>
      </c>
      <c r="Q22" s="10">
        <f t="shared" si="4"/>
        <v>0.98095238095238102</v>
      </c>
    </row>
    <row r="23" spans="1:17" ht="18.75" x14ac:dyDescent="0.3">
      <c r="A23" s="2">
        <v>44828</v>
      </c>
      <c r="B23" s="7">
        <v>1604</v>
      </c>
      <c r="C23" s="3">
        <v>1447</v>
      </c>
      <c r="D23" s="18"/>
      <c r="E23" s="18"/>
      <c r="O23" s="8">
        <f t="shared" si="5"/>
        <v>12073.352383822221</v>
      </c>
      <c r="P23" s="10">
        <f t="shared" si="3"/>
        <v>0</v>
      </c>
      <c r="Q23" s="10">
        <f t="shared" si="4"/>
        <v>0.99047619047619051</v>
      </c>
    </row>
    <row r="24" spans="1:17" ht="18.75" x14ac:dyDescent="0.3">
      <c r="A24" s="2">
        <v>44829</v>
      </c>
      <c r="B24" s="7">
        <v>2129</v>
      </c>
      <c r="C24" s="3">
        <v>1580</v>
      </c>
      <c r="D24" s="18"/>
      <c r="E24" s="18"/>
      <c r="H24" s="13"/>
    </row>
    <row r="25" spans="1:17" ht="18.75" x14ac:dyDescent="0.3">
      <c r="A25" s="2">
        <v>44830</v>
      </c>
      <c r="B25" s="7">
        <v>1886</v>
      </c>
      <c r="C25" s="3">
        <v>1604</v>
      </c>
      <c r="D25" s="18"/>
      <c r="E25" s="18"/>
    </row>
    <row r="26" spans="1:17" ht="18.75" x14ac:dyDescent="0.3">
      <c r="A26" s="2">
        <v>44831</v>
      </c>
      <c r="B26" s="7">
        <v>909</v>
      </c>
      <c r="C26" s="3">
        <v>1676</v>
      </c>
      <c r="D26" s="18"/>
      <c r="E26" s="18"/>
    </row>
    <row r="27" spans="1:17" ht="18.75" x14ac:dyDescent="0.3">
      <c r="A27" s="2">
        <v>44832</v>
      </c>
      <c r="B27" s="7">
        <v>1310</v>
      </c>
      <c r="C27" s="3">
        <v>1757</v>
      </c>
      <c r="D27" s="18"/>
      <c r="E27" s="18"/>
    </row>
    <row r="28" spans="1:17" ht="18.75" x14ac:dyDescent="0.3">
      <c r="A28" s="2">
        <v>44833</v>
      </c>
      <c r="B28" s="7">
        <v>1287</v>
      </c>
      <c r="C28" s="3">
        <v>1886</v>
      </c>
      <c r="D28" s="18"/>
      <c r="E28" s="18"/>
    </row>
    <row r="29" spans="1:17" ht="18.75" x14ac:dyDescent="0.3">
      <c r="A29" s="2">
        <v>44834</v>
      </c>
      <c r="B29" s="7">
        <v>434</v>
      </c>
      <c r="C29" s="3">
        <v>1890</v>
      </c>
      <c r="D29" s="17">
        <f>$D$2</f>
        <v>2456.4285714285716</v>
      </c>
      <c r="E29" s="18">
        <f>$E$2</f>
        <v>1406.1547364558223</v>
      </c>
    </row>
    <row r="30" spans="1:17" ht="18.75" x14ac:dyDescent="0.3">
      <c r="A30" s="2">
        <v>44835</v>
      </c>
      <c r="B30" s="7">
        <v>589</v>
      </c>
      <c r="C30" s="3">
        <v>1916</v>
      </c>
      <c r="D30" s="18">
        <f>AVERAGE(C30:C60)</f>
        <v>2581.1612903225805</v>
      </c>
      <c r="E30" s="18">
        <f>SQRT(_xlfn.VAR.S(B30:B59))</f>
        <v>1198.4122177607173</v>
      </c>
    </row>
    <row r="31" spans="1:17" ht="18.75" x14ac:dyDescent="0.3">
      <c r="A31" s="2">
        <v>44836</v>
      </c>
      <c r="B31" s="7">
        <v>893</v>
      </c>
      <c r="C31" s="3">
        <v>1945</v>
      </c>
      <c r="D31" s="18"/>
      <c r="E31" s="18"/>
    </row>
    <row r="32" spans="1:17" ht="18.75" x14ac:dyDescent="0.3">
      <c r="A32" s="2">
        <v>44837</v>
      </c>
      <c r="B32" s="7">
        <v>966</v>
      </c>
      <c r="C32" s="3">
        <v>1960</v>
      </c>
      <c r="D32" s="18"/>
      <c r="E32" s="18"/>
    </row>
    <row r="33" spans="1:5" ht="18.75" x14ac:dyDescent="0.3">
      <c r="A33" s="2">
        <v>44838</v>
      </c>
      <c r="B33" s="7">
        <v>2127</v>
      </c>
      <c r="C33" s="3">
        <v>1962</v>
      </c>
      <c r="D33" s="18"/>
      <c r="E33" s="18"/>
    </row>
    <row r="34" spans="1:5" ht="18.75" x14ac:dyDescent="0.3">
      <c r="A34" s="2">
        <v>44839</v>
      </c>
      <c r="B34" s="7">
        <v>1239</v>
      </c>
      <c r="C34" s="3">
        <v>1969</v>
      </c>
      <c r="D34" s="18"/>
      <c r="E34" s="18"/>
    </row>
    <row r="35" spans="1:5" ht="18.75" x14ac:dyDescent="0.3">
      <c r="A35" s="2">
        <v>44840</v>
      </c>
      <c r="B35" s="7">
        <v>2288</v>
      </c>
      <c r="C35" s="3">
        <v>2004</v>
      </c>
      <c r="D35" s="18"/>
      <c r="E35" s="18"/>
    </row>
    <row r="36" spans="1:5" ht="18.75" x14ac:dyDescent="0.3">
      <c r="A36" s="2">
        <v>44841</v>
      </c>
      <c r="B36" s="7">
        <v>775</v>
      </c>
      <c r="C36" s="3">
        <v>2127</v>
      </c>
      <c r="D36" s="18"/>
      <c r="E36" s="18"/>
    </row>
    <row r="37" spans="1:5" ht="18.75" x14ac:dyDescent="0.3">
      <c r="A37" s="2">
        <v>44842</v>
      </c>
      <c r="B37" s="7">
        <v>763</v>
      </c>
      <c r="C37" s="3">
        <v>2129</v>
      </c>
      <c r="D37" s="18"/>
      <c r="E37" s="18"/>
    </row>
    <row r="38" spans="1:5" ht="18.75" x14ac:dyDescent="0.3">
      <c r="A38" s="2">
        <v>44843</v>
      </c>
      <c r="B38" s="7">
        <v>4183</v>
      </c>
      <c r="C38" s="3">
        <v>2229</v>
      </c>
      <c r="D38" s="18"/>
      <c r="E38" s="18"/>
    </row>
    <row r="39" spans="1:5" ht="18.75" x14ac:dyDescent="0.3">
      <c r="A39" s="2">
        <v>44844</v>
      </c>
      <c r="B39" s="7">
        <v>952</v>
      </c>
      <c r="C39" s="3">
        <v>2288</v>
      </c>
      <c r="D39" s="18"/>
      <c r="E39" s="18"/>
    </row>
    <row r="40" spans="1:5" ht="18.75" x14ac:dyDescent="0.3">
      <c r="A40" s="2">
        <v>44845</v>
      </c>
      <c r="B40" s="7">
        <v>870</v>
      </c>
      <c r="C40" s="3">
        <v>2299</v>
      </c>
      <c r="D40" s="18"/>
      <c r="E40" s="18"/>
    </row>
    <row r="41" spans="1:5" ht="18.75" x14ac:dyDescent="0.3">
      <c r="A41" s="2">
        <v>44846</v>
      </c>
      <c r="B41" s="7">
        <v>319</v>
      </c>
      <c r="C41" s="3">
        <v>2354</v>
      </c>
      <c r="D41" s="18"/>
      <c r="E41" s="18"/>
    </row>
    <row r="42" spans="1:5" ht="18.75" x14ac:dyDescent="0.3">
      <c r="A42" s="2">
        <v>44847</v>
      </c>
      <c r="B42" s="7">
        <v>176</v>
      </c>
      <c r="C42" s="3">
        <v>2568</v>
      </c>
      <c r="D42" s="18"/>
      <c r="E42" s="18"/>
    </row>
    <row r="43" spans="1:5" ht="18.75" x14ac:dyDescent="0.3">
      <c r="A43" s="2">
        <v>44848</v>
      </c>
      <c r="B43" s="7">
        <v>3249</v>
      </c>
      <c r="C43" s="3">
        <v>2624</v>
      </c>
      <c r="D43" s="18"/>
      <c r="E43" s="18"/>
    </row>
    <row r="44" spans="1:5" ht="18.75" x14ac:dyDescent="0.3">
      <c r="A44" s="2">
        <v>44849</v>
      </c>
      <c r="B44" s="7">
        <v>1962</v>
      </c>
      <c r="C44" s="3">
        <v>2756</v>
      </c>
      <c r="D44" s="18"/>
      <c r="E44" s="18"/>
    </row>
    <row r="45" spans="1:5" ht="18.75" x14ac:dyDescent="0.3">
      <c r="A45" s="2">
        <v>44850</v>
      </c>
      <c r="B45" s="7">
        <v>1447</v>
      </c>
      <c r="C45" s="3">
        <v>2771</v>
      </c>
      <c r="D45" s="18"/>
      <c r="E45" s="18"/>
    </row>
    <row r="46" spans="1:5" ht="18.75" x14ac:dyDescent="0.3">
      <c r="A46" s="2">
        <v>44851</v>
      </c>
      <c r="B46" s="7">
        <v>1969</v>
      </c>
      <c r="C46" s="3">
        <v>2790</v>
      </c>
      <c r="D46" s="18"/>
      <c r="E46" s="18"/>
    </row>
    <row r="47" spans="1:5" ht="18.75" x14ac:dyDescent="0.3">
      <c r="A47" s="2">
        <v>44852</v>
      </c>
      <c r="B47" s="7">
        <v>1960</v>
      </c>
      <c r="C47" s="3">
        <v>2798</v>
      </c>
      <c r="D47" s="18"/>
      <c r="E47" s="18"/>
    </row>
    <row r="48" spans="1:5" ht="18.75" x14ac:dyDescent="0.3">
      <c r="A48" s="2">
        <v>44853</v>
      </c>
      <c r="B48" s="7">
        <v>2624</v>
      </c>
      <c r="C48" s="3">
        <v>2804</v>
      </c>
      <c r="D48" s="18"/>
      <c r="E48" s="18"/>
    </row>
    <row r="49" spans="1:5" ht="18.75" x14ac:dyDescent="0.3">
      <c r="A49" s="2">
        <v>44854</v>
      </c>
      <c r="B49" s="7">
        <v>3759</v>
      </c>
      <c r="C49" s="3">
        <v>2827</v>
      </c>
      <c r="D49" s="18"/>
      <c r="E49" s="18"/>
    </row>
    <row r="50" spans="1:5" ht="18.75" x14ac:dyDescent="0.3">
      <c r="A50" s="2">
        <v>44855</v>
      </c>
      <c r="B50" s="7">
        <v>3763</v>
      </c>
      <c r="C50" s="3">
        <v>2840</v>
      </c>
      <c r="D50" s="18"/>
      <c r="E50" s="18"/>
    </row>
    <row r="51" spans="1:5" ht="18.75" x14ac:dyDescent="0.3">
      <c r="A51" s="2">
        <v>44856</v>
      </c>
      <c r="B51" s="7">
        <v>3024</v>
      </c>
      <c r="C51" s="3">
        <v>2871</v>
      </c>
      <c r="D51" s="18"/>
      <c r="E51" s="18"/>
    </row>
    <row r="52" spans="1:5" ht="18.75" x14ac:dyDescent="0.3">
      <c r="A52" s="2">
        <v>44857</v>
      </c>
      <c r="B52" s="7">
        <v>3433</v>
      </c>
      <c r="C52" s="3">
        <v>2878</v>
      </c>
      <c r="D52" s="18"/>
      <c r="E52" s="18"/>
    </row>
    <row r="53" spans="1:5" ht="18.75" x14ac:dyDescent="0.3">
      <c r="A53" s="2">
        <v>44858</v>
      </c>
      <c r="B53" s="7">
        <v>3359</v>
      </c>
      <c r="C53" s="3">
        <v>2893</v>
      </c>
      <c r="D53" s="18"/>
      <c r="E53" s="18"/>
    </row>
    <row r="54" spans="1:5" ht="18.75" x14ac:dyDescent="0.3">
      <c r="A54" s="2">
        <v>44859</v>
      </c>
      <c r="B54" s="7">
        <v>2871</v>
      </c>
      <c r="C54" s="3">
        <v>2953</v>
      </c>
      <c r="D54" s="18"/>
      <c r="E54" s="18"/>
    </row>
    <row r="55" spans="1:5" ht="18.75" x14ac:dyDescent="0.3">
      <c r="A55" s="2">
        <v>44860</v>
      </c>
      <c r="B55" s="7">
        <v>3084</v>
      </c>
      <c r="C55" s="3">
        <v>3005</v>
      </c>
      <c r="D55" s="18"/>
      <c r="E55" s="18"/>
    </row>
    <row r="56" spans="1:5" ht="18.75" x14ac:dyDescent="0.3">
      <c r="A56" s="2">
        <v>44861</v>
      </c>
      <c r="B56" s="7">
        <v>2771</v>
      </c>
      <c r="C56" s="3">
        <v>3006</v>
      </c>
      <c r="D56" s="18"/>
      <c r="E56" s="18"/>
    </row>
    <row r="57" spans="1:5" ht="18.75" x14ac:dyDescent="0.3">
      <c r="A57" s="2">
        <v>44862</v>
      </c>
      <c r="B57" s="7">
        <v>3005</v>
      </c>
      <c r="C57" s="3">
        <v>3024</v>
      </c>
      <c r="D57" s="18"/>
      <c r="E57" s="18"/>
    </row>
    <row r="58" spans="1:5" ht="18.75" x14ac:dyDescent="0.3">
      <c r="A58" s="2">
        <v>44863</v>
      </c>
      <c r="B58" s="7">
        <v>2568</v>
      </c>
      <c r="C58" s="3">
        <v>3084</v>
      </c>
      <c r="D58" s="18"/>
      <c r="E58" s="18"/>
    </row>
    <row r="59" spans="1:5" ht="18.75" x14ac:dyDescent="0.3">
      <c r="A59" s="2">
        <v>44864</v>
      </c>
      <c r="B59" s="7">
        <v>3978</v>
      </c>
      <c r="C59" s="3">
        <v>3145</v>
      </c>
      <c r="D59" s="18"/>
      <c r="E59" s="18"/>
    </row>
    <row r="60" spans="1:5" ht="18.75" x14ac:dyDescent="0.3">
      <c r="A60" s="2">
        <v>44865</v>
      </c>
      <c r="B60" s="7">
        <v>3554</v>
      </c>
      <c r="C60" s="3">
        <v>3197</v>
      </c>
      <c r="D60" s="18">
        <f>$D$30</f>
        <v>2581.1612903225805</v>
      </c>
      <c r="E60" s="18">
        <f>$E$30</f>
        <v>1198.4122177607173</v>
      </c>
    </row>
    <row r="61" spans="1:5" ht="18.75" x14ac:dyDescent="0.3">
      <c r="A61" s="2">
        <v>44866</v>
      </c>
      <c r="B61" s="7">
        <v>578</v>
      </c>
      <c r="C61" s="3">
        <v>3249</v>
      </c>
      <c r="D61" s="18">
        <f>AVERAGE(B61:B90)</f>
        <v>3634.6333333333332</v>
      </c>
      <c r="E61" s="18">
        <f>SQRT(_xlfn.VAR.S(B61:B90))</f>
        <v>2467.2410038876151</v>
      </c>
    </row>
    <row r="62" spans="1:5" ht="18.75" x14ac:dyDescent="0.3">
      <c r="A62" s="2">
        <v>44867</v>
      </c>
      <c r="B62" s="7">
        <v>1676</v>
      </c>
      <c r="C62" s="3">
        <v>3256</v>
      </c>
      <c r="D62" s="18"/>
      <c r="E62" s="18"/>
    </row>
    <row r="63" spans="1:5" ht="18.75" x14ac:dyDescent="0.3">
      <c r="A63" s="2">
        <v>44868</v>
      </c>
      <c r="B63" s="7">
        <v>3379</v>
      </c>
      <c r="C63" s="3">
        <v>3296</v>
      </c>
      <c r="D63" s="18"/>
      <c r="E63" s="18"/>
    </row>
    <row r="64" spans="1:5" ht="18.75" x14ac:dyDescent="0.3">
      <c r="A64" s="2">
        <v>44869</v>
      </c>
      <c r="B64" s="7">
        <v>2827</v>
      </c>
      <c r="C64" s="3">
        <v>3354</v>
      </c>
      <c r="D64" s="18"/>
      <c r="E64" s="18"/>
    </row>
    <row r="65" spans="1:5" ht="18.75" x14ac:dyDescent="0.3">
      <c r="A65" s="2">
        <v>44870</v>
      </c>
      <c r="B65" s="7">
        <v>3381</v>
      </c>
      <c r="C65" s="3">
        <v>3359</v>
      </c>
      <c r="D65" s="18"/>
      <c r="E65" s="18"/>
    </row>
    <row r="66" spans="1:5" ht="18.75" x14ac:dyDescent="0.3">
      <c r="A66" s="2">
        <v>44871</v>
      </c>
      <c r="B66" s="7">
        <v>2004</v>
      </c>
      <c r="C66" s="3">
        <v>3379</v>
      </c>
      <c r="D66" s="18"/>
      <c r="E66" s="18"/>
    </row>
    <row r="67" spans="1:5" ht="18.75" x14ac:dyDescent="0.3">
      <c r="A67" s="2">
        <v>44872</v>
      </c>
      <c r="B67" s="7">
        <v>2893</v>
      </c>
      <c r="C67" s="3">
        <v>3381</v>
      </c>
      <c r="D67" s="18"/>
      <c r="E67" s="18"/>
    </row>
    <row r="68" spans="1:5" ht="18.75" x14ac:dyDescent="0.3">
      <c r="A68" s="2">
        <v>44873</v>
      </c>
      <c r="B68" s="7">
        <v>1916</v>
      </c>
      <c r="C68" s="3">
        <v>3407</v>
      </c>
      <c r="D68" s="18"/>
      <c r="E68" s="18"/>
    </row>
    <row r="69" spans="1:5" ht="18.75" x14ac:dyDescent="0.3">
      <c r="A69" s="2">
        <v>44874</v>
      </c>
      <c r="B69" s="7">
        <v>2790</v>
      </c>
      <c r="C69" s="3">
        <v>3409</v>
      </c>
      <c r="D69" s="18"/>
      <c r="E69" s="18"/>
    </row>
    <row r="70" spans="1:5" ht="18.75" x14ac:dyDescent="0.3">
      <c r="A70" s="2">
        <v>44875</v>
      </c>
      <c r="B70" s="7">
        <v>4724</v>
      </c>
      <c r="C70" s="3">
        <v>3433</v>
      </c>
      <c r="D70" s="18"/>
      <c r="E70" s="18"/>
    </row>
    <row r="71" spans="1:5" ht="18.75" x14ac:dyDescent="0.3">
      <c r="A71" s="2">
        <v>44876</v>
      </c>
      <c r="B71" s="7">
        <v>3256</v>
      </c>
      <c r="C71" s="3">
        <v>3554</v>
      </c>
      <c r="D71" s="18"/>
      <c r="E71" s="18"/>
    </row>
    <row r="72" spans="1:5" ht="18.75" x14ac:dyDescent="0.3">
      <c r="A72" s="2">
        <v>44877</v>
      </c>
      <c r="B72" s="7">
        <v>5127</v>
      </c>
      <c r="C72" s="3">
        <v>3570</v>
      </c>
      <c r="D72" s="18"/>
      <c r="E72" s="18"/>
    </row>
    <row r="73" spans="1:5" ht="18.75" x14ac:dyDescent="0.3">
      <c r="A73" s="2">
        <v>44878</v>
      </c>
      <c r="B73" s="7">
        <v>5981</v>
      </c>
      <c r="C73" s="3">
        <v>3625</v>
      </c>
      <c r="D73" s="18"/>
      <c r="E73" s="18"/>
    </row>
    <row r="74" spans="1:5" ht="18.75" x14ac:dyDescent="0.3">
      <c r="A74" s="2">
        <v>44879</v>
      </c>
      <c r="B74" s="7">
        <v>6941</v>
      </c>
      <c r="C74" s="3">
        <v>3759</v>
      </c>
      <c r="D74" s="18"/>
      <c r="E74" s="18"/>
    </row>
    <row r="75" spans="1:5" ht="18.75" x14ac:dyDescent="0.3">
      <c r="A75" s="2">
        <v>44880</v>
      </c>
      <c r="B75" s="7">
        <v>1409</v>
      </c>
      <c r="C75" s="3">
        <v>3763</v>
      </c>
      <c r="D75" s="18"/>
      <c r="E75" s="18"/>
    </row>
    <row r="76" spans="1:5" ht="18.75" x14ac:dyDescent="0.3">
      <c r="A76" s="2">
        <v>44881</v>
      </c>
      <c r="B76" s="7">
        <v>567</v>
      </c>
      <c r="C76" s="3">
        <v>3847</v>
      </c>
      <c r="D76" s="18"/>
      <c r="E76" s="18"/>
    </row>
    <row r="77" spans="1:5" ht="18.75" x14ac:dyDescent="0.3">
      <c r="A77" s="2">
        <v>44882</v>
      </c>
      <c r="B77" s="7">
        <v>3197</v>
      </c>
      <c r="C77" s="3">
        <v>3853</v>
      </c>
      <c r="D77" s="18"/>
      <c r="E77" s="18"/>
    </row>
    <row r="78" spans="1:5" ht="18.75" x14ac:dyDescent="0.3">
      <c r="A78" s="2">
        <v>44883</v>
      </c>
      <c r="B78" s="7">
        <v>2299</v>
      </c>
      <c r="C78" s="3">
        <v>3919</v>
      </c>
      <c r="D78" s="18"/>
      <c r="E78" s="18"/>
    </row>
    <row r="79" spans="1:5" ht="18.75" x14ac:dyDescent="0.3">
      <c r="A79" s="2">
        <v>44884</v>
      </c>
      <c r="B79" s="7">
        <v>2354</v>
      </c>
      <c r="C79" s="3">
        <v>3949</v>
      </c>
      <c r="D79" s="18"/>
      <c r="E79" s="18"/>
    </row>
    <row r="80" spans="1:5" ht="18.75" x14ac:dyDescent="0.3">
      <c r="A80" s="2">
        <v>44885</v>
      </c>
      <c r="B80" s="7">
        <v>2878</v>
      </c>
      <c r="C80" s="3">
        <v>3969</v>
      </c>
      <c r="D80" s="18"/>
      <c r="E80" s="18"/>
    </row>
    <row r="81" spans="1:5" ht="18.75" x14ac:dyDescent="0.3">
      <c r="A81" s="2">
        <v>44886</v>
      </c>
      <c r="B81" s="7">
        <v>2840</v>
      </c>
      <c r="C81" s="3">
        <v>3978</v>
      </c>
      <c r="D81" s="18"/>
      <c r="E81" s="18"/>
    </row>
    <row r="82" spans="1:5" ht="18.75" x14ac:dyDescent="0.3">
      <c r="A82" s="2">
        <v>44887</v>
      </c>
      <c r="B82" s="7">
        <v>5304</v>
      </c>
      <c r="C82" s="3">
        <v>4046</v>
      </c>
      <c r="D82" s="18"/>
      <c r="E82" s="18"/>
    </row>
    <row r="83" spans="1:5" ht="18.75" x14ac:dyDescent="0.3">
      <c r="A83" s="2">
        <v>44888</v>
      </c>
      <c r="B83" s="7">
        <v>7644</v>
      </c>
      <c r="C83" s="3">
        <v>4173</v>
      </c>
      <c r="D83" s="18"/>
      <c r="E83" s="18"/>
    </row>
    <row r="84" spans="1:5" ht="18.75" x14ac:dyDescent="0.3">
      <c r="A84" s="2">
        <v>44889</v>
      </c>
      <c r="B84" s="7">
        <v>12947</v>
      </c>
      <c r="C84" s="3">
        <v>4183</v>
      </c>
      <c r="D84" s="18"/>
      <c r="E84" s="18"/>
    </row>
    <row r="85" spans="1:5" ht="18.75" x14ac:dyDescent="0.3">
      <c r="A85" s="2">
        <v>44890</v>
      </c>
      <c r="B85" s="7">
        <v>4429</v>
      </c>
      <c r="C85" s="3">
        <v>4359</v>
      </c>
      <c r="D85" s="18"/>
      <c r="E85" s="18"/>
    </row>
    <row r="86" spans="1:5" ht="18.75" x14ac:dyDescent="0.3">
      <c r="A86" s="2">
        <v>44891</v>
      </c>
      <c r="B86" s="7">
        <v>3919</v>
      </c>
      <c r="C86" s="3">
        <v>4400</v>
      </c>
      <c r="D86" s="18"/>
      <c r="E86" s="18"/>
    </row>
    <row r="87" spans="1:5" ht="18.75" x14ac:dyDescent="0.3">
      <c r="A87" s="2">
        <v>44892</v>
      </c>
      <c r="B87" s="7">
        <v>674</v>
      </c>
      <c r="C87" s="3">
        <v>4429</v>
      </c>
      <c r="D87" s="18"/>
      <c r="E87" s="18"/>
    </row>
    <row r="88" spans="1:5" ht="18.75" x14ac:dyDescent="0.3">
      <c r="A88" s="2">
        <v>44893</v>
      </c>
      <c r="B88" s="7">
        <v>3949</v>
      </c>
      <c r="C88" s="3">
        <v>4560</v>
      </c>
      <c r="D88" s="18"/>
      <c r="E88" s="18"/>
    </row>
    <row r="89" spans="1:5" ht="18.75" x14ac:dyDescent="0.3">
      <c r="A89" s="2">
        <v>44894</v>
      </c>
      <c r="B89" s="7">
        <v>4400</v>
      </c>
      <c r="C89" s="3">
        <v>4561</v>
      </c>
      <c r="D89" s="18"/>
      <c r="E89" s="18"/>
    </row>
    <row r="90" spans="1:5" ht="18.75" x14ac:dyDescent="0.3">
      <c r="A90" s="2">
        <v>44895</v>
      </c>
      <c r="B90" s="7">
        <v>2756</v>
      </c>
      <c r="C90" s="3">
        <v>4724</v>
      </c>
      <c r="D90" s="18">
        <f>$D$61</f>
        <v>3634.6333333333332</v>
      </c>
      <c r="E90" s="18">
        <f>$E$61</f>
        <v>2467.2410038876151</v>
      </c>
    </row>
    <row r="91" spans="1:5" ht="18.75" x14ac:dyDescent="0.3">
      <c r="A91" s="2">
        <v>44896</v>
      </c>
      <c r="B91" s="7">
        <v>4046</v>
      </c>
      <c r="C91" s="3">
        <v>4767</v>
      </c>
      <c r="D91" s="18">
        <f>AVERAGE(B91:B106)</f>
        <v>5573</v>
      </c>
      <c r="E91" s="18">
        <f xml:space="preserve"> SQRT(_xlfn.VAR.S(B91:B106))</f>
        <v>2022.2696490165038</v>
      </c>
    </row>
    <row r="92" spans="1:5" ht="18.75" x14ac:dyDescent="0.3">
      <c r="A92" s="2">
        <v>44897</v>
      </c>
      <c r="B92" s="7">
        <v>3570</v>
      </c>
      <c r="C92" s="3">
        <v>5127</v>
      </c>
      <c r="D92" s="18"/>
      <c r="E92" s="18"/>
    </row>
    <row r="93" spans="1:5" ht="18.75" x14ac:dyDescent="0.3">
      <c r="A93" s="2">
        <v>44898</v>
      </c>
      <c r="B93" s="7">
        <v>6605</v>
      </c>
      <c r="C93" s="3">
        <v>5304</v>
      </c>
      <c r="D93" s="18"/>
      <c r="E93" s="18"/>
    </row>
    <row r="94" spans="1:5" ht="18.75" x14ac:dyDescent="0.3">
      <c r="A94" s="2">
        <v>44899</v>
      </c>
      <c r="B94" s="7">
        <v>4359</v>
      </c>
      <c r="C94" s="3">
        <v>5606</v>
      </c>
      <c r="D94" s="18"/>
      <c r="E94" s="18"/>
    </row>
    <row r="95" spans="1:5" ht="18.75" x14ac:dyDescent="0.3">
      <c r="A95" s="2">
        <v>44900</v>
      </c>
      <c r="B95" s="7">
        <v>5606</v>
      </c>
      <c r="C95" s="3">
        <v>5981</v>
      </c>
      <c r="D95" s="18"/>
      <c r="E95" s="18"/>
    </row>
    <row r="96" spans="1:5" ht="18.75" x14ac:dyDescent="0.3">
      <c r="A96" s="2">
        <v>44901</v>
      </c>
      <c r="B96" s="7">
        <v>6260</v>
      </c>
      <c r="C96" s="3">
        <v>6185</v>
      </c>
      <c r="D96" s="18"/>
      <c r="E96" s="18"/>
    </row>
    <row r="97" spans="1:7" ht="18.75" x14ac:dyDescent="0.3">
      <c r="A97" s="2">
        <v>44902</v>
      </c>
      <c r="B97" s="7">
        <v>6309</v>
      </c>
      <c r="C97" s="3">
        <v>6260</v>
      </c>
      <c r="D97" s="18"/>
      <c r="E97" s="18"/>
    </row>
    <row r="98" spans="1:7" ht="18.75" x14ac:dyDescent="0.3">
      <c r="A98" s="2">
        <v>44903</v>
      </c>
      <c r="B98" s="7">
        <v>4561</v>
      </c>
      <c r="C98" s="3">
        <v>6276</v>
      </c>
      <c r="D98" s="18"/>
      <c r="E98" s="18"/>
    </row>
    <row r="99" spans="1:7" ht="18.75" x14ac:dyDescent="0.3">
      <c r="A99" s="2">
        <v>44904</v>
      </c>
      <c r="B99" s="7">
        <v>3409</v>
      </c>
      <c r="C99" s="3">
        <v>6309</v>
      </c>
      <c r="D99" s="18"/>
      <c r="E99" s="18"/>
    </row>
    <row r="100" spans="1:7" ht="18.75" x14ac:dyDescent="0.3">
      <c r="A100" s="2">
        <v>44905</v>
      </c>
      <c r="B100" s="7">
        <v>7749</v>
      </c>
      <c r="C100" s="3">
        <v>6605</v>
      </c>
      <c r="D100" s="18"/>
      <c r="E100" s="18"/>
    </row>
    <row r="101" spans="1:7" ht="18.75" x14ac:dyDescent="0.3">
      <c r="A101" s="2">
        <v>44906</v>
      </c>
      <c r="B101" s="7">
        <v>10505</v>
      </c>
      <c r="C101" s="3">
        <v>6941</v>
      </c>
      <c r="D101" s="18"/>
      <c r="E101" s="18"/>
    </row>
    <row r="102" spans="1:7" ht="18.75" x14ac:dyDescent="0.3">
      <c r="A102" s="2">
        <v>44907</v>
      </c>
      <c r="B102" s="7">
        <v>8154</v>
      </c>
      <c r="C102" s="3">
        <v>7644</v>
      </c>
      <c r="D102" s="18"/>
      <c r="E102" s="18"/>
    </row>
    <row r="103" spans="1:7" ht="18.75" x14ac:dyDescent="0.3">
      <c r="A103" s="2">
        <v>44908</v>
      </c>
      <c r="B103" s="7">
        <v>4767</v>
      </c>
      <c r="C103" s="3">
        <v>7749</v>
      </c>
      <c r="D103" s="18"/>
      <c r="E103" s="18"/>
    </row>
    <row r="104" spans="1:7" ht="18.75" x14ac:dyDescent="0.3">
      <c r="A104" s="2">
        <v>44909</v>
      </c>
      <c r="B104" s="7">
        <v>3847</v>
      </c>
      <c r="C104" s="3">
        <v>8154</v>
      </c>
      <c r="D104" s="18"/>
      <c r="E104" s="18"/>
    </row>
    <row r="105" spans="1:7" ht="18.75" x14ac:dyDescent="0.3">
      <c r="A105" s="2">
        <v>44910</v>
      </c>
      <c r="B105" s="3">
        <v>6276</v>
      </c>
      <c r="C105" s="3">
        <v>10505</v>
      </c>
      <c r="D105" s="18"/>
      <c r="E105" s="18"/>
    </row>
    <row r="106" spans="1:7" ht="18.75" x14ac:dyDescent="0.3">
      <c r="A106" s="2">
        <v>44911</v>
      </c>
      <c r="B106" s="3">
        <v>3145</v>
      </c>
      <c r="C106" s="3">
        <v>12947</v>
      </c>
      <c r="D106" s="18">
        <f>$D$91</f>
        <v>5573</v>
      </c>
      <c r="E106" s="18">
        <f>$E$91</f>
        <v>2022.2696490165038</v>
      </c>
      <c r="F106">
        <f>$F$2</f>
        <v>3195.304761904762</v>
      </c>
      <c r="G10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N18" sqref="N18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zoomScale="70" zoomScaleNormal="70" workbookViewId="0">
      <selection activeCell="I51" sqref="I5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M16" sqref="M16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1" si="2" xml:space="preserve"> I6 + H7</f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2022-12-23T12:00:48Z</dcterms:modified>
</cp:coreProperties>
</file>