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69E80FCA-D793-F84F-90D0-38C63B9FC40B}" xr6:coauthVersionLast="36" xr6:coauthVersionMax="36" xr10:uidLastSave="{00000000-0000-0000-0000-000000000000}"/>
  <bookViews>
    <workbookView xWindow="0" yWindow="460" windowWidth="28680" windowHeight="16040" activeTab="1" xr2:uid="{00000000-000D-0000-FFFF-FFFF00000000}"/>
  </bookViews>
  <sheets>
    <sheet name="прогн-е MAU (вар1)" sheetId="1" r:id="rId1"/>
    <sheet name="вар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2" l="1"/>
  <c r="P27" i="2"/>
  <c r="Q27" i="2"/>
  <c r="R27" i="2"/>
  <c r="S27" i="2"/>
  <c r="T27" i="2"/>
  <c r="U27" i="2"/>
  <c r="V27" i="2"/>
  <c r="W27" i="2"/>
  <c r="X27" i="2"/>
  <c r="Y27" i="2"/>
  <c r="N27" i="2"/>
  <c r="AA84" i="2"/>
  <c r="AA83" i="2"/>
  <c r="Z83" i="2"/>
  <c r="Z82" i="2"/>
  <c r="AA82" i="2"/>
  <c r="Y82" i="2"/>
  <c r="X81" i="2"/>
  <c r="Y81" i="2"/>
  <c r="Z81" i="2"/>
  <c r="AA81" i="2"/>
  <c r="W80" i="2"/>
  <c r="X80" i="2"/>
  <c r="Y80" i="2"/>
  <c r="Z80" i="2"/>
  <c r="AA80" i="2"/>
  <c r="AL83" i="2"/>
  <c r="AM83" i="2"/>
  <c r="AN83" i="2"/>
  <c r="AO83" i="2"/>
  <c r="AP83" i="2"/>
  <c r="AQ83" i="2"/>
  <c r="AR83" i="2"/>
  <c r="AS83" i="2"/>
  <c r="AT83" i="2"/>
  <c r="AU83" i="2"/>
  <c r="AK83" i="2"/>
  <c r="AL82" i="2"/>
  <c r="AM82" i="2"/>
  <c r="AN82" i="2"/>
  <c r="AO82" i="2"/>
  <c r="AP82" i="2"/>
  <c r="AQ82" i="2"/>
  <c r="AR82" i="2"/>
  <c r="AS82" i="2"/>
  <c r="AT82" i="2"/>
  <c r="AU82" i="2"/>
  <c r="AK82" i="2"/>
  <c r="AL79" i="2"/>
  <c r="AM79" i="2"/>
  <c r="AN79" i="2"/>
  <c r="AO79" i="2"/>
  <c r="AP79" i="2"/>
  <c r="AQ79" i="2"/>
  <c r="AR79" i="2"/>
  <c r="AS79" i="2"/>
  <c r="AT79" i="2"/>
  <c r="AU79" i="2"/>
  <c r="AK79" i="2"/>
  <c r="AU78" i="2"/>
  <c r="AL78" i="2"/>
  <c r="AM78" i="2"/>
  <c r="AN78" i="2"/>
  <c r="AO78" i="2"/>
  <c r="AP78" i="2"/>
  <c r="AQ78" i="2"/>
  <c r="AR78" i="2"/>
  <c r="AS78" i="2"/>
  <c r="AT78" i="2"/>
  <c r="AK78" i="2"/>
  <c r="AI79" i="2"/>
  <c r="AI78" i="2"/>
  <c r="AD79" i="2"/>
  <c r="AE79" i="2"/>
  <c r="AF79" i="2"/>
  <c r="AC79" i="2"/>
  <c r="AG78" i="2"/>
  <c r="AF78" i="2"/>
  <c r="AD78" i="2"/>
  <c r="AE78" i="2"/>
  <c r="AC78" i="2"/>
  <c r="V79" i="2"/>
  <c r="W79" i="2"/>
  <c r="X79" i="2"/>
  <c r="Y79" i="2"/>
  <c r="Z79" i="2"/>
  <c r="AA79" i="2"/>
  <c r="V78" i="2"/>
  <c r="W78" i="2"/>
  <c r="X78" i="2"/>
  <c r="Y78" i="2"/>
  <c r="Z78" i="2"/>
  <c r="AA78" i="2"/>
  <c r="U78" i="2"/>
  <c r="T77" i="2"/>
  <c r="U77" i="2"/>
  <c r="V77" i="2"/>
  <c r="W77" i="2"/>
  <c r="X77" i="2"/>
  <c r="Y77" i="2"/>
  <c r="Z77" i="2"/>
  <c r="AA77" i="2"/>
  <c r="S76" i="2"/>
  <c r="T76" i="2"/>
  <c r="U76" i="2"/>
  <c r="V76" i="2"/>
  <c r="W76" i="2"/>
  <c r="X76" i="2"/>
  <c r="Y76" i="2"/>
  <c r="Z76" i="2"/>
  <c r="AA76" i="2"/>
  <c r="R75" i="2"/>
  <c r="S75" i="2"/>
  <c r="T75" i="2"/>
  <c r="U75" i="2"/>
  <c r="V75" i="2"/>
  <c r="W75" i="2"/>
  <c r="X75" i="2"/>
  <c r="Y75" i="2"/>
  <c r="Z75" i="2"/>
  <c r="AA75" i="2"/>
  <c r="U74" i="2"/>
  <c r="Y74" i="2"/>
  <c r="AA70" i="2"/>
  <c r="AA74" i="2" s="1"/>
  <c r="Z70" i="2"/>
  <c r="Z74" i="2" s="1"/>
  <c r="Y70" i="2"/>
  <c r="X70" i="2"/>
  <c r="X74" i="2" s="1"/>
  <c r="W70" i="2"/>
  <c r="W74" i="2" s="1"/>
  <c r="V70" i="2"/>
  <c r="V74" i="2" s="1"/>
  <c r="U70" i="2"/>
  <c r="T70" i="2"/>
  <c r="T74" i="2" s="1"/>
  <c r="S70" i="2"/>
  <c r="S74" i="2" s="1"/>
  <c r="R70" i="2"/>
  <c r="R74" i="2" s="1"/>
  <c r="Q70" i="2"/>
  <c r="Q74" i="2" s="1"/>
  <c r="P70" i="2"/>
  <c r="M73" i="2"/>
  <c r="K75" i="2"/>
  <c r="J76" i="2"/>
  <c r="I76" i="2"/>
  <c r="H75" i="2"/>
  <c r="H73" i="2"/>
  <c r="G77" i="2"/>
  <c r="F74" i="2"/>
  <c r="F78" i="2"/>
  <c r="E74" i="2"/>
  <c r="E78" i="2"/>
  <c r="E73" i="2"/>
  <c r="D77" i="2"/>
  <c r="D81" i="2"/>
  <c r="C75" i="2"/>
  <c r="C79" i="2"/>
  <c r="C83" i="2"/>
  <c r="M58" i="2"/>
  <c r="L59" i="2"/>
  <c r="L74" i="2" s="1"/>
  <c r="L58" i="2"/>
  <c r="L73" i="2" s="1"/>
  <c r="K59" i="2"/>
  <c r="K74" i="2" s="1"/>
  <c r="K60" i="2"/>
  <c r="K58" i="2"/>
  <c r="K73" i="2" s="1"/>
  <c r="J59" i="2"/>
  <c r="J74" i="2" s="1"/>
  <c r="J60" i="2"/>
  <c r="J75" i="2" s="1"/>
  <c r="J61" i="2"/>
  <c r="J58" i="2"/>
  <c r="J73" i="2" s="1"/>
  <c r="I59" i="2"/>
  <c r="I74" i="2" s="1"/>
  <c r="I60" i="2"/>
  <c r="I75" i="2" s="1"/>
  <c r="I61" i="2"/>
  <c r="I62" i="2"/>
  <c r="I77" i="2" s="1"/>
  <c r="I58" i="2"/>
  <c r="I73" i="2" s="1"/>
  <c r="H59" i="2"/>
  <c r="H74" i="2" s="1"/>
  <c r="H60" i="2"/>
  <c r="H61" i="2"/>
  <c r="H76" i="2" s="1"/>
  <c r="H62" i="2"/>
  <c r="H77" i="2" s="1"/>
  <c r="H63" i="2"/>
  <c r="H78" i="2" s="1"/>
  <c r="H58" i="2"/>
  <c r="G59" i="2"/>
  <c r="G74" i="2" s="1"/>
  <c r="G60" i="2"/>
  <c r="G75" i="2" s="1"/>
  <c r="G61" i="2"/>
  <c r="G76" i="2" s="1"/>
  <c r="G62" i="2"/>
  <c r="G63" i="2"/>
  <c r="G78" i="2" s="1"/>
  <c r="G64" i="2"/>
  <c r="G79" i="2" s="1"/>
  <c r="G58" i="2"/>
  <c r="G73" i="2" s="1"/>
  <c r="F59" i="2"/>
  <c r="F60" i="2"/>
  <c r="F75" i="2" s="1"/>
  <c r="F61" i="2"/>
  <c r="F76" i="2" s="1"/>
  <c r="F62" i="2"/>
  <c r="F77" i="2" s="1"/>
  <c r="F63" i="2"/>
  <c r="F64" i="2"/>
  <c r="F79" i="2" s="1"/>
  <c r="F65" i="2"/>
  <c r="F80" i="2" s="1"/>
  <c r="F58" i="2"/>
  <c r="F73" i="2" s="1"/>
  <c r="E59" i="2"/>
  <c r="E60" i="2"/>
  <c r="E75" i="2" s="1"/>
  <c r="E61" i="2"/>
  <c r="E76" i="2" s="1"/>
  <c r="E62" i="2"/>
  <c r="E77" i="2" s="1"/>
  <c r="E63" i="2"/>
  <c r="E64" i="2"/>
  <c r="E79" i="2" s="1"/>
  <c r="E65" i="2"/>
  <c r="E80" i="2" s="1"/>
  <c r="E66" i="2"/>
  <c r="E81" i="2" s="1"/>
  <c r="E58" i="2"/>
  <c r="D59" i="2"/>
  <c r="D74" i="2" s="1"/>
  <c r="D60" i="2"/>
  <c r="D75" i="2" s="1"/>
  <c r="D61" i="2"/>
  <c r="D76" i="2" s="1"/>
  <c r="D62" i="2"/>
  <c r="D63" i="2"/>
  <c r="D78" i="2" s="1"/>
  <c r="D64" i="2"/>
  <c r="D79" i="2" s="1"/>
  <c r="D65" i="2"/>
  <c r="D80" i="2" s="1"/>
  <c r="D66" i="2"/>
  <c r="D67" i="2"/>
  <c r="D82" i="2" s="1"/>
  <c r="D58" i="2"/>
  <c r="D73" i="2" s="1"/>
  <c r="C59" i="2"/>
  <c r="C74" i="2" s="1"/>
  <c r="C60" i="2"/>
  <c r="C61" i="2"/>
  <c r="C76" i="2" s="1"/>
  <c r="C62" i="2"/>
  <c r="C77" i="2" s="1"/>
  <c r="C63" i="2"/>
  <c r="C78" i="2" s="1"/>
  <c r="C64" i="2"/>
  <c r="C65" i="2"/>
  <c r="C80" i="2" s="1"/>
  <c r="C66" i="2"/>
  <c r="C81" i="2" s="1"/>
  <c r="C67" i="2"/>
  <c r="C82" i="2" s="1"/>
  <c r="C68" i="2"/>
  <c r="C58" i="2"/>
  <c r="C73" i="2" s="1"/>
  <c r="C15" i="1" l="1"/>
  <c r="D15" i="1"/>
  <c r="E15" i="1"/>
  <c r="F15" i="1"/>
  <c r="G15" i="1"/>
  <c r="H15" i="1"/>
  <c r="I15" i="1"/>
  <c r="J15" i="1"/>
  <c r="K15" i="1"/>
  <c r="L15" i="1"/>
  <c r="M15" i="1"/>
  <c r="B15" i="1"/>
  <c r="Q4" i="1" l="1"/>
  <c r="S7" i="1" s="1"/>
  <c r="U7" i="1" s="1"/>
  <c r="W31" i="1" l="1"/>
  <c r="W27" i="1"/>
  <c r="W23" i="1"/>
  <c r="W30" i="1"/>
  <c r="W26" i="1"/>
  <c r="W33" i="1"/>
  <c r="W29" i="1"/>
  <c r="W25" i="1"/>
  <c r="W34" i="1"/>
  <c r="W32" i="1"/>
  <c r="W28" i="1"/>
  <c r="W24" i="1"/>
  <c r="S14" i="1"/>
  <c r="U14" i="1" s="1"/>
  <c r="S17" i="1"/>
  <c r="U17" i="1" s="1"/>
  <c r="S9" i="1"/>
  <c r="U9" i="1" s="1"/>
  <c r="S6" i="1"/>
  <c r="U6" i="1" s="1"/>
  <c r="S10" i="1"/>
  <c r="U10" i="1" s="1"/>
  <c r="S13" i="1"/>
  <c r="U13" i="1" s="1"/>
  <c r="S16" i="1"/>
  <c r="U16" i="1" s="1"/>
  <c r="S12" i="1"/>
  <c r="U12" i="1" s="1"/>
  <c r="S8" i="1"/>
  <c r="U8" i="1" s="1"/>
  <c r="S15" i="1"/>
  <c r="U15" i="1" s="1"/>
  <c r="S11" i="1"/>
  <c r="U11" i="1" s="1"/>
  <c r="V6" i="1" l="1"/>
  <c r="X7" i="1" s="1"/>
  <c r="Y24" i="1" s="1"/>
  <c r="X11" i="1" l="1"/>
  <c r="Y28" i="1" s="1"/>
  <c r="X6" i="1"/>
  <c r="Y23" i="1" s="1"/>
  <c r="X14" i="1"/>
  <c r="Y31" i="1" s="1"/>
  <c r="X9" i="1"/>
  <c r="Y26" i="1" s="1"/>
  <c r="X17" i="1"/>
  <c r="Y34" i="1" s="1"/>
  <c r="X16" i="1"/>
  <c r="Y33" i="1" s="1"/>
  <c r="X12" i="1"/>
  <c r="Y29" i="1" s="1"/>
  <c r="X13" i="1"/>
  <c r="Y30" i="1" s="1"/>
  <c r="X10" i="1"/>
  <c r="Y27" i="1" s="1"/>
  <c r="X15" i="1"/>
  <c r="Y32" i="1" s="1"/>
  <c r="X8" i="1"/>
  <c r="Y25" i="1" s="1"/>
</calcChain>
</file>

<file path=xl/sharedStrings.xml><?xml version="1.0" encoding="utf-8"?>
<sst xmlns="http://schemas.openxmlformats.org/spreadsheetml/2006/main" count="33" uniqueCount="29">
  <si>
    <t>Проноз новых пользователей</t>
  </si>
  <si>
    <t>Прогноз MAU</t>
  </si>
  <si>
    <t>месяц</t>
  </si>
  <si>
    <t>b</t>
  </si>
  <si>
    <t>а</t>
  </si>
  <si>
    <t>2 - значение тренда</t>
  </si>
  <si>
    <t>1 - коэффициенты уравнения линейного тренда</t>
  </si>
  <si>
    <t>3 -Отклонение фактических значений от значений тренда</t>
  </si>
  <si>
    <t>4 - Общий индекс сезонности</t>
  </si>
  <si>
    <t>5 - Коэффициенты сезонности очищенные от роста</t>
  </si>
  <si>
    <t>6 -задаем период, на который хотим рассчитать прогноз</t>
  </si>
  <si>
    <t>7 - Рассчитываем значения тренда для будущих периодов</t>
  </si>
  <si>
    <t>predict</t>
  </si>
  <si>
    <t>сам прогноз</t>
  </si>
  <si>
    <t>8- какой это месяц</t>
  </si>
  <si>
    <t xml:space="preserve">Прогноз MAU был осуществлен только на треде по предыдущему году и по сезонности </t>
  </si>
  <si>
    <t>MAU '19</t>
  </si>
  <si>
    <t>расчеты по сезонности</t>
  </si>
  <si>
    <t>Транспонировала нач данные</t>
  </si>
  <si>
    <t>предсказания по retension</t>
  </si>
  <si>
    <t>------&gt;  транспонировала</t>
  </si>
  <si>
    <t>сред %</t>
  </si>
  <si>
    <t>расчет данных для прогноза относительно среднего %</t>
  </si>
  <si>
    <t>отклонение от среднего</t>
  </si>
  <si>
    <t>сред.откл от срелнего</t>
  </si>
  <si>
    <t xml:space="preserve">пересчет </t>
  </si>
  <si>
    <t>mau</t>
  </si>
  <si>
    <t>% retention</t>
  </si>
  <si>
    <t>после 12 месяцев выходим на плато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</si>
</sst>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(Основной текст)_x0000_"/>
      <charset val="204"/>
    </font>
    <font>
      <sz val="11"/>
      <color theme="1"/>
      <name val="Calibri (Основной текст)"/>
      <charset val="204"/>
    </font>
    <font>
      <sz val="14"/>
      <color theme="1"/>
      <name val="Calibri (Основной текст)_x0000_"/>
      <charset val="204"/>
    </font>
    <font>
      <sz val="11"/>
      <color rgb="FF000000"/>
      <name val="Calibri"/>
      <family val="2"/>
      <scheme val="minor"/>
    </font>
    <font>
      <sz val="16"/>
      <color theme="1"/>
      <name val="Calibri (Основной текст)_x0000_"/>
      <charset val="204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1E2C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E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7" fontId="0" fillId="0" borderId="0" xfId="0" applyNumberFormat="1"/>
    <xf numFmtId="9" fontId="0" fillId="0" borderId="0" xfId="1" applyFont="1"/>
    <xf numFmtId="0" fontId="0" fillId="0" borderId="1" xfId="0" applyBorder="1"/>
    <xf numFmtId="17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4" fillId="4" borderId="0" xfId="0" applyFont="1" applyFill="1"/>
    <xf numFmtId="0" fontId="3" fillId="5" borderId="0" xfId="0" applyFont="1" applyFill="1" applyAlignment="1">
      <alignment wrapText="1"/>
    </xf>
    <xf numFmtId="0" fontId="0" fillId="3" borderId="2" xfId="0" applyFill="1" applyBorder="1"/>
    <xf numFmtId="1" fontId="0" fillId="0" borderId="3" xfId="0" applyNumberFormat="1" applyBorder="1"/>
    <xf numFmtId="0" fontId="0" fillId="6" borderId="1" xfId="0" applyFill="1" applyBorder="1"/>
    <xf numFmtId="0" fontId="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1" fontId="0" fillId="0" borderId="0" xfId="0" applyNumberFormat="1"/>
    <xf numFmtId="0" fontId="0" fillId="7" borderId="4" xfId="0" applyFill="1" applyBorder="1"/>
    <xf numFmtId="1" fontId="5" fillId="0" borderId="0" xfId="0" applyNumberFormat="1" applyFont="1"/>
    <xf numFmtId="0" fontId="4" fillId="8" borderId="0" xfId="0" applyFont="1" applyFill="1" applyAlignment="1">
      <alignment wrapText="1"/>
    </xf>
    <xf numFmtId="0" fontId="7" fillId="0" borderId="1" xfId="0" applyFont="1" applyBorder="1"/>
    <xf numFmtId="0" fontId="0" fillId="9" borderId="0" xfId="0" applyFill="1"/>
    <xf numFmtId="0" fontId="2" fillId="9" borderId="0" xfId="0" applyFont="1" applyFill="1"/>
    <xf numFmtId="0" fontId="6" fillId="10" borderId="1" xfId="0" applyFont="1" applyFill="1" applyBorder="1" applyAlignment="1">
      <alignment wrapText="1"/>
    </xf>
    <xf numFmtId="1" fontId="0" fillId="11" borderId="0" xfId="0" applyNumberFormat="1" applyFill="1" applyBorder="1"/>
    <xf numFmtId="0" fontId="0" fillId="12" borderId="1" xfId="0" applyFill="1" applyBorder="1"/>
    <xf numFmtId="0" fontId="4" fillId="13" borderId="0" xfId="0" applyFont="1" applyFill="1" applyAlignment="1">
      <alignment wrapText="1"/>
    </xf>
    <xf numFmtId="0" fontId="4" fillId="13" borderId="0" xfId="0" applyFont="1" applyFill="1"/>
    <xf numFmtId="0" fontId="0" fillId="0" borderId="0" xfId="0" applyAlignment="1">
      <alignment wrapText="1"/>
    </xf>
    <xf numFmtId="0" fontId="4" fillId="13" borderId="0" xfId="0" quotePrefix="1" applyFont="1" applyFill="1" applyAlignment="1">
      <alignment wrapText="1"/>
    </xf>
    <xf numFmtId="1" fontId="0" fillId="14" borderId="0" xfId="0" applyNumberFormat="1" applyFill="1"/>
    <xf numFmtId="0" fontId="0" fillId="14" borderId="0" xfId="0" applyFill="1"/>
    <xf numFmtId="0" fontId="2" fillId="13" borderId="0" xfId="0" applyFont="1" applyFill="1" applyAlignment="1">
      <alignment wrapText="1"/>
    </xf>
    <xf numFmtId="0" fontId="0" fillId="15" borderId="0" xfId="0" applyFill="1"/>
    <xf numFmtId="0" fontId="0" fillId="12" borderId="0" xfId="0" applyFill="1"/>
    <xf numFmtId="0" fontId="0" fillId="12" borderId="0" xfId="0" applyFill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7E79"/>
      <color rgb="FFF1E2CF"/>
      <color rgb="FFFF7489"/>
      <color rgb="FFFF6D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75312123254156"/>
                  <c:y val="1.76354881972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'прогн-е MAU (вар1)'!$Q$6:$Q$17</c:f>
              <c:numCache>
                <c:formatCode>0</c:formatCode>
                <c:ptCount val="12"/>
                <c:pt idx="0">
                  <c:v>2864</c:v>
                </c:pt>
                <c:pt idx="1">
                  <c:v>4341</c:v>
                </c:pt>
                <c:pt idx="2">
                  <c:v>6389</c:v>
                </c:pt>
                <c:pt idx="3">
                  <c:v>7506</c:v>
                </c:pt>
                <c:pt idx="4">
                  <c:v>8990</c:v>
                </c:pt>
                <c:pt idx="5">
                  <c:v>10477</c:v>
                </c:pt>
                <c:pt idx="6">
                  <c:v>11663</c:v>
                </c:pt>
                <c:pt idx="7">
                  <c:v>12719</c:v>
                </c:pt>
                <c:pt idx="8">
                  <c:v>14013</c:v>
                </c:pt>
                <c:pt idx="9">
                  <c:v>15325</c:v>
                </c:pt>
                <c:pt idx="10">
                  <c:v>16370</c:v>
                </c:pt>
                <c:pt idx="11">
                  <c:v>18187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0-3849-86D6-2E2CC1AE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95488"/>
        <c:axId val="1132141520"/>
      </c:scatterChart>
      <c:valAx>
        <c:axId val="11879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141520"/>
        <c:crosses val="autoZero"/>
        <c:crossBetween val="midCat"/>
      </c:valAx>
      <c:valAx>
        <c:axId val="1132141520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9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retention month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вар2!$B$43:$B$54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вар2!$C$43:$C$54</c:f>
              <c:numCache>
                <c:formatCode>0</c:formatCode>
                <c:ptCount val="12"/>
                <c:pt idx="0">
                  <c:v>2864</c:v>
                </c:pt>
                <c:pt idx="1">
                  <c:v>1528</c:v>
                </c:pt>
                <c:pt idx="2">
                  <c:v>1380</c:v>
                </c:pt>
                <c:pt idx="3">
                  <c:v>1285</c:v>
                </c:pt>
                <c:pt idx="4">
                  <c:v>1246</c:v>
                </c:pt>
                <c:pt idx="5">
                  <c:v>1215</c:v>
                </c:pt>
                <c:pt idx="6">
                  <c:v>1162</c:v>
                </c:pt>
                <c:pt idx="7">
                  <c:v>1128</c:v>
                </c:pt>
                <c:pt idx="8">
                  <c:v>1096</c:v>
                </c:pt>
                <c:pt idx="9">
                  <c:v>1075</c:v>
                </c:pt>
                <c:pt idx="10">
                  <c:v>1058</c:v>
                </c:pt>
                <c:pt idx="11">
                  <c:v>1058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0-CD49-B5F0-A445526A35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вар2!$D$43:$D$53</c:f>
              <c:numCache>
                <c:formatCode>0</c:formatCode>
                <c:ptCount val="11"/>
                <c:pt idx="0">
                  <c:v>2813</c:v>
                </c:pt>
                <c:pt idx="1">
                  <c:v>1574</c:v>
                </c:pt>
                <c:pt idx="2">
                  <c:v>1375</c:v>
                </c:pt>
                <c:pt idx="3">
                  <c:v>1299</c:v>
                </c:pt>
                <c:pt idx="4">
                  <c:v>1254</c:v>
                </c:pt>
                <c:pt idx="5">
                  <c:v>1202</c:v>
                </c:pt>
                <c:pt idx="6">
                  <c:v>1165</c:v>
                </c:pt>
                <c:pt idx="7">
                  <c:v>1133</c:v>
                </c:pt>
                <c:pt idx="8">
                  <c:v>1109</c:v>
                </c:pt>
                <c:pt idx="9">
                  <c:v>1082</c:v>
                </c:pt>
                <c:pt idx="10">
                  <c:v>1085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0-CD49-B5F0-A445526A35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вар2!$E$43:$E$52</c:f>
              <c:numCache>
                <c:formatCode>0</c:formatCode>
                <c:ptCount val="10"/>
                <c:pt idx="0">
                  <c:v>3435</c:v>
                </c:pt>
                <c:pt idx="1">
                  <c:v>1822</c:v>
                </c:pt>
                <c:pt idx="2">
                  <c:v>1613</c:v>
                </c:pt>
                <c:pt idx="3">
                  <c:v>1515</c:v>
                </c:pt>
                <c:pt idx="4">
                  <c:v>1451</c:v>
                </c:pt>
                <c:pt idx="5">
                  <c:v>1400</c:v>
                </c:pt>
                <c:pt idx="6">
                  <c:v>1376</c:v>
                </c:pt>
                <c:pt idx="7">
                  <c:v>1348</c:v>
                </c:pt>
                <c:pt idx="8">
                  <c:v>1314</c:v>
                </c:pt>
                <c:pt idx="9">
                  <c:v>1303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0-CD49-B5F0-A445526A35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вар2!$F$43:$F$51</c:f>
              <c:numCache>
                <c:formatCode>0</c:formatCode>
                <c:ptCount val="9"/>
                <c:pt idx="0">
                  <c:v>3024</c:v>
                </c:pt>
                <c:pt idx="1">
                  <c:v>1702</c:v>
                </c:pt>
                <c:pt idx="2">
                  <c:v>1506</c:v>
                </c:pt>
                <c:pt idx="3">
                  <c:v>1418</c:v>
                </c:pt>
                <c:pt idx="4">
                  <c:v>1366</c:v>
                </c:pt>
                <c:pt idx="5">
                  <c:v>1328</c:v>
                </c:pt>
                <c:pt idx="6">
                  <c:v>1310</c:v>
                </c:pt>
                <c:pt idx="7">
                  <c:v>1271</c:v>
                </c:pt>
                <c:pt idx="8">
                  <c:v>1252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0-CD49-B5F0-A445526A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84879"/>
        <c:axId val="807049247"/>
      </c:scatterChart>
      <c:valAx>
        <c:axId val="75488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049247"/>
        <c:crosses val="autoZero"/>
        <c:crossBetween val="midCat"/>
      </c:valAx>
      <c:valAx>
        <c:axId val="8070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8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408648</xdr:colOff>
      <xdr:row>18</xdr:row>
      <xdr:rowOff>65074</xdr:rowOff>
    </xdr:from>
    <xdr:to>
      <xdr:col>20</xdr:col>
      <xdr:colOff>933394</xdr:colOff>
      <xdr:row>32</xdr:row>
      <xdr:rowOff>132845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0AA2421-86C4-7440-A909-7E75B1E5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517809</xdr:colOff>
      <xdr:row>31</xdr:row>
      <xdr:rowOff>168419</xdr:rowOff>
    </xdr:from>
    <xdr:to>
      <xdr:col>20</xdr:col>
      <xdr:colOff>146877</xdr:colOff>
      <xdr:row>45</xdr:row>
      <xdr:rowOff>183218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469CC9-ABE1-2F48-A955-A1476AEE0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8"/>
  <sheetViews>
    <sheetView topLeftCell="A2" zoomScale="66" zoomScaleNormal="130" workbookViewId="0">
      <selection activeCell="K46" sqref="K46"/>
    </sheetView>
  </sheetViews>
  <sheetFormatPr baseColWidth="10" defaultColWidth="8.83203125" defaultRowHeight="15"/>
  <cols>
    <col min="1" max="1" width="30.1640625" bestFit="1" customWidth="1"/>
    <col min="2" max="2" width="8.83203125" customWidth="1"/>
    <col min="16" max="16" width="18.83203125" customWidth="1"/>
    <col min="19" max="19" width="20" customWidth="1"/>
    <col min="21" max="21" width="29" customWidth="1"/>
    <col min="22" max="22" width="20.83203125" customWidth="1"/>
    <col min="23" max="23" width="14" customWidth="1"/>
    <col min="24" max="24" width="18" customWidth="1"/>
    <col min="25" max="25" width="12.33203125" customWidth="1"/>
  </cols>
  <sheetData>
    <row r="2" spans="1:24" ht="44" customHeight="1">
      <c r="A2" s="3"/>
      <c r="B2" s="4">
        <v>43466</v>
      </c>
      <c r="C2" s="4">
        <v>43497</v>
      </c>
      <c r="D2" s="4">
        <v>43525</v>
      </c>
      <c r="E2" s="4">
        <v>43556</v>
      </c>
      <c r="F2" s="4">
        <v>43586</v>
      </c>
      <c r="G2" s="4">
        <v>43617</v>
      </c>
      <c r="H2" s="4">
        <v>43647</v>
      </c>
      <c r="I2" s="4">
        <v>43678</v>
      </c>
      <c r="J2" s="4">
        <v>43709</v>
      </c>
      <c r="K2" s="4">
        <v>43739</v>
      </c>
      <c r="L2" s="4">
        <v>43770</v>
      </c>
      <c r="M2" s="4">
        <v>43800</v>
      </c>
      <c r="P2" s="9" t="s">
        <v>6</v>
      </c>
    </row>
    <row r="3" spans="1:24" ht="16">
      <c r="A3" s="4">
        <v>43466</v>
      </c>
      <c r="B3" s="5">
        <v>2864</v>
      </c>
      <c r="C3" s="5">
        <v>1528</v>
      </c>
      <c r="D3" s="5">
        <v>1380</v>
      </c>
      <c r="E3" s="5">
        <v>1285</v>
      </c>
      <c r="F3" s="5">
        <v>1246</v>
      </c>
      <c r="G3" s="5">
        <v>1215</v>
      </c>
      <c r="H3" s="5">
        <v>1162</v>
      </c>
      <c r="I3" s="5">
        <v>1128</v>
      </c>
      <c r="J3" s="5">
        <v>1096</v>
      </c>
      <c r="K3" s="5">
        <v>1075</v>
      </c>
      <c r="L3" s="5">
        <v>1058</v>
      </c>
      <c r="M3" s="5">
        <v>1058</v>
      </c>
      <c r="N3" s="2"/>
      <c r="P3" s="7" t="s">
        <v>4</v>
      </c>
      <c r="Q3" s="7" t="s">
        <v>3</v>
      </c>
      <c r="U3" s="22" t="s">
        <v>17</v>
      </c>
      <c r="V3" s="21"/>
      <c r="W3" s="21"/>
      <c r="X3" s="21"/>
    </row>
    <row r="4" spans="1:24">
      <c r="A4" s="4">
        <v>43497</v>
      </c>
      <c r="B4" s="5">
        <v>0</v>
      </c>
      <c r="C4" s="5">
        <v>2813</v>
      </c>
      <c r="D4" s="5">
        <v>1574</v>
      </c>
      <c r="E4" s="5">
        <v>1375</v>
      </c>
      <c r="F4" s="5">
        <v>1299</v>
      </c>
      <c r="G4" s="5">
        <v>1254</v>
      </c>
      <c r="H4" s="5">
        <v>1202</v>
      </c>
      <c r="I4" s="5">
        <v>1165</v>
      </c>
      <c r="J4" s="5">
        <v>1133</v>
      </c>
      <c r="K4" s="5">
        <v>1109</v>
      </c>
      <c r="L4" s="5">
        <v>1082</v>
      </c>
      <c r="M4" s="5">
        <v>1085</v>
      </c>
      <c r="P4" s="7">
        <v>2003.5</v>
      </c>
      <c r="Q4" s="10">
        <f>LINEST(Q6:Q17,R6:R17,1,0)</f>
        <v>1343.6153846153845</v>
      </c>
    </row>
    <row r="5" spans="1:24" ht="51" customHeight="1">
      <c r="A5" s="4">
        <v>43525</v>
      </c>
      <c r="B5" s="5">
        <v>0</v>
      </c>
      <c r="C5" s="5">
        <v>0</v>
      </c>
      <c r="D5" s="5">
        <v>3435</v>
      </c>
      <c r="E5" s="5">
        <v>1822</v>
      </c>
      <c r="F5" s="5">
        <v>1613</v>
      </c>
      <c r="G5" s="5">
        <v>1515</v>
      </c>
      <c r="H5" s="5">
        <v>1451</v>
      </c>
      <c r="I5" s="5">
        <v>1400</v>
      </c>
      <c r="J5" s="5">
        <v>1376</v>
      </c>
      <c r="K5" s="5">
        <v>1348</v>
      </c>
      <c r="L5" s="5">
        <v>1314</v>
      </c>
      <c r="M5" s="5">
        <v>1303</v>
      </c>
      <c r="Q5" s="12" t="s">
        <v>16</v>
      </c>
      <c r="R5" s="12" t="s">
        <v>2</v>
      </c>
      <c r="S5" s="13" t="s">
        <v>5</v>
      </c>
      <c r="U5" s="14" t="s">
        <v>7</v>
      </c>
      <c r="V5" s="14" t="s">
        <v>8</v>
      </c>
      <c r="W5" s="15" t="s">
        <v>2</v>
      </c>
      <c r="X5" s="14" t="s">
        <v>9</v>
      </c>
    </row>
    <row r="6" spans="1:24">
      <c r="A6" s="4">
        <v>43556</v>
      </c>
      <c r="B6" s="5">
        <v>0</v>
      </c>
      <c r="C6" s="5">
        <v>0</v>
      </c>
      <c r="D6" s="5">
        <v>0</v>
      </c>
      <c r="E6" s="5">
        <v>3024</v>
      </c>
      <c r="F6" s="5">
        <v>1702</v>
      </c>
      <c r="G6" s="5">
        <v>1506</v>
      </c>
      <c r="H6" s="5">
        <v>1418</v>
      </c>
      <c r="I6" s="5">
        <v>1366</v>
      </c>
      <c r="J6" s="5">
        <v>1328</v>
      </c>
      <c r="K6" s="5">
        <v>1310</v>
      </c>
      <c r="L6" s="5">
        <v>1271</v>
      </c>
      <c r="M6" s="5">
        <v>1252</v>
      </c>
      <c r="O6">
        <v>2864</v>
      </c>
      <c r="P6" s="4">
        <v>43466</v>
      </c>
      <c r="Q6" s="11">
        <v>2864</v>
      </c>
      <c r="R6">
        <v>1</v>
      </c>
      <c r="S6">
        <f>R6*$Q$4+$P$4</f>
        <v>3347.1153846153848</v>
      </c>
      <c r="U6">
        <f t="shared" ref="U6:U17" si="0">Q6/S6</f>
        <v>0.85566216604424017</v>
      </c>
      <c r="V6">
        <f>AVERAGE(U6:U17)</f>
        <v>0.99282975495650039</v>
      </c>
      <c r="W6">
        <v>1</v>
      </c>
      <c r="X6">
        <f t="shared" ref="X6:X17" si="1">U6/$V$6</f>
        <v>0.86184178281575574</v>
      </c>
    </row>
    <row r="7" spans="1:24">
      <c r="A7" s="4">
        <v>43586</v>
      </c>
      <c r="B7" s="5">
        <v>0</v>
      </c>
      <c r="C7" s="5">
        <v>0</v>
      </c>
      <c r="D7" s="5">
        <v>0</v>
      </c>
      <c r="E7" s="5">
        <v>0</v>
      </c>
      <c r="F7" s="5">
        <v>3130</v>
      </c>
      <c r="G7" s="5">
        <v>1792</v>
      </c>
      <c r="H7" s="5">
        <v>1596</v>
      </c>
      <c r="I7" s="5">
        <v>1509</v>
      </c>
      <c r="J7" s="5">
        <v>1460</v>
      </c>
      <c r="K7" s="5">
        <v>1416</v>
      </c>
      <c r="L7" s="5">
        <v>1384</v>
      </c>
      <c r="M7" s="5">
        <v>1360</v>
      </c>
      <c r="O7">
        <v>4341</v>
      </c>
      <c r="P7" s="4">
        <v>43497</v>
      </c>
      <c r="Q7" s="5">
        <v>4341</v>
      </c>
      <c r="R7">
        <v>2</v>
      </c>
      <c r="S7">
        <f t="shared" ref="S7:S17" si="2">R7*$Q$4+$P$4</f>
        <v>4690.7307692307695</v>
      </c>
      <c r="U7">
        <f t="shared" si="0"/>
        <v>0.92544215679039676</v>
      </c>
      <c r="W7">
        <v>2</v>
      </c>
      <c r="X7">
        <f t="shared" si="1"/>
        <v>0.93212572666191285</v>
      </c>
    </row>
    <row r="8" spans="1:24">
      <c r="A8" s="4">
        <v>43617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3195</v>
      </c>
      <c r="H8" s="5">
        <v>1678</v>
      </c>
      <c r="I8" s="5">
        <v>1513</v>
      </c>
      <c r="J8" s="5">
        <v>1432</v>
      </c>
      <c r="K8" s="5">
        <v>1387</v>
      </c>
      <c r="L8" s="5">
        <v>1341</v>
      </c>
      <c r="M8" s="5">
        <v>1328</v>
      </c>
      <c r="O8">
        <v>6389</v>
      </c>
      <c r="P8" s="4">
        <v>43525</v>
      </c>
      <c r="Q8" s="5">
        <v>6389</v>
      </c>
      <c r="R8">
        <v>3</v>
      </c>
      <c r="S8">
        <f t="shared" si="2"/>
        <v>6034.3461538461534</v>
      </c>
      <c r="U8">
        <f t="shared" si="0"/>
        <v>1.0587725392464928</v>
      </c>
      <c r="W8">
        <v>3</v>
      </c>
      <c r="X8">
        <f t="shared" si="1"/>
        <v>1.0664190249746108</v>
      </c>
    </row>
    <row r="9" spans="1:24">
      <c r="A9" s="4">
        <v>43647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3156</v>
      </c>
      <c r="I9" s="5">
        <v>1481</v>
      </c>
      <c r="J9" s="5">
        <v>1321</v>
      </c>
      <c r="K9" s="5">
        <v>1255</v>
      </c>
      <c r="L9" s="5">
        <v>1208</v>
      </c>
      <c r="M9" s="5">
        <v>1189</v>
      </c>
      <c r="O9">
        <v>7506</v>
      </c>
      <c r="P9" s="4">
        <v>43556</v>
      </c>
      <c r="Q9" s="5">
        <v>7506</v>
      </c>
      <c r="R9">
        <v>4</v>
      </c>
      <c r="S9">
        <f t="shared" si="2"/>
        <v>7377.9615384615381</v>
      </c>
      <c r="U9">
        <f t="shared" si="0"/>
        <v>1.0173541785045901</v>
      </c>
      <c r="W9">
        <v>4</v>
      </c>
      <c r="X9">
        <f t="shared" si="1"/>
        <v>1.0247015396402621</v>
      </c>
    </row>
    <row r="10" spans="1:24">
      <c r="A10" s="4">
        <v>43678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3157</v>
      </c>
      <c r="J10" s="5">
        <v>1482</v>
      </c>
      <c r="K10" s="5">
        <v>1340</v>
      </c>
      <c r="L10" s="5">
        <v>1266</v>
      </c>
      <c r="M10" s="5">
        <v>1238</v>
      </c>
      <c r="O10">
        <v>8990</v>
      </c>
      <c r="P10" s="4">
        <v>43586</v>
      </c>
      <c r="Q10" s="5">
        <v>8990</v>
      </c>
      <c r="R10">
        <v>5</v>
      </c>
      <c r="S10">
        <f t="shared" si="2"/>
        <v>8721.576923076922</v>
      </c>
      <c r="U10">
        <f t="shared" si="0"/>
        <v>1.0307768972618749</v>
      </c>
      <c r="W10">
        <v>5</v>
      </c>
      <c r="X10">
        <f t="shared" si="1"/>
        <v>1.0382211976584417</v>
      </c>
    </row>
    <row r="11" spans="1:24">
      <c r="A11" s="4">
        <v>43709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3385</v>
      </c>
      <c r="K11" s="5">
        <v>1748</v>
      </c>
      <c r="L11" s="5">
        <v>1587</v>
      </c>
      <c r="M11" s="5">
        <v>1524</v>
      </c>
      <c r="O11">
        <v>10477</v>
      </c>
      <c r="P11" s="4">
        <v>43617</v>
      </c>
      <c r="Q11" s="5">
        <v>10477</v>
      </c>
      <c r="R11">
        <v>6</v>
      </c>
      <c r="S11">
        <f t="shared" si="2"/>
        <v>10065.192307692307</v>
      </c>
      <c r="U11">
        <f t="shared" si="0"/>
        <v>1.0409140411547795</v>
      </c>
      <c r="W11">
        <v>6</v>
      </c>
      <c r="X11">
        <f t="shared" si="1"/>
        <v>1.048431552296079</v>
      </c>
    </row>
    <row r="12" spans="1:24">
      <c r="A12" s="4">
        <v>43739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3337</v>
      </c>
      <c r="L12" s="5">
        <v>1807</v>
      </c>
      <c r="M12" s="5">
        <v>1660</v>
      </c>
      <c r="O12">
        <v>11663</v>
      </c>
      <c r="P12" s="4">
        <v>43647</v>
      </c>
      <c r="Q12" s="5">
        <v>11663</v>
      </c>
      <c r="R12">
        <v>7</v>
      </c>
      <c r="S12">
        <f t="shared" si="2"/>
        <v>11408.807692307691</v>
      </c>
      <c r="U12">
        <f t="shared" si="0"/>
        <v>1.0222803569441963</v>
      </c>
      <c r="W12">
        <v>7</v>
      </c>
      <c r="X12">
        <f t="shared" si="1"/>
        <v>1.0296632950822331</v>
      </c>
    </row>
    <row r="13" spans="1:24">
      <c r="A13" s="4">
        <v>43770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3052</v>
      </c>
      <c r="M13" s="5">
        <v>1592</v>
      </c>
      <c r="O13">
        <v>12719</v>
      </c>
      <c r="P13" s="4">
        <v>43678</v>
      </c>
      <c r="Q13" s="5">
        <v>12719</v>
      </c>
      <c r="R13">
        <v>8</v>
      </c>
      <c r="S13">
        <f t="shared" si="2"/>
        <v>12752.423076923076</v>
      </c>
      <c r="U13">
        <f t="shared" si="0"/>
        <v>0.99737908029544919</v>
      </c>
      <c r="W13">
        <v>8</v>
      </c>
      <c r="X13">
        <f t="shared" si="1"/>
        <v>1.0045821806973827</v>
      </c>
    </row>
    <row r="14" spans="1:24">
      <c r="A14" s="4">
        <v>43800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3598</v>
      </c>
      <c r="O14">
        <v>14013</v>
      </c>
      <c r="P14" s="4">
        <v>43709</v>
      </c>
      <c r="Q14" s="5">
        <v>14013</v>
      </c>
      <c r="R14">
        <v>9</v>
      </c>
      <c r="S14">
        <f t="shared" si="2"/>
        <v>14096.038461538461</v>
      </c>
      <c r="U14">
        <f t="shared" si="0"/>
        <v>0.99410909229816347</v>
      </c>
      <c r="W14">
        <v>9</v>
      </c>
      <c r="X14">
        <f t="shared" si="1"/>
        <v>1.0012885767527375</v>
      </c>
    </row>
    <row r="15" spans="1:24">
      <c r="A15" s="17" t="s">
        <v>16</v>
      </c>
      <c r="B15" s="16">
        <f>SUM(B3:B14)</f>
        <v>2864</v>
      </c>
      <c r="C15" s="16">
        <f t="shared" ref="C15:L15" si="3">SUM(C3:C14)</f>
        <v>4341</v>
      </c>
      <c r="D15" s="16">
        <f t="shared" si="3"/>
        <v>6389</v>
      </c>
      <c r="E15" s="16">
        <f t="shared" si="3"/>
        <v>7506</v>
      </c>
      <c r="F15" s="16">
        <f t="shared" si="3"/>
        <v>8990</v>
      </c>
      <c r="G15" s="16">
        <f t="shared" si="3"/>
        <v>10477</v>
      </c>
      <c r="H15" s="16">
        <f t="shared" si="3"/>
        <v>11663</v>
      </c>
      <c r="I15" s="16">
        <f t="shared" si="3"/>
        <v>12719</v>
      </c>
      <c r="J15" s="16">
        <f t="shared" si="3"/>
        <v>14013</v>
      </c>
      <c r="K15" s="16">
        <f t="shared" si="3"/>
        <v>15325</v>
      </c>
      <c r="L15" s="16">
        <f t="shared" si="3"/>
        <v>16370</v>
      </c>
      <c r="M15" s="16">
        <f>SUM(M3:M14)</f>
        <v>18187</v>
      </c>
      <c r="O15">
        <v>15325</v>
      </c>
      <c r="P15" s="4">
        <v>43739</v>
      </c>
      <c r="Q15" s="5">
        <v>15325</v>
      </c>
      <c r="R15">
        <v>10</v>
      </c>
      <c r="S15">
        <f t="shared" si="2"/>
        <v>15439.653846153846</v>
      </c>
      <c r="U15">
        <f t="shared" si="0"/>
        <v>0.99257406627789091</v>
      </c>
      <c r="W15">
        <v>10</v>
      </c>
      <c r="X15">
        <f t="shared" si="1"/>
        <v>0.99974246473040018</v>
      </c>
    </row>
    <row r="16" spans="1:24">
      <c r="O16">
        <v>16370</v>
      </c>
      <c r="P16" s="4">
        <v>43770</v>
      </c>
      <c r="Q16" s="5">
        <v>16370</v>
      </c>
      <c r="R16">
        <v>11</v>
      </c>
      <c r="S16">
        <f t="shared" si="2"/>
        <v>16783.26923076923</v>
      </c>
      <c r="U16">
        <f t="shared" si="0"/>
        <v>0.97537611861629603</v>
      </c>
      <c r="W16">
        <v>11</v>
      </c>
      <c r="X16">
        <f t="shared" si="1"/>
        <v>0.98242031299619026</v>
      </c>
    </row>
    <row r="17" spans="1:25">
      <c r="O17" s="18">
        <v>18187</v>
      </c>
      <c r="P17" s="4">
        <v>43800</v>
      </c>
      <c r="Q17" s="5">
        <v>18187</v>
      </c>
      <c r="R17">
        <v>12</v>
      </c>
      <c r="S17">
        <f t="shared" si="2"/>
        <v>18126.884615384613</v>
      </c>
      <c r="U17">
        <f t="shared" si="0"/>
        <v>1.0033163660436371</v>
      </c>
      <c r="W17">
        <v>12</v>
      </c>
      <c r="X17">
        <f t="shared" si="1"/>
        <v>1.0105623456939967</v>
      </c>
    </row>
    <row r="18" spans="1:25">
      <c r="A18" s="3"/>
      <c r="B18" s="4">
        <v>43831</v>
      </c>
      <c r="C18" s="4">
        <v>43862</v>
      </c>
      <c r="D18" s="4">
        <v>43891</v>
      </c>
      <c r="E18" s="4">
        <v>43922</v>
      </c>
      <c r="F18" s="4">
        <v>43952</v>
      </c>
      <c r="G18" s="4">
        <v>43983</v>
      </c>
      <c r="H18" s="4">
        <v>44013</v>
      </c>
      <c r="I18" s="4">
        <v>44044</v>
      </c>
      <c r="J18" s="4">
        <v>44075</v>
      </c>
      <c r="K18" s="4">
        <v>44105</v>
      </c>
      <c r="L18" s="4">
        <v>44136</v>
      </c>
      <c r="M18" s="4">
        <v>44166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3" t="s">
        <v>0</v>
      </c>
      <c r="B19" s="3">
        <v>2600</v>
      </c>
      <c r="C19" s="3">
        <v>2800</v>
      </c>
      <c r="D19" s="3">
        <v>3900</v>
      </c>
      <c r="E19" s="3">
        <v>3600</v>
      </c>
      <c r="F19" s="3">
        <v>3700</v>
      </c>
      <c r="G19" s="3">
        <v>3500</v>
      </c>
      <c r="H19" s="3">
        <v>3400</v>
      </c>
      <c r="I19" s="3">
        <v>3200</v>
      </c>
      <c r="J19" s="3">
        <v>3300</v>
      </c>
      <c r="K19" s="3">
        <v>3500</v>
      </c>
      <c r="L19" s="3">
        <v>3100</v>
      </c>
      <c r="M19" s="3">
        <v>4000</v>
      </c>
    </row>
    <row r="21" spans="1:25" ht="19">
      <c r="V21" s="8" t="s">
        <v>12</v>
      </c>
    </row>
    <row r="22" spans="1:25" ht="81">
      <c r="A22" s="19" t="s">
        <v>15</v>
      </c>
      <c r="V22" s="14" t="s">
        <v>10</v>
      </c>
      <c r="W22" s="14" t="s">
        <v>11</v>
      </c>
      <c r="X22" s="14" t="s">
        <v>14</v>
      </c>
      <c r="Y22" s="23" t="s">
        <v>13</v>
      </c>
    </row>
    <row r="23" spans="1:25">
      <c r="A23" s="3"/>
      <c r="B23" s="4">
        <v>43831</v>
      </c>
      <c r="C23" s="4">
        <v>43862</v>
      </c>
      <c r="D23" s="4">
        <v>43891</v>
      </c>
      <c r="E23" s="4">
        <v>43922</v>
      </c>
      <c r="F23" s="4">
        <v>43952</v>
      </c>
      <c r="G23" s="4">
        <v>43983</v>
      </c>
      <c r="H23" s="4">
        <v>44013</v>
      </c>
      <c r="I23" s="4">
        <v>44044</v>
      </c>
      <c r="J23" s="4">
        <v>44075</v>
      </c>
      <c r="K23" s="4">
        <v>44105</v>
      </c>
      <c r="L23" s="4">
        <v>44136</v>
      </c>
      <c r="M23" s="4">
        <v>44166</v>
      </c>
      <c r="V23">
        <v>13</v>
      </c>
      <c r="W23">
        <f>V23*$Q$4+$P$4</f>
        <v>19470.5</v>
      </c>
      <c r="X23">
        <v>1</v>
      </c>
      <c r="Y23">
        <f>VLOOKUP(X23,W6:X6,2,FALSE)*W23</f>
        <v>16780.490432314171</v>
      </c>
    </row>
    <row r="24" spans="1:25" ht="16">
      <c r="A24" s="6" t="s">
        <v>1</v>
      </c>
      <c r="B24" s="20">
        <v>16780.490432314171</v>
      </c>
      <c r="C24" s="20">
        <v>19401.372427709513</v>
      </c>
      <c r="D24" s="20">
        <v>23629.425642573009</v>
      </c>
      <c r="E24" s="20">
        <v>24081.865587464905</v>
      </c>
      <c r="F24" s="20">
        <v>25794.565724239455</v>
      </c>
      <c r="G24" s="20">
        <v>27456.930355886809</v>
      </c>
      <c r="H24" s="20">
        <v>28348.88785237617</v>
      </c>
      <c r="I24" s="20">
        <v>29008.121860936717</v>
      </c>
      <c r="J24" s="20">
        <v>30258.363122981136</v>
      </c>
      <c r="K24" s="20">
        <v>31554.909865918878</v>
      </c>
      <c r="L24" s="20">
        <v>32328.165171195746</v>
      </c>
      <c r="M24" s="20">
        <v>34612.032414497073</v>
      </c>
      <c r="V24">
        <v>14</v>
      </c>
      <c r="W24">
        <f t="shared" ref="W24:W33" si="4">V24*$Q$4+$P$4</f>
        <v>20814.115384615383</v>
      </c>
      <c r="X24">
        <v>2</v>
      </c>
      <c r="Y24">
        <f t="shared" ref="Y24:Y34" si="5">VLOOKUP(X24,W7:X7,2,FALSE)*W24</f>
        <v>19401.372427709513</v>
      </c>
    </row>
    <row r="25" spans="1:25">
      <c r="V25">
        <v>15</v>
      </c>
      <c r="W25">
        <f t="shared" si="4"/>
        <v>22157.73076923077</v>
      </c>
      <c r="X25">
        <v>3</v>
      </c>
      <c r="Y25">
        <f t="shared" si="5"/>
        <v>23629.425642573009</v>
      </c>
    </row>
    <row r="26" spans="1:25">
      <c r="V26">
        <v>16</v>
      </c>
      <c r="W26">
        <f t="shared" si="4"/>
        <v>23501.346153846152</v>
      </c>
      <c r="X26">
        <v>4</v>
      </c>
      <c r="Y26">
        <f t="shared" si="5"/>
        <v>24081.865587464905</v>
      </c>
    </row>
    <row r="27" spans="1:25">
      <c r="B27">
        <v>16780.490432314171</v>
      </c>
      <c r="V27">
        <v>17</v>
      </c>
      <c r="W27">
        <f t="shared" si="4"/>
        <v>24844.961538461535</v>
      </c>
      <c r="X27">
        <v>5</v>
      </c>
      <c r="Y27">
        <f t="shared" si="5"/>
        <v>25794.565724239455</v>
      </c>
    </row>
    <row r="28" spans="1:25">
      <c r="B28">
        <v>19401.372427709513</v>
      </c>
      <c r="V28">
        <v>18</v>
      </c>
      <c r="W28">
        <f t="shared" si="4"/>
        <v>26188.576923076922</v>
      </c>
      <c r="X28">
        <v>6</v>
      </c>
      <c r="Y28">
        <f t="shared" si="5"/>
        <v>27456.930355886809</v>
      </c>
    </row>
    <row r="29" spans="1:25">
      <c r="B29">
        <v>23629.425642573009</v>
      </c>
      <c r="V29">
        <v>19</v>
      </c>
      <c r="W29">
        <f t="shared" si="4"/>
        <v>27532.192307692305</v>
      </c>
      <c r="X29">
        <v>7</v>
      </c>
      <c r="Y29">
        <f t="shared" si="5"/>
        <v>28348.88785237617</v>
      </c>
    </row>
    <row r="30" spans="1:25">
      <c r="B30">
        <v>24081.865587464905</v>
      </c>
      <c r="V30">
        <v>20</v>
      </c>
      <c r="W30">
        <f t="shared" si="4"/>
        <v>28875.807692307691</v>
      </c>
      <c r="X30">
        <v>8</v>
      </c>
      <c r="Y30">
        <f t="shared" si="5"/>
        <v>29008.121860936717</v>
      </c>
    </row>
    <row r="31" spans="1:25">
      <c r="B31">
        <v>25794.565724239455</v>
      </c>
      <c r="V31">
        <v>21</v>
      </c>
      <c r="W31">
        <f t="shared" si="4"/>
        <v>30219.423076923074</v>
      </c>
      <c r="X31">
        <v>9</v>
      </c>
      <c r="Y31">
        <f t="shared" si="5"/>
        <v>30258.363122981136</v>
      </c>
    </row>
    <row r="32" spans="1:25">
      <c r="B32">
        <v>27456.930355886809</v>
      </c>
      <c r="V32">
        <v>22</v>
      </c>
      <c r="W32">
        <f t="shared" si="4"/>
        <v>31563.038461538461</v>
      </c>
      <c r="X32">
        <v>10</v>
      </c>
      <c r="Y32">
        <f t="shared" si="5"/>
        <v>31554.909865918878</v>
      </c>
    </row>
    <row r="33" spans="2:25">
      <c r="B33">
        <v>28348.88785237617</v>
      </c>
      <c r="V33">
        <v>23</v>
      </c>
      <c r="W33">
        <f t="shared" si="4"/>
        <v>32906.653846153844</v>
      </c>
      <c r="X33">
        <v>11</v>
      </c>
      <c r="Y33">
        <f t="shared" si="5"/>
        <v>32328.165171195746</v>
      </c>
    </row>
    <row r="34" spans="2:25">
      <c r="B34">
        <v>29008.121860936717</v>
      </c>
      <c r="V34">
        <v>24</v>
      </c>
      <c r="W34">
        <f>V34*$Q$4+$P$4</f>
        <v>34250.269230769227</v>
      </c>
      <c r="X34">
        <v>12</v>
      </c>
      <c r="Y34">
        <f t="shared" si="5"/>
        <v>34612.032414497073</v>
      </c>
    </row>
    <row r="35" spans="2:25">
      <c r="B35">
        <v>30258.363122981136</v>
      </c>
    </row>
    <row r="36" spans="2:25">
      <c r="B36">
        <v>31554.909865918878</v>
      </c>
    </row>
    <row r="37" spans="2:25">
      <c r="B37">
        <v>32328.165171195746</v>
      </c>
    </row>
    <row r="38" spans="2:25">
      <c r="B38">
        <v>34612.032414497073</v>
      </c>
    </row>
  </sheetData>
  <conditionalFormatting sqref="B3:M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FEF9C"/>
        <color rgb="FF63BE7B"/>
      </colorScale>
    </cfRule>
  </conditionalFormatting>
  <conditionalFormatting sqref="Q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Q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Q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Q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FFEF9C"/>
        <color rgb="FF63BE7B"/>
      </colorScale>
    </cfRule>
  </conditionalFormatting>
  <conditionalFormatting sqref="Q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Q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Q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Q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Q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5B9A-02A9-BD45-A786-9DB655CC603D}">
  <dimension ref="A2:AU85"/>
  <sheetViews>
    <sheetView tabSelected="1" zoomScale="64" zoomScaleNormal="144" workbookViewId="0">
      <selection activeCell="Z10" sqref="Z10"/>
    </sheetView>
  </sheetViews>
  <sheetFormatPr baseColWidth="10" defaultRowHeight="15"/>
  <cols>
    <col min="1" max="1" width="19.1640625" customWidth="1"/>
    <col min="15" max="15" width="20.83203125" customWidth="1"/>
  </cols>
  <sheetData>
    <row r="2" spans="1:26" ht="64">
      <c r="A2" s="3"/>
      <c r="B2" s="4">
        <v>43466</v>
      </c>
      <c r="C2" s="4">
        <v>43497</v>
      </c>
      <c r="D2" s="4">
        <v>43525</v>
      </c>
      <c r="E2" s="4">
        <v>43556</v>
      </c>
      <c r="F2" s="4">
        <v>43586</v>
      </c>
      <c r="G2" s="4">
        <v>43617</v>
      </c>
      <c r="H2" s="4">
        <v>43647</v>
      </c>
      <c r="I2" s="4">
        <v>43678</v>
      </c>
      <c r="J2" s="4">
        <v>43709</v>
      </c>
      <c r="K2" s="4">
        <v>43739</v>
      </c>
      <c r="L2" s="4">
        <v>43770</v>
      </c>
      <c r="M2" s="4">
        <v>43800</v>
      </c>
      <c r="N2" s="4">
        <v>43831</v>
      </c>
      <c r="O2" s="4">
        <v>43862</v>
      </c>
      <c r="P2" s="4">
        <v>43891</v>
      </c>
      <c r="Q2" s="4">
        <v>43922</v>
      </c>
      <c r="R2" s="4">
        <v>43952</v>
      </c>
      <c r="S2" s="4">
        <v>43983</v>
      </c>
      <c r="T2" s="4">
        <v>44013</v>
      </c>
      <c r="U2" s="4">
        <v>44044</v>
      </c>
      <c r="V2" s="4">
        <v>44075</v>
      </c>
      <c r="W2" s="4">
        <v>44105</v>
      </c>
      <c r="X2" s="4">
        <v>44136</v>
      </c>
      <c r="Y2" s="4">
        <v>44166</v>
      </c>
      <c r="Z2" s="35" t="s">
        <v>28</v>
      </c>
    </row>
    <row r="3" spans="1:26">
      <c r="A3" s="4">
        <v>43466</v>
      </c>
      <c r="B3" s="5">
        <v>2864</v>
      </c>
      <c r="C3" s="5">
        <v>1528</v>
      </c>
      <c r="D3" s="5">
        <v>1380</v>
      </c>
      <c r="E3" s="5">
        <v>1285</v>
      </c>
      <c r="F3" s="5">
        <v>1246</v>
      </c>
      <c r="G3" s="5">
        <v>1215</v>
      </c>
      <c r="H3" s="5">
        <v>1162</v>
      </c>
      <c r="I3" s="5">
        <v>1128</v>
      </c>
      <c r="J3" s="5">
        <v>1096</v>
      </c>
      <c r="K3" s="5">
        <v>1075</v>
      </c>
      <c r="L3" s="5">
        <v>1058</v>
      </c>
      <c r="M3" s="5">
        <v>1058</v>
      </c>
      <c r="N3" s="5">
        <v>1058</v>
      </c>
      <c r="O3" s="5">
        <v>1058</v>
      </c>
      <c r="P3" s="5">
        <v>1058</v>
      </c>
      <c r="Q3" s="5">
        <v>1058</v>
      </c>
      <c r="R3" s="5">
        <v>1058</v>
      </c>
      <c r="S3" s="5">
        <v>1058</v>
      </c>
      <c r="T3" s="5">
        <v>1058</v>
      </c>
      <c r="U3" s="5">
        <v>1058</v>
      </c>
      <c r="V3" s="5">
        <v>1058</v>
      </c>
      <c r="W3" s="5">
        <v>1058</v>
      </c>
      <c r="X3" s="5">
        <v>1058</v>
      </c>
      <c r="Y3" s="5">
        <v>1058</v>
      </c>
    </row>
    <row r="4" spans="1:26">
      <c r="A4" s="4">
        <v>43497</v>
      </c>
      <c r="B4" s="5">
        <v>0</v>
      </c>
      <c r="C4" s="5">
        <v>2813</v>
      </c>
      <c r="D4" s="5">
        <v>1574</v>
      </c>
      <c r="E4" s="5">
        <v>1375</v>
      </c>
      <c r="F4" s="5">
        <v>1299</v>
      </c>
      <c r="G4" s="5">
        <v>1254</v>
      </c>
      <c r="H4" s="5">
        <v>1202</v>
      </c>
      <c r="I4" s="5">
        <v>1165</v>
      </c>
      <c r="J4" s="5">
        <v>1133</v>
      </c>
      <c r="K4" s="5">
        <v>1109</v>
      </c>
      <c r="L4" s="5">
        <v>1082</v>
      </c>
      <c r="M4" s="5">
        <v>1085</v>
      </c>
      <c r="N4">
        <v>1039.1599162011173</v>
      </c>
      <c r="O4">
        <v>1039.1599162011173</v>
      </c>
      <c r="P4">
        <v>1039.1599162011173</v>
      </c>
      <c r="Q4">
        <v>1039.1599162011173</v>
      </c>
      <c r="R4">
        <v>1039.1599162011173</v>
      </c>
      <c r="S4">
        <v>1039.1599162011173</v>
      </c>
      <c r="T4">
        <v>1039.1599162011173</v>
      </c>
      <c r="U4">
        <v>1039.1599162011173</v>
      </c>
      <c r="V4">
        <v>1039.1599162011173</v>
      </c>
      <c r="W4">
        <v>1039.1599162011173</v>
      </c>
      <c r="X4">
        <v>1039.1599162011173</v>
      </c>
      <c r="Y4">
        <v>1039.1599162011173</v>
      </c>
    </row>
    <row r="5" spans="1:26">
      <c r="A5" s="4">
        <v>43525</v>
      </c>
      <c r="B5" s="5">
        <v>0</v>
      </c>
      <c r="C5" s="5">
        <v>0</v>
      </c>
      <c r="D5" s="5">
        <v>3435</v>
      </c>
      <c r="E5" s="5">
        <v>1822</v>
      </c>
      <c r="F5" s="5">
        <v>1613</v>
      </c>
      <c r="G5" s="5">
        <v>1515</v>
      </c>
      <c r="H5" s="5">
        <v>1451</v>
      </c>
      <c r="I5" s="5">
        <v>1400</v>
      </c>
      <c r="J5" s="5">
        <v>1376</v>
      </c>
      <c r="K5" s="5">
        <v>1348</v>
      </c>
      <c r="L5" s="5">
        <v>1314</v>
      </c>
      <c r="M5" s="5">
        <v>1303</v>
      </c>
      <c r="N5">
        <v>1296.9230913883466</v>
      </c>
      <c r="O5">
        <v>1268.9350558659219</v>
      </c>
      <c r="P5">
        <v>1268.9350558659219</v>
      </c>
      <c r="Q5">
        <v>1268.9350558659219</v>
      </c>
      <c r="R5">
        <v>1268.9350558659219</v>
      </c>
      <c r="S5">
        <v>1268.9350558659219</v>
      </c>
      <c r="T5">
        <v>1268.9350558659219</v>
      </c>
      <c r="U5">
        <v>1268.9350558659219</v>
      </c>
      <c r="V5">
        <v>1268.9350558659219</v>
      </c>
      <c r="W5">
        <v>1268.9350558659219</v>
      </c>
      <c r="X5">
        <v>1268.9350558659219</v>
      </c>
      <c r="Y5">
        <v>1268.9350558659219</v>
      </c>
    </row>
    <row r="6" spans="1:26">
      <c r="A6" s="4">
        <v>43556</v>
      </c>
      <c r="B6" s="5">
        <v>0</v>
      </c>
      <c r="C6" s="5">
        <v>0</v>
      </c>
      <c r="D6" s="5">
        <v>0</v>
      </c>
      <c r="E6" s="5">
        <v>3024</v>
      </c>
      <c r="F6" s="5">
        <v>1702</v>
      </c>
      <c r="G6" s="5">
        <v>1506</v>
      </c>
      <c r="H6" s="5">
        <v>1418</v>
      </c>
      <c r="I6" s="5">
        <v>1366</v>
      </c>
      <c r="J6" s="5">
        <v>1328</v>
      </c>
      <c r="K6" s="5">
        <v>1310</v>
      </c>
      <c r="L6" s="5">
        <v>1271</v>
      </c>
      <c r="M6" s="5">
        <v>1252</v>
      </c>
      <c r="N6">
        <v>1148.4368928321976</v>
      </c>
      <c r="O6">
        <v>1141.7453939907891</v>
      </c>
      <c r="P6">
        <v>1117.1061452513966</v>
      </c>
      <c r="Q6">
        <v>1117.1061452513966</v>
      </c>
      <c r="R6">
        <v>1117.1061452513966</v>
      </c>
      <c r="S6">
        <v>1117.1061452513966</v>
      </c>
      <c r="T6">
        <v>1117.1061452513966</v>
      </c>
      <c r="U6">
        <v>1117.1061452513966</v>
      </c>
      <c r="V6">
        <v>1117.1061452513966</v>
      </c>
      <c r="W6">
        <v>1117.1061452513966</v>
      </c>
      <c r="X6">
        <v>1117.1061452513966</v>
      </c>
      <c r="Y6">
        <v>1117.1061452513966</v>
      </c>
    </row>
    <row r="7" spans="1:26">
      <c r="A7" s="4">
        <v>43586</v>
      </c>
      <c r="B7" s="5">
        <v>0</v>
      </c>
      <c r="C7" s="5">
        <v>0</v>
      </c>
      <c r="D7" s="5">
        <v>0</v>
      </c>
      <c r="E7" s="5">
        <v>0</v>
      </c>
      <c r="F7" s="5">
        <v>3130</v>
      </c>
      <c r="G7" s="5">
        <v>1792</v>
      </c>
      <c r="H7" s="5">
        <v>1596</v>
      </c>
      <c r="I7" s="5">
        <v>1509</v>
      </c>
      <c r="J7" s="5">
        <v>1460</v>
      </c>
      <c r="K7" s="5">
        <v>1416</v>
      </c>
      <c r="L7" s="5">
        <v>1384</v>
      </c>
      <c r="M7" s="5">
        <v>1360</v>
      </c>
      <c r="N7">
        <v>1231.2453637357403</v>
      </c>
      <c r="O7">
        <v>1188.6929479380881</v>
      </c>
      <c r="P7">
        <v>1181.7668925896726</v>
      </c>
      <c r="Q7">
        <v>1156.2639664804469</v>
      </c>
      <c r="R7">
        <v>1156.2639664804469</v>
      </c>
      <c r="S7">
        <v>1156.2639664804469</v>
      </c>
      <c r="T7">
        <v>1156.2639664804469</v>
      </c>
      <c r="U7">
        <v>1156.2639664804469</v>
      </c>
      <c r="V7">
        <v>1156.2639664804469</v>
      </c>
      <c r="W7">
        <v>1156.2639664804469</v>
      </c>
      <c r="X7">
        <v>1156.2639664804469</v>
      </c>
      <c r="Y7">
        <v>1156.2639664804469</v>
      </c>
    </row>
    <row r="8" spans="1:26">
      <c r="A8" s="4">
        <v>43617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3195</v>
      </c>
      <c r="H8" s="5">
        <v>1678</v>
      </c>
      <c r="I8" s="5">
        <v>1513</v>
      </c>
      <c r="J8" s="5">
        <v>1432</v>
      </c>
      <c r="K8" s="5">
        <v>1387</v>
      </c>
      <c r="L8" s="5">
        <v>1341</v>
      </c>
      <c r="M8" s="5">
        <v>1328</v>
      </c>
      <c r="N8">
        <v>1306.0313152023909</v>
      </c>
      <c r="O8">
        <v>1256.8143569123611</v>
      </c>
      <c r="P8">
        <v>1213.378264748304</v>
      </c>
      <c r="Q8">
        <v>1206.308377579554</v>
      </c>
      <c r="R8">
        <v>1180.2758379888269</v>
      </c>
      <c r="S8">
        <v>1180.2758379888269</v>
      </c>
      <c r="T8">
        <v>1180.2758379888269</v>
      </c>
      <c r="U8">
        <v>1180.2758379888269</v>
      </c>
      <c r="V8">
        <v>1180.2758379888269</v>
      </c>
      <c r="W8">
        <v>1180.2758379888269</v>
      </c>
      <c r="X8">
        <v>1180.2758379888269</v>
      </c>
      <c r="Y8">
        <v>1180.2758379888269</v>
      </c>
    </row>
    <row r="9" spans="1:26">
      <c r="A9" s="4">
        <v>43647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3156</v>
      </c>
      <c r="I9" s="5">
        <v>1481</v>
      </c>
      <c r="J9" s="5">
        <v>1321</v>
      </c>
      <c r="K9" s="5">
        <v>1255</v>
      </c>
      <c r="L9" s="5">
        <v>1208</v>
      </c>
      <c r="M9" s="5">
        <v>1189</v>
      </c>
      <c r="N9">
        <v>1173.6982073271249</v>
      </c>
      <c r="O9">
        <v>1142.7488084652464</v>
      </c>
      <c r="P9">
        <v>1094.1326205580997</v>
      </c>
      <c r="Q9">
        <v>1051.2267342138855</v>
      </c>
      <c r="R9">
        <v>1044.243146137336</v>
      </c>
      <c r="S9">
        <v>1018.52837463551</v>
      </c>
      <c r="T9">
        <v>1018.52837463551</v>
      </c>
      <c r="U9">
        <v>1018.52837463551</v>
      </c>
      <c r="V9">
        <v>1018.52837463551</v>
      </c>
      <c r="W9">
        <v>1018.52837463551</v>
      </c>
      <c r="X9">
        <v>1018.52837463551</v>
      </c>
      <c r="Y9">
        <v>1018.52837463551</v>
      </c>
    </row>
    <row r="10" spans="1:26">
      <c r="A10" s="4">
        <v>43678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3157</v>
      </c>
      <c r="J10" s="5">
        <v>1482</v>
      </c>
      <c r="K10" s="5">
        <v>1340</v>
      </c>
      <c r="L10" s="5">
        <v>1266</v>
      </c>
      <c r="M10" s="5">
        <v>1238</v>
      </c>
      <c r="N10">
        <v>1171.4179015648695</v>
      </c>
      <c r="O10">
        <v>1163.726874587152</v>
      </c>
      <c r="P10">
        <v>1132.7676691983843</v>
      </c>
      <c r="Q10">
        <v>1084.1360769224457</v>
      </c>
      <c r="R10">
        <v>1041.2165955572098</v>
      </c>
      <c r="S10">
        <v>1034.2307946834246</v>
      </c>
      <c r="T10">
        <v>1008.507875281883</v>
      </c>
      <c r="U10">
        <v>1008.507875281883</v>
      </c>
      <c r="V10">
        <v>1008.507875281883</v>
      </c>
      <c r="W10">
        <v>1008.507875281883</v>
      </c>
      <c r="X10">
        <v>1008.507875281883</v>
      </c>
      <c r="Y10">
        <v>1008.507875281883</v>
      </c>
    </row>
    <row r="11" spans="1:26">
      <c r="A11" s="4">
        <v>43709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3385</v>
      </c>
      <c r="K11" s="5">
        <v>1748</v>
      </c>
      <c r="L11" s="5">
        <v>1587</v>
      </c>
      <c r="M11" s="5">
        <v>1524</v>
      </c>
      <c r="N11">
        <v>1451.5117259298931</v>
      </c>
      <c r="O11">
        <v>1425.1398491960858</v>
      </c>
      <c r="P11">
        <v>1416.8933726932119</v>
      </c>
      <c r="Q11">
        <v>1383.698279173738</v>
      </c>
      <c r="R11">
        <v>1331.5544908132526</v>
      </c>
      <c r="S11">
        <v>1285.5353446550887</v>
      </c>
      <c r="T11">
        <v>1278.0450260115149</v>
      </c>
      <c r="U11">
        <v>1250.4643854748604</v>
      </c>
      <c r="V11">
        <v>1250.4643854748604</v>
      </c>
      <c r="W11">
        <v>1250.4643854748604</v>
      </c>
      <c r="X11">
        <v>1250.4643854748604</v>
      </c>
      <c r="Y11">
        <v>1250.4643854748604</v>
      </c>
    </row>
    <row r="12" spans="1:26">
      <c r="A12" s="4">
        <v>43739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3337</v>
      </c>
      <c r="L12" s="5">
        <v>1807</v>
      </c>
      <c r="M12" s="5">
        <v>1660</v>
      </c>
      <c r="N12">
        <v>1482.9704083992151</v>
      </c>
      <c r="O12">
        <v>1430.9289894913009</v>
      </c>
      <c r="P12">
        <v>1404.9310714231428</v>
      </c>
      <c r="Q12">
        <v>1396.8015316624069</v>
      </c>
      <c r="R12">
        <v>1364.0771514336084</v>
      </c>
      <c r="S12">
        <v>1312.6727727751327</v>
      </c>
      <c r="T12">
        <v>1267.3061876260062</v>
      </c>
      <c r="U12">
        <v>1259.9220832497563</v>
      </c>
      <c r="V12">
        <v>1232.7325418994415</v>
      </c>
      <c r="W12">
        <v>1232.7325418994415</v>
      </c>
      <c r="X12">
        <v>1232.7325418994415</v>
      </c>
      <c r="Y12">
        <v>1232.7325418994415</v>
      </c>
    </row>
    <row r="13" spans="1:26">
      <c r="A13" s="4">
        <v>43770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3052</v>
      </c>
      <c r="M13" s="5">
        <v>1592</v>
      </c>
      <c r="N13">
        <v>1443.9021719500856</v>
      </c>
      <c r="O13">
        <v>1356.3157585958659</v>
      </c>
      <c r="P13">
        <v>1308.7189918871591</v>
      </c>
      <c r="Q13">
        <v>1284.9414533962938</v>
      </c>
      <c r="R13">
        <v>1277.5062255420037</v>
      </c>
      <c r="S13">
        <v>1247.5767054765874</v>
      </c>
      <c r="T13">
        <v>1200.5625719237953</v>
      </c>
      <c r="U13">
        <v>1159.0705677658289</v>
      </c>
      <c r="V13">
        <v>1152.3171106018149</v>
      </c>
      <c r="W13">
        <v>1127.4497206703911</v>
      </c>
      <c r="X13">
        <v>1127.4497206703911</v>
      </c>
      <c r="Y13">
        <v>1127.4497206703911</v>
      </c>
    </row>
    <row r="14" spans="1:26">
      <c r="A14" s="4">
        <v>43800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3598</v>
      </c>
      <c r="N14">
        <v>1897.86655938831</v>
      </c>
      <c r="O14">
        <v>1702.2149458310641</v>
      </c>
      <c r="P14">
        <v>1598.9594034822821</v>
      </c>
      <c r="Q14">
        <v>1542.8476188761463</v>
      </c>
      <c r="R14">
        <v>1514.8163005635206</v>
      </c>
      <c r="S14">
        <v>1506.0509172674078</v>
      </c>
      <c r="T14">
        <v>1470.7670335205642</v>
      </c>
      <c r="U14">
        <v>1415.3421146074102</v>
      </c>
      <c r="V14">
        <v>1366.4272289716423</v>
      </c>
      <c r="W14">
        <v>1358.4655845168184</v>
      </c>
      <c r="X14">
        <v>1329.1494413407822</v>
      </c>
      <c r="Y14">
        <v>1329.1494413407822</v>
      </c>
    </row>
    <row r="15" spans="1:26">
      <c r="A15" s="4">
        <v>43831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3">
        <v>2600</v>
      </c>
      <c r="O15">
        <v>1387.1508379888267</v>
      </c>
      <c r="P15">
        <v>1252.7932960893854</v>
      </c>
      <c r="Q15">
        <v>1166.5502793296089</v>
      </c>
      <c r="R15">
        <v>1131.1452513966481</v>
      </c>
      <c r="S15">
        <v>1103.0027932960893</v>
      </c>
      <c r="T15">
        <v>1054.8882681564246</v>
      </c>
      <c r="U15">
        <v>1024.022346368715</v>
      </c>
      <c r="V15">
        <v>994.97206703910615</v>
      </c>
      <c r="W15">
        <v>975.90782122905034</v>
      </c>
      <c r="X15">
        <v>960.47486033519556</v>
      </c>
      <c r="Y15">
        <v>960.47486033519556</v>
      </c>
    </row>
    <row r="16" spans="1:26">
      <c r="A16" s="4">
        <v>43862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3">
        <v>2800</v>
      </c>
      <c r="P16">
        <v>1566.7259153928192</v>
      </c>
      <c r="Q16">
        <v>1368.6455741201564</v>
      </c>
      <c r="R16">
        <v>1292.9968005687879</v>
      </c>
      <c r="S16">
        <v>1248.2047635975825</v>
      </c>
      <c r="T16">
        <v>1196.4450764308567</v>
      </c>
      <c r="U16">
        <v>1159.6160682545326</v>
      </c>
      <c r="V16">
        <v>1127.7639530750089</v>
      </c>
      <c r="W16">
        <v>1103.8748666903662</v>
      </c>
      <c r="X16">
        <v>1076.9996445076431</v>
      </c>
      <c r="Y16">
        <v>1079.9857803057234</v>
      </c>
    </row>
    <row r="17" spans="1:25">
      <c r="A17" s="4">
        <v>43891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3">
        <v>3900</v>
      </c>
      <c r="Q17">
        <v>2068.6462882096071</v>
      </c>
      <c r="R17">
        <v>1831.3537117903929</v>
      </c>
      <c r="S17">
        <v>1720.0873362445413</v>
      </c>
      <c r="T17">
        <v>1647.4235807860262</v>
      </c>
      <c r="U17">
        <v>1589.5196506550217</v>
      </c>
      <c r="V17">
        <v>1562.2707423580787</v>
      </c>
      <c r="W17">
        <v>1530.4803493449781</v>
      </c>
      <c r="X17">
        <v>1491.8777292576419</v>
      </c>
      <c r="Y17">
        <v>1479.3886462882097</v>
      </c>
    </row>
    <row r="18" spans="1:25">
      <c r="A18" s="4">
        <v>43922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3">
        <v>3600</v>
      </c>
      <c r="R18">
        <v>2026.1904761904761</v>
      </c>
      <c r="S18">
        <v>1792.8571428571429</v>
      </c>
      <c r="T18">
        <v>1688.0952380952381</v>
      </c>
      <c r="U18">
        <v>1626.1904761904764</v>
      </c>
      <c r="V18">
        <v>1580.952380952381</v>
      </c>
      <c r="W18">
        <v>1559.5238095238094</v>
      </c>
      <c r="X18">
        <v>1513.0952380952381</v>
      </c>
      <c r="Y18">
        <v>1490.4761904761904</v>
      </c>
    </row>
    <row r="19" spans="1:25">
      <c r="A19" s="4">
        <v>43952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3">
        <v>3700</v>
      </c>
      <c r="S19">
        <v>2118.3386581469649</v>
      </c>
      <c r="T19">
        <v>1886.6453674121406</v>
      </c>
      <c r="U19">
        <v>1783.8019169329075</v>
      </c>
      <c r="V19">
        <v>1725.8785942492013</v>
      </c>
      <c r="W19">
        <v>1673.8658146964856</v>
      </c>
      <c r="X19">
        <v>1636.038338658147</v>
      </c>
      <c r="Y19">
        <v>1607.6677316293928</v>
      </c>
    </row>
    <row r="20" spans="1:25">
      <c r="A20" s="4">
        <v>43983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3">
        <v>3500</v>
      </c>
      <c r="T20">
        <v>1838.1846635367765</v>
      </c>
      <c r="U20">
        <v>1657.433489827856</v>
      </c>
      <c r="V20">
        <v>1568.701095461659</v>
      </c>
      <c r="W20">
        <v>1519.4053208137716</v>
      </c>
      <c r="X20">
        <v>1469.0140845070423</v>
      </c>
      <c r="Y20">
        <v>1454.7730829420971</v>
      </c>
    </row>
    <row r="21" spans="1:25">
      <c r="A21" s="4">
        <v>44013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3">
        <v>3400</v>
      </c>
      <c r="U21">
        <v>1595.5006337135615</v>
      </c>
      <c r="V21">
        <v>1423.1305449936629</v>
      </c>
      <c r="W21">
        <v>1352.0278833967047</v>
      </c>
      <c r="X21">
        <v>1301.3941698352346</v>
      </c>
      <c r="Y21">
        <v>1280.9252217997466</v>
      </c>
    </row>
    <row r="22" spans="1:25">
      <c r="A22" s="4">
        <v>44044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3">
        <v>3200</v>
      </c>
      <c r="V22">
        <v>1502.18561925879</v>
      </c>
      <c r="W22">
        <v>1358.2515045929681</v>
      </c>
      <c r="X22">
        <v>1283.24358568261</v>
      </c>
      <c r="Y22">
        <v>1254.862210959772</v>
      </c>
    </row>
    <row r="23" spans="1:25">
      <c r="A23" s="4">
        <v>44075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3">
        <v>3300</v>
      </c>
      <c r="W23">
        <v>1704.10635155096</v>
      </c>
      <c r="X23">
        <v>1547.1491875923191</v>
      </c>
      <c r="Y23">
        <v>1485.7311669128508</v>
      </c>
    </row>
    <row r="24" spans="1:25">
      <c r="A24" s="4">
        <v>44105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3">
        <v>3500</v>
      </c>
      <c r="X24">
        <v>1895.2652082709019</v>
      </c>
      <c r="Y24">
        <v>1741.0848067126162</v>
      </c>
    </row>
    <row r="25" spans="1:25">
      <c r="A25" s="4">
        <v>44136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3">
        <v>3100</v>
      </c>
      <c r="Y25">
        <v>1617.0380078636958</v>
      </c>
    </row>
    <row r="26" spans="1:25">
      <c r="A26" s="4">
        <v>44166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3">
        <v>4000</v>
      </c>
    </row>
    <row r="27" spans="1:25">
      <c r="M27" t="s">
        <v>26</v>
      </c>
      <c r="N27" s="16">
        <f>SUM(N3:N26)</f>
        <v>18301.16355391929</v>
      </c>
      <c r="O27" s="16">
        <f t="shared" ref="O27:Y27" si="0">SUM(O3:O26)</f>
        <v>19361.573735063816</v>
      </c>
      <c r="P27" s="16">
        <f t="shared" si="0"/>
        <v>21554.268615380897</v>
      </c>
      <c r="Q27" s="16">
        <f t="shared" si="0"/>
        <v>22793.267297282724</v>
      </c>
      <c r="R27" s="16">
        <f t="shared" si="0"/>
        <v>24374.841071780946</v>
      </c>
      <c r="S27" s="16">
        <f t="shared" si="0"/>
        <v>25706.826525423181</v>
      </c>
      <c r="T27" s="16">
        <f t="shared" si="0"/>
        <v>26775.140185204447</v>
      </c>
      <c r="U27" s="16">
        <f t="shared" si="0"/>
        <v>27567.660904746033</v>
      </c>
      <c r="V27" s="16">
        <f t="shared" si="0"/>
        <v>28634.573436040751</v>
      </c>
      <c r="W27" s="16">
        <f t="shared" si="0"/>
        <v>30093.333126105706</v>
      </c>
      <c r="X27" s="16">
        <f t="shared" si="0"/>
        <v>31061.125307832554</v>
      </c>
      <c r="Y27" s="16">
        <f t="shared" si="0"/>
        <v>33238.980967316071</v>
      </c>
    </row>
    <row r="32" spans="1:25">
      <c r="A32" s="3"/>
      <c r="B32" s="4">
        <v>43831</v>
      </c>
      <c r="C32" s="4">
        <v>43862</v>
      </c>
      <c r="D32" s="4">
        <v>43891</v>
      </c>
      <c r="E32" s="4">
        <v>43922</v>
      </c>
      <c r="F32" s="4">
        <v>43952</v>
      </c>
      <c r="G32" s="4">
        <v>43983</v>
      </c>
      <c r="H32" s="4">
        <v>44013</v>
      </c>
      <c r="I32" s="4">
        <v>44044</v>
      </c>
      <c r="J32" s="4">
        <v>44075</v>
      </c>
      <c r="K32" s="4">
        <v>44105</v>
      </c>
      <c r="L32" s="4">
        <v>44136</v>
      </c>
      <c r="M32" s="4">
        <v>44166</v>
      </c>
    </row>
    <row r="33" spans="1:14">
      <c r="A33" s="3" t="s">
        <v>0</v>
      </c>
      <c r="B33" s="3">
        <v>2600</v>
      </c>
      <c r="C33" s="3">
        <v>2800</v>
      </c>
      <c r="D33" s="3">
        <v>3900</v>
      </c>
      <c r="E33" s="3">
        <v>3600</v>
      </c>
      <c r="F33" s="3">
        <v>3700</v>
      </c>
      <c r="G33" s="3">
        <v>3500</v>
      </c>
      <c r="H33" s="3">
        <v>3400</v>
      </c>
      <c r="I33" s="3">
        <v>3200</v>
      </c>
      <c r="J33" s="3">
        <v>3300</v>
      </c>
      <c r="K33" s="3">
        <v>3500</v>
      </c>
      <c r="L33" s="3">
        <v>3100</v>
      </c>
      <c r="M33" s="3">
        <v>4000</v>
      </c>
    </row>
    <row r="37" spans="1:14">
      <c r="A37" s="3"/>
      <c r="B37" s="4">
        <v>43831</v>
      </c>
      <c r="C37" s="4">
        <v>43862</v>
      </c>
      <c r="D37" s="4">
        <v>43891</v>
      </c>
      <c r="E37" s="4">
        <v>43922</v>
      </c>
      <c r="F37" s="4">
        <v>43952</v>
      </c>
      <c r="G37" s="4">
        <v>43983</v>
      </c>
      <c r="H37" s="4">
        <v>44013</v>
      </c>
      <c r="I37" s="4">
        <v>44044</v>
      </c>
      <c r="J37" s="4">
        <v>44075</v>
      </c>
      <c r="K37" s="4">
        <v>44105</v>
      </c>
      <c r="L37" s="4">
        <v>44136</v>
      </c>
      <c r="M37" s="4">
        <v>44166</v>
      </c>
    </row>
    <row r="38" spans="1:14" ht="16">
      <c r="A38" s="6" t="s">
        <v>1</v>
      </c>
      <c r="B38" s="20">
        <v>18301.16355391929</v>
      </c>
      <c r="C38" s="20">
        <v>19361.573735063816</v>
      </c>
      <c r="D38" s="20">
        <v>21554.268615380897</v>
      </c>
      <c r="E38" s="20">
        <v>22793.267297282724</v>
      </c>
      <c r="F38" s="20">
        <v>24374.841071780946</v>
      </c>
      <c r="G38" s="20">
        <v>25706.826525423181</v>
      </c>
      <c r="H38" s="20">
        <v>26775.140185204447</v>
      </c>
      <c r="I38" s="20">
        <v>27567.660904746033</v>
      </c>
      <c r="J38" s="20">
        <v>28634.573436040751</v>
      </c>
      <c r="K38" s="20">
        <v>30093.333126105706</v>
      </c>
      <c r="L38" s="20">
        <v>31061.125307832554</v>
      </c>
      <c r="M38" s="20">
        <v>33238.980967316071</v>
      </c>
    </row>
    <row r="42" spans="1:14" ht="80">
      <c r="A42" s="26" t="s">
        <v>18</v>
      </c>
    </row>
    <row r="43" spans="1:14">
      <c r="B43">
        <v>1</v>
      </c>
      <c r="C43" s="5">
        <v>2864</v>
      </c>
      <c r="D43" s="5">
        <v>2813</v>
      </c>
      <c r="E43" s="5">
        <v>3435</v>
      </c>
      <c r="F43" s="5">
        <v>3024</v>
      </c>
      <c r="G43" s="5">
        <v>3130</v>
      </c>
      <c r="H43" s="5">
        <v>3195</v>
      </c>
      <c r="I43" s="5">
        <v>3156</v>
      </c>
      <c r="J43" s="5">
        <v>3157</v>
      </c>
      <c r="K43" s="5">
        <v>3385</v>
      </c>
      <c r="L43" s="5">
        <v>3337</v>
      </c>
      <c r="M43" s="5">
        <v>3052</v>
      </c>
      <c r="N43" s="5">
        <v>3598</v>
      </c>
    </row>
    <row r="44" spans="1:14">
      <c r="B44">
        <v>2</v>
      </c>
      <c r="C44" s="5">
        <v>1528</v>
      </c>
      <c r="D44" s="5">
        <v>1574</v>
      </c>
      <c r="E44" s="5">
        <v>1822</v>
      </c>
      <c r="F44" s="5">
        <v>1702</v>
      </c>
      <c r="G44" s="5">
        <v>1792</v>
      </c>
      <c r="H44" s="5">
        <v>1678</v>
      </c>
      <c r="I44" s="5">
        <v>1481</v>
      </c>
      <c r="J44" s="5">
        <v>1482</v>
      </c>
      <c r="K44" s="5">
        <v>1748</v>
      </c>
      <c r="L44" s="5">
        <v>1807</v>
      </c>
      <c r="M44" s="5">
        <v>1592</v>
      </c>
    </row>
    <row r="45" spans="1:14">
      <c r="B45">
        <v>3</v>
      </c>
      <c r="C45" s="5">
        <v>1380</v>
      </c>
      <c r="D45" s="5">
        <v>1375</v>
      </c>
      <c r="E45" s="5">
        <v>1613</v>
      </c>
      <c r="F45" s="5">
        <v>1506</v>
      </c>
      <c r="G45" s="5">
        <v>1596</v>
      </c>
      <c r="H45" s="5">
        <v>1513</v>
      </c>
      <c r="I45" s="5">
        <v>1321</v>
      </c>
      <c r="J45" s="5">
        <v>1340</v>
      </c>
      <c r="K45" s="5">
        <v>1587</v>
      </c>
      <c r="L45" s="5">
        <v>1660</v>
      </c>
    </row>
    <row r="46" spans="1:14">
      <c r="B46">
        <v>4</v>
      </c>
      <c r="C46" s="5">
        <v>1285</v>
      </c>
      <c r="D46" s="5">
        <v>1299</v>
      </c>
      <c r="E46" s="5">
        <v>1515</v>
      </c>
      <c r="F46" s="5">
        <v>1418</v>
      </c>
      <c r="G46" s="5">
        <v>1509</v>
      </c>
      <c r="H46" s="5">
        <v>1432</v>
      </c>
      <c r="I46" s="5">
        <v>1255</v>
      </c>
      <c r="J46" s="5">
        <v>1266</v>
      </c>
      <c r="K46" s="5">
        <v>1524</v>
      </c>
    </row>
    <row r="47" spans="1:14">
      <c r="B47">
        <v>5</v>
      </c>
      <c r="C47" s="5">
        <v>1246</v>
      </c>
      <c r="D47" s="5">
        <v>1254</v>
      </c>
      <c r="E47" s="5">
        <v>1451</v>
      </c>
      <c r="F47" s="5">
        <v>1366</v>
      </c>
      <c r="G47" s="5">
        <v>1460</v>
      </c>
      <c r="H47" s="5">
        <v>1387</v>
      </c>
      <c r="I47" s="5">
        <v>1208</v>
      </c>
      <c r="J47" s="5">
        <v>1238</v>
      </c>
    </row>
    <row r="48" spans="1:14">
      <c r="B48">
        <v>6</v>
      </c>
      <c r="C48" s="5">
        <v>1215</v>
      </c>
      <c r="D48" s="5">
        <v>1202</v>
      </c>
      <c r="E48" s="5">
        <v>1400</v>
      </c>
      <c r="F48" s="5">
        <v>1328</v>
      </c>
      <c r="G48" s="5">
        <v>1416</v>
      </c>
      <c r="H48" s="5">
        <v>1341</v>
      </c>
      <c r="I48" s="5">
        <v>1189</v>
      </c>
    </row>
    <row r="49" spans="1:28">
      <c r="B49">
        <v>7</v>
      </c>
      <c r="C49" s="5">
        <v>1162</v>
      </c>
      <c r="D49" s="5">
        <v>1165</v>
      </c>
      <c r="E49" s="5">
        <v>1376</v>
      </c>
      <c r="F49" s="5">
        <v>1310</v>
      </c>
      <c r="G49" s="5">
        <v>1384</v>
      </c>
      <c r="H49" s="5">
        <v>1328</v>
      </c>
    </row>
    <row r="50" spans="1:28">
      <c r="B50">
        <v>8</v>
      </c>
      <c r="C50" s="5">
        <v>1128</v>
      </c>
      <c r="D50" s="5">
        <v>1133</v>
      </c>
      <c r="E50" s="5">
        <v>1348</v>
      </c>
      <c r="F50" s="5">
        <v>1271</v>
      </c>
      <c r="G50" s="5">
        <v>1360</v>
      </c>
    </row>
    <row r="51" spans="1:28">
      <c r="B51">
        <v>9</v>
      </c>
      <c r="C51" s="5">
        <v>1096</v>
      </c>
      <c r="D51" s="5">
        <v>1109</v>
      </c>
      <c r="E51" s="5">
        <v>1314</v>
      </c>
      <c r="F51" s="5">
        <v>1252</v>
      </c>
    </row>
    <row r="52" spans="1:28">
      <c r="B52">
        <v>10</v>
      </c>
      <c r="C52" s="5">
        <v>1075</v>
      </c>
      <c r="D52" s="5">
        <v>1082</v>
      </c>
      <c r="E52" s="5">
        <v>1303</v>
      </c>
    </row>
    <row r="53" spans="1:28">
      <c r="B53">
        <v>11</v>
      </c>
      <c r="C53" s="5">
        <v>1058</v>
      </c>
      <c r="D53" s="5">
        <v>1085</v>
      </c>
    </row>
    <row r="54" spans="1:28">
      <c r="B54">
        <v>12</v>
      </c>
      <c r="C54" s="5">
        <v>1058</v>
      </c>
    </row>
    <row r="56" spans="1:28" ht="19">
      <c r="A56" s="27" t="s">
        <v>27</v>
      </c>
    </row>
    <row r="57" spans="1:28">
      <c r="B57">
        <v>1</v>
      </c>
      <c r="C57" s="24">
        <v>1</v>
      </c>
      <c r="D57" s="24">
        <v>1</v>
      </c>
      <c r="E57" s="24">
        <v>1</v>
      </c>
      <c r="F57" s="24">
        <v>1</v>
      </c>
      <c r="G57" s="24">
        <v>1</v>
      </c>
      <c r="H57" s="24">
        <v>1</v>
      </c>
      <c r="I57" s="24">
        <v>1</v>
      </c>
      <c r="J57" s="24">
        <v>1</v>
      </c>
      <c r="K57" s="24">
        <v>1</v>
      </c>
      <c r="L57" s="24">
        <v>1</v>
      </c>
      <c r="M57" s="24">
        <v>1</v>
      </c>
      <c r="N57" s="24">
        <v>1</v>
      </c>
      <c r="P57" s="16">
        <v>1</v>
      </c>
      <c r="Q57">
        <v>2</v>
      </c>
      <c r="R57">
        <v>3</v>
      </c>
      <c r="S57">
        <v>4</v>
      </c>
      <c r="T57">
        <v>5</v>
      </c>
      <c r="U57">
        <v>6</v>
      </c>
      <c r="V57">
        <v>7</v>
      </c>
      <c r="W57">
        <v>8</v>
      </c>
      <c r="X57">
        <v>9</v>
      </c>
      <c r="Y57">
        <v>10</v>
      </c>
      <c r="Z57">
        <v>11</v>
      </c>
      <c r="AA57">
        <v>12</v>
      </c>
    </row>
    <row r="58" spans="1:28">
      <c r="B58">
        <v>2</v>
      </c>
      <c r="C58">
        <f>C44/$C$43</f>
        <v>0.53351955307262566</v>
      </c>
      <c r="D58">
        <f>D44/$D$43</f>
        <v>0.55954496978314971</v>
      </c>
      <c r="E58">
        <f>E44/$E$43</f>
        <v>0.53042212518195053</v>
      </c>
      <c r="F58">
        <f>F44/$F$43</f>
        <v>0.56283068783068779</v>
      </c>
      <c r="G58">
        <f>G44/$G$43</f>
        <v>0.5725239616613419</v>
      </c>
      <c r="H58">
        <f>H44/$H$43</f>
        <v>0.52519561815336469</v>
      </c>
      <c r="I58">
        <f>I44/$I$43</f>
        <v>0.46926489226869456</v>
      </c>
      <c r="J58">
        <f>J44/$J$43</f>
        <v>0.46943300601837185</v>
      </c>
      <c r="K58">
        <f>K44/$K$43</f>
        <v>0.51639586410635152</v>
      </c>
      <c r="L58">
        <f>L44/$L$43</f>
        <v>0.5415043452202577</v>
      </c>
      <c r="M58">
        <f>M44/$M$43</f>
        <v>0.52162516382699864</v>
      </c>
      <c r="P58" s="16">
        <v>1</v>
      </c>
      <c r="Q58">
        <v>0.53351955307262566</v>
      </c>
      <c r="R58">
        <v>0.48184357541899442</v>
      </c>
      <c r="S58">
        <v>0.44867318435754189</v>
      </c>
      <c r="T58">
        <v>0.43505586592178769</v>
      </c>
      <c r="U58">
        <v>0.42423184357541899</v>
      </c>
      <c r="V58">
        <v>0.40572625698324022</v>
      </c>
      <c r="W58">
        <v>0.39385474860335196</v>
      </c>
      <c r="X58">
        <v>0.38268156424581007</v>
      </c>
      <c r="Y58">
        <v>0.37534916201117319</v>
      </c>
      <c r="Z58">
        <v>0.36941340782122906</v>
      </c>
      <c r="AA58">
        <v>0.36941340782122906</v>
      </c>
      <c r="AB58" s="21">
        <v>2864</v>
      </c>
    </row>
    <row r="59" spans="1:28">
      <c r="B59">
        <v>3</v>
      </c>
      <c r="C59">
        <f t="shared" ref="C59:C68" si="1">C45/$C$43</f>
        <v>0.48184357541899442</v>
      </c>
      <c r="D59">
        <f t="shared" ref="D59:D67" si="2">D45/$D$43</f>
        <v>0.48880199075719871</v>
      </c>
      <c r="E59">
        <f t="shared" ref="E59:E66" si="3">E45/$E$43</f>
        <v>0.46957787481804947</v>
      </c>
      <c r="F59">
        <f t="shared" ref="F59:F65" si="4">F45/$F$43</f>
        <v>0.49801587301587302</v>
      </c>
      <c r="G59">
        <f t="shared" ref="G59:G64" si="5">G45/$G$43</f>
        <v>0.50990415335463257</v>
      </c>
      <c r="H59">
        <f t="shared" ref="H59:H63" si="6">H45/$H$43</f>
        <v>0.47355242566510169</v>
      </c>
      <c r="I59">
        <f t="shared" ref="I59:I62" si="7">I45/$I$43</f>
        <v>0.41856780735107729</v>
      </c>
      <c r="J59">
        <f t="shared" ref="J59:J61" si="8">J45/$J$43</f>
        <v>0.42445359518530251</v>
      </c>
      <c r="K59">
        <f t="shared" ref="K59:K60" si="9">K45/$K$43</f>
        <v>0.46883308714918759</v>
      </c>
      <c r="L59">
        <f>L45/$L$43</f>
        <v>0.49745280191789032</v>
      </c>
      <c r="P59" s="16">
        <v>1</v>
      </c>
      <c r="Q59">
        <v>0.55954496978314971</v>
      </c>
      <c r="R59">
        <v>0.48880199075719871</v>
      </c>
      <c r="S59">
        <v>0.46178457163170994</v>
      </c>
      <c r="T59">
        <v>0.44578741557056523</v>
      </c>
      <c r="U59">
        <v>0.42730181301102027</v>
      </c>
      <c r="V59">
        <v>0.4141485958051902</v>
      </c>
      <c r="W59">
        <v>0.40277284038393174</v>
      </c>
      <c r="X59">
        <v>0.39424102381798792</v>
      </c>
      <c r="Y59">
        <v>0.38464273018130113</v>
      </c>
      <c r="Z59">
        <v>0.38570920725204411</v>
      </c>
      <c r="AB59" s="21">
        <v>2813</v>
      </c>
    </row>
    <row r="60" spans="1:28" ht="60">
      <c r="B60">
        <v>4</v>
      </c>
      <c r="C60">
        <f t="shared" si="1"/>
        <v>0.44867318435754189</v>
      </c>
      <c r="D60">
        <f t="shared" si="2"/>
        <v>0.46178457163170994</v>
      </c>
      <c r="E60">
        <f t="shared" si="3"/>
        <v>0.44104803493449779</v>
      </c>
      <c r="F60">
        <f t="shared" si="4"/>
        <v>0.4689153439153439</v>
      </c>
      <c r="G60">
        <f t="shared" si="5"/>
        <v>0.48210862619808309</v>
      </c>
      <c r="H60">
        <f t="shared" si="6"/>
        <v>0.44820031298904539</v>
      </c>
      <c r="I60">
        <f t="shared" si="7"/>
        <v>0.39765525982256023</v>
      </c>
      <c r="J60">
        <f t="shared" si="8"/>
        <v>0.40101362052581563</v>
      </c>
      <c r="K60">
        <f t="shared" si="9"/>
        <v>0.4502215657311669</v>
      </c>
      <c r="O60" s="29" t="s">
        <v>20</v>
      </c>
      <c r="P60" s="16">
        <v>1</v>
      </c>
      <c r="Q60">
        <v>0.53042212518195053</v>
      </c>
      <c r="R60">
        <v>0.46957787481804947</v>
      </c>
      <c r="S60">
        <v>0.44104803493449779</v>
      </c>
      <c r="T60">
        <v>0.42241630276564773</v>
      </c>
      <c r="U60">
        <v>0.40756914119359533</v>
      </c>
      <c r="V60">
        <v>0.40058224163027656</v>
      </c>
      <c r="W60">
        <v>0.39243085880640466</v>
      </c>
      <c r="X60">
        <v>0.38253275109170304</v>
      </c>
      <c r="Y60">
        <v>0.37933042212518198</v>
      </c>
      <c r="AB60" s="21">
        <v>3435</v>
      </c>
    </row>
    <row r="61" spans="1:28">
      <c r="B61">
        <v>5</v>
      </c>
      <c r="C61">
        <f t="shared" si="1"/>
        <v>0.43505586592178769</v>
      </c>
      <c r="D61">
        <f t="shared" si="2"/>
        <v>0.44578741557056523</v>
      </c>
      <c r="E61">
        <f t="shared" si="3"/>
        <v>0.42241630276564773</v>
      </c>
      <c r="F61">
        <f t="shared" si="4"/>
        <v>0.45171957671957674</v>
      </c>
      <c r="G61">
        <f t="shared" si="5"/>
        <v>0.46645367412140576</v>
      </c>
      <c r="H61">
        <f t="shared" si="6"/>
        <v>0.43411580594679189</v>
      </c>
      <c r="I61">
        <f t="shared" si="7"/>
        <v>0.38276299112801015</v>
      </c>
      <c r="J61">
        <f t="shared" si="8"/>
        <v>0.39214444092492873</v>
      </c>
      <c r="P61" s="16">
        <v>1</v>
      </c>
      <c r="Q61">
        <v>0.56283068783068779</v>
      </c>
      <c r="R61">
        <v>0.49801587301587302</v>
      </c>
      <c r="S61">
        <v>0.4689153439153439</v>
      </c>
      <c r="T61">
        <v>0.45171957671957674</v>
      </c>
      <c r="U61">
        <v>0.43915343915343913</v>
      </c>
      <c r="V61">
        <v>0.4332010582010582</v>
      </c>
      <c r="W61">
        <v>0.42030423280423279</v>
      </c>
      <c r="X61">
        <v>0.41402116402116401</v>
      </c>
      <c r="AB61" s="21">
        <v>3024</v>
      </c>
    </row>
    <row r="62" spans="1:28">
      <c r="B62">
        <v>6</v>
      </c>
      <c r="C62">
        <f t="shared" si="1"/>
        <v>0.42423184357541899</v>
      </c>
      <c r="D62">
        <f t="shared" si="2"/>
        <v>0.42730181301102027</v>
      </c>
      <c r="E62">
        <f t="shared" si="3"/>
        <v>0.40756914119359533</v>
      </c>
      <c r="F62">
        <f t="shared" si="4"/>
        <v>0.43915343915343913</v>
      </c>
      <c r="G62">
        <f t="shared" si="5"/>
        <v>0.45239616613418532</v>
      </c>
      <c r="H62">
        <f t="shared" si="6"/>
        <v>0.41971830985915493</v>
      </c>
      <c r="I62">
        <f t="shared" si="7"/>
        <v>0.3767427122940431</v>
      </c>
      <c r="P62" s="16">
        <v>1</v>
      </c>
      <c r="Q62">
        <v>0.5725239616613419</v>
      </c>
      <c r="R62">
        <v>0.50990415335463257</v>
      </c>
      <c r="S62">
        <v>0.48210862619808309</v>
      </c>
      <c r="T62">
        <v>0.46645367412140576</v>
      </c>
      <c r="U62">
        <v>0.45239616613418532</v>
      </c>
      <c r="V62">
        <v>0.44217252396166135</v>
      </c>
      <c r="W62">
        <v>0.43450479233226835</v>
      </c>
      <c r="AB62" s="21">
        <v>3130</v>
      </c>
    </row>
    <row r="63" spans="1:28">
      <c r="B63">
        <v>7</v>
      </c>
      <c r="C63">
        <f t="shared" si="1"/>
        <v>0.40572625698324022</v>
      </c>
      <c r="D63">
        <f t="shared" si="2"/>
        <v>0.4141485958051902</v>
      </c>
      <c r="E63">
        <f t="shared" si="3"/>
        <v>0.40058224163027656</v>
      </c>
      <c r="F63">
        <f t="shared" si="4"/>
        <v>0.4332010582010582</v>
      </c>
      <c r="G63">
        <f t="shared" si="5"/>
        <v>0.44217252396166135</v>
      </c>
      <c r="H63">
        <f t="shared" si="6"/>
        <v>0.41564945226917061</v>
      </c>
      <c r="P63" s="16">
        <v>1</v>
      </c>
      <c r="Q63">
        <v>0.52519561815336469</v>
      </c>
      <c r="R63">
        <v>0.47355242566510169</v>
      </c>
      <c r="S63">
        <v>0.44820031298904539</v>
      </c>
      <c r="T63">
        <v>0.43411580594679189</v>
      </c>
      <c r="U63">
        <v>0.41971830985915493</v>
      </c>
      <c r="V63">
        <v>0.41564945226917061</v>
      </c>
      <c r="AB63" s="21">
        <v>3195</v>
      </c>
    </row>
    <row r="64" spans="1:28">
      <c r="B64">
        <v>8</v>
      </c>
      <c r="C64">
        <f t="shared" si="1"/>
        <v>0.39385474860335196</v>
      </c>
      <c r="D64">
        <f t="shared" si="2"/>
        <v>0.40277284038393174</v>
      </c>
      <c r="E64">
        <f t="shared" si="3"/>
        <v>0.39243085880640466</v>
      </c>
      <c r="F64">
        <f t="shared" si="4"/>
        <v>0.42030423280423279</v>
      </c>
      <c r="G64">
        <f t="shared" si="5"/>
        <v>0.43450479233226835</v>
      </c>
      <c r="P64" s="16">
        <v>1</v>
      </c>
      <c r="Q64">
        <v>0.46926489226869456</v>
      </c>
      <c r="R64">
        <v>0.41856780735107729</v>
      </c>
      <c r="S64">
        <v>0.39765525982256023</v>
      </c>
      <c r="T64">
        <v>0.38276299112801015</v>
      </c>
      <c r="U64">
        <v>0.3767427122940431</v>
      </c>
      <c r="AB64" s="21">
        <v>3156</v>
      </c>
    </row>
    <row r="65" spans="1:47">
      <c r="B65">
        <v>9</v>
      </c>
      <c r="C65">
        <f t="shared" si="1"/>
        <v>0.38268156424581007</v>
      </c>
      <c r="D65">
        <f t="shared" si="2"/>
        <v>0.39424102381798792</v>
      </c>
      <c r="E65">
        <f t="shared" si="3"/>
        <v>0.38253275109170304</v>
      </c>
      <c r="F65">
        <f t="shared" si="4"/>
        <v>0.41402116402116401</v>
      </c>
      <c r="P65" s="16">
        <v>1</v>
      </c>
      <c r="Q65">
        <v>0.46943300601837185</v>
      </c>
      <c r="R65">
        <v>0.42445359518530251</v>
      </c>
      <c r="S65">
        <v>0.40101362052581563</v>
      </c>
      <c r="T65">
        <v>0.39214444092492873</v>
      </c>
      <c r="AB65" s="21">
        <v>3157</v>
      </c>
    </row>
    <row r="66" spans="1:47">
      <c r="B66">
        <v>10</v>
      </c>
      <c r="C66">
        <f t="shared" si="1"/>
        <v>0.37534916201117319</v>
      </c>
      <c r="D66">
        <f t="shared" si="2"/>
        <v>0.38464273018130113</v>
      </c>
      <c r="E66">
        <f t="shared" si="3"/>
        <v>0.37933042212518198</v>
      </c>
      <c r="P66" s="16">
        <v>1</v>
      </c>
      <c r="Q66">
        <v>0.51639586410635152</v>
      </c>
      <c r="R66">
        <v>0.46883308714918759</v>
      </c>
      <c r="S66">
        <v>0.4502215657311669</v>
      </c>
      <c r="AB66" s="21">
        <v>3385</v>
      </c>
    </row>
    <row r="67" spans="1:47">
      <c r="B67">
        <v>11</v>
      </c>
      <c r="C67">
        <f t="shared" si="1"/>
        <v>0.36941340782122906</v>
      </c>
      <c r="D67">
        <f t="shared" si="2"/>
        <v>0.38570920725204411</v>
      </c>
      <c r="P67" s="16">
        <v>1</v>
      </c>
      <c r="Q67">
        <v>0.5415043452202577</v>
      </c>
      <c r="R67">
        <v>0.49745280191789032</v>
      </c>
      <c r="AB67" s="21">
        <v>3337</v>
      </c>
    </row>
    <row r="68" spans="1:47">
      <c r="B68">
        <v>12</v>
      </c>
      <c r="C68">
        <f t="shared" si="1"/>
        <v>0.36941340782122906</v>
      </c>
      <c r="P68" s="16">
        <v>1</v>
      </c>
      <c r="Q68">
        <v>0.52162516382699864</v>
      </c>
      <c r="AB68" s="21">
        <v>3052</v>
      </c>
    </row>
    <row r="69" spans="1:47">
      <c r="P69">
        <v>1</v>
      </c>
      <c r="AB69" s="21">
        <v>3598</v>
      </c>
    </row>
    <row r="70" spans="1:47" ht="19">
      <c r="O70" s="27" t="s">
        <v>21</v>
      </c>
      <c r="P70" s="30">
        <f>AVERAGE(P58:P69)</f>
        <v>1</v>
      </c>
      <c r="Q70" s="31">
        <f>AVERAGE(Q58:Q68)</f>
        <v>0.52747819882943581</v>
      </c>
      <c r="R70" s="31">
        <f>AVERAGE(R58:R67)</f>
        <v>0.47310031846333078</v>
      </c>
      <c r="S70" s="31">
        <f>AVERAGE(S58:S66)</f>
        <v>0.44440228001175158</v>
      </c>
      <c r="T70" s="31">
        <f>AVERAGE(T58:T65)</f>
        <v>0.42880700913733916</v>
      </c>
      <c r="U70" s="31">
        <f>AVERAGE(U58:U64)</f>
        <v>0.42101620360297959</v>
      </c>
      <c r="V70" s="31">
        <f>AVERAGE(V58:V63)</f>
        <v>0.41858002147509948</v>
      </c>
      <c r="W70" s="31">
        <f>AVERAGE(W58:W62)</f>
        <v>0.40877349458603784</v>
      </c>
      <c r="X70" s="31">
        <f>AVERAGE(X58:X61)</f>
        <v>0.39336912579416622</v>
      </c>
      <c r="Y70" s="31">
        <f>AVERAGE(Y58:Y60)</f>
        <v>0.37977410477255208</v>
      </c>
      <c r="Z70" s="31">
        <f>AVERAGE(Z58:Z59)</f>
        <v>0.37756130753663658</v>
      </c>
      <c r="AA70" s="31">
        <f>AA58</f>
        <v>0.36941340782122906</v>
      </c>
    </row>
    <row r="71" spans="1:47" ht="40">
      <c r="A71" s="26" t="s">
        <v>19</v>
      </c>
    </row>
    <row r="72" spans="1:47">
      <c r="B72">
        <v>1</v>
      </c>
      <c r="C72" s="25">
        <v>2600</v>
      </c>
      <c r="D72" s="25">
        <v>2800</v>
      </c>
      <c r="E72" s="25">
        <v>3900</v>
      </c>
      <c r="F72" s="25">
        <v>3600</v>
      </c>
      <c r="G72" s="25">
        <v>3700</v>
      </c>
      <c r="H72" s="25">
        <v>3500</v>
      </c>
      <c r="I72" s="25">
        <v>3400</v>
      </c>
      <c r="J72" s="25">
        <v>3200</v>
      </c>
      <c r="K72" s="25">
        <v>3300</v>
      </c>
      <c r="L72" s="25">
        <v>3500</v>
      </c>
      <c r="M72" s="25">
        <v>3100</v>
      </c>
      <c r="N72" s="25">
        <v>4000</v>
      </c>
    </row>
    <row r="73" spans="1:47">
      <c r="B73">
        <v>2</v>
      </c>
      <c r="C73">
        <f>$C$72*C58</f>
        <v>1387.1508379888267</v>
      </c>
      <c r="D73">
        <f>$D$72*D58</f>
        <v>1566.7259153928192</v>
      </c>
      <c r="E73">
        <f>$E$72*E58</f>
        <v>2068.6462882096071</v>
      </c>
      <c r="F73">
        <f>$F$72*F58</f>
        <v>2026.1904761904761</v>
      </c>
      <c r="G73">
        <f>$G$72*G58</f>
        <v>2118.3386581469649</v>
      </c>
      <c r="H73">
        <f>$H$72*H58</f>
        <v>1838.1846635367765</v>
      </c>
      <c r="I73">
        <f>$I$72*I58</f>
        <v>1595.5006337135615</v>
      </c>
      <c r="J73">
        <f>$J$72*J58</f>
        <v>1502.18561925879</v>
      </c>
      <c r="K73">
        <f>$K$72*K58</f>
        <v>1704.10635155096</v>
      </c>
      <c r="L73">
        <f>$L$72*L58</f>
        <v>1895.2652082709019</v>
      </c>
      <c r="M73">
        <f>M72*M58</f>
        <v>1617.0380078636958</v>
      </c>
    </row>
    <row r="74" spans="1:47" ht="68">
      <c r="B74">
        <v>3</v>
      </c>
      <c r="C74">
        <f t="shared" ref="C74:C83" si="10">$C$72*C59</f>
        <v>1252.7932960893854</v>
      </c>
      <c r="D74">
        <f t="shared" ref="D74:D82" si="11">$D$72*D59</f>
        <v>1368.6455741201564</v>
      </c>
      <c r="E74">
        <f t="shared" ref="E74:E81" si="12">$E$72*E59</f>
        <v>1831.3537117903929</v>
      </c>
      <c r="F74">
        <f t="shared" ref="F74:F80" si="13">$F$72*F59</f>
        <v>1792.8571428571429</v>
      </c>
      <c r="G74">
        <f t="shared" ref="G74:G79" si="14">$G$72*G59</f>
        <v>1886.6453674121406</v>
      </c>
      <c r="H74">
        <f t="shared" ref="H74:H78" si="15">$H$72*H59</f>
        <v>1657.433489827856</v>
      </c>
      <c r="I74">
        <f t="shared" ref="I74:I77" si="16">$I$72*I59</f>
        <v>1423.1305449936629</v>
      </c>
      <c r="J74">
        <f t="shared" ref="J74:J76" si="17">$J$72*J59</f>
        <v>1358.2515045929681</v>
      </c>
      <c r="K74">
        <f t="shared" ref="K74:K75" si="18">$K$72*K59</f>
        <v>1547.1491875923191</v>
      </c>
      <c r="L74">
        <f>$L$72*L59</f>
        <v>1741.0848067126162</v>
      </c>
      <c r="O74" s="32" t="s">
        <v>22</v>
      </c>
      <c r="P74" s="5">
        <v>3598</v>
      </c>
      <c r="Q74">
        <f>$P$74*Q70</f>
        <v>1897.86655938831</v>
      </c>
      <c r="R74">
        <f>$P$74*R70</f>
        <v>1702.2149458310641</v>
      </c>
      <c r="S74">
        <f>$P$74*S70</f>
        <v>1598.9594034822821</v>
      </c>
      <c r="T74">
        <f>$P$74*T70</f>
        <v>1542.8476188761463</v>
      </c>
      <c r="U74">
        <f>$P$74*U70</f>
        <v>1514.8163005635206</v>
      </c>
      <c r="V74">
        <f>$P$74*V70</f>
        <v>1506.0509172674078</v>
      </c>
      <c r="W74">
        <f>$P$74*W70</f>
        <v>1470.7670335205642</v>
      </c>
      <c r="X74">
        <f>$P$74*X70</f>
        <v>1415.3421146074102</v>
      </c>
      <c r="Y74">
        <f>$P$74*Y70</f>
        <v>1366.4272289716423</v>
      </c>
      <c r="Z74">
        <f>$P$74*Z70</f>
        <v>1358.4655845168184</v>
      </c>
      <c r="AA74">
        <f>$P$74*AA70</f>
        <v>1329.1494413407822</v>
      </c>
    </row>
    <row r="75" spans="1:47">
      <c r="B75">
        <v>4</v>
      </c>
      <c r="C75">
        <f t="shared" si="10"/>
        <v>1166.5502793296089</v>
      </c>
      <c r="D75">
        <f t="shared" si="11"/>
        <v>1292.9968005687879</v>
      </c>
      <c r="E75">
        <f t="shared" si="12"/>
        <v>1720.0873362445413</v>
      </c>
      <c r="F75">
        <f t="shared" si="13"/>
        <v>1688.0952380952381</v>
      </c>
      <c r="G75">
        <f t="shared" si="14"/>
        <v>1783.8019169329075</v>
      </c>
      <c r="H75">
        <f t="shared" si="15"/>
        <v>1568.701095461659</v>
      </c>
      <c r="I75">
        <f t="shared" si="16"/>
        <v>1352.0278833967047</v>
      </c>
      <c r="J75">
        <f t="shared" si="17"/>
        <v>1283.24358568261</v>
      </c>
      <c r="K75">
        <f t="shared" si="18"/>
        <v>1485.7311669128508</v>
      </c>
      <c r="P75" s="5">
        <v>3052</v>
      </c>
      <c r="R75">
        <f t="shared" ref="Q75:AA75" si="19">$P$75*R70</f>
        <v>1443.9021719500856</v>
      </c>
      <c r="S75">
        <f t="shared" si="19"/>
        <v>1356.3157585958659</v>
      </c>
      <c r="T75">
        <f t="shared" si="19"/>
        <v>1308.7189918871591</v>
      </c>
      <c r="U75">
        <f t="shared" si="19"/>
        <v>1284.9414533962938</v>
      </c>
      <c r="V75">
        <f t="shared" si="19"/>
        <v>1277.5062255420037</v>
      </c>
      <c r="W75">
        <f t="shared" si="19"/>
        <v>1247.5767054765874</v>
      </c>
      <c r="X75">
        <f t="shared" si="19"/>
        <v>1200.5625719237953</v>
      </c>
      <c r="Y75">
        <f t="shared" si="19"/>
        <v>1159.0705677658289</v>
      </c>
      <c r="Z75">
        <f t="shared" si="19"/>
        <v>1152.3171106018149</v>
      </c>
      <c r="AA75">
        <f t="shared" si="19"/>
        <v>1127.4497206703911</v>
      </c>
    </row>
    <row r="76" spans="1:47">
      <c r="B76">
        <v>5</v>
      </c>
      <c r="C76">
        <f t="shared" si="10"/>
        <v>1131.1452513966481</v>
      </c>
      <c r="D76">
        <f t="shared" si="11"/>
        <v>1248.2047635975825</v>
      </c>
      <c r="E76">
        <f t="shared" si="12"/>
        <v>1647.4235807860262</v>
      </c>
      <c r="F76">
        <f t="shared" si="13"/>
        <v>1626.1904761904764</v>
      </c>
      <c r="G76">
        <f t="shared" si="14"/>
        <v>1725.8785942492013</v>
      </c>
      <c r="H76">
        <f t="shared" si="15"/>
        <v>1519.4053208137716</v>
      </c>
      <c r="I76">
        <f t="shared" si="16"/>
        <v>1301.3941698352346</v>
      </c>
      <c r="J76">
        <f t="shared" si="17"/>
        <v>1254.862210959772</v>
      </c>
      <c r="P76" s="5">
        <v>3337</v>
      </c>
      <c r="S76">
        <f t="shared" ref="Q76:AA76" si="20">$P$76*S70</f>
        <v>1482.9704083992151</v>
      </c>
      <c r="T76">
        <f t="shared" si="20"/>
        <v>1430.9289894913009</v>
      </c>
      <c r="U76">
        <f t="shared" si="20"/>
        <v>1404.9310714231428</v>
      </c>
      <c r="V76">
        <f t="shared" si="20"/>
        <v>1396.8015316624069</v>
      </c>
      <c r="W76">
        <f t="shared" si="20"/>
        <v>1364.0771514336084</v>
      </c>
      <c r="X76">
        <f t="shared" si="20"/>
        <v>1312.6727727751327</v>
      </c>
      <c r="Y76">
        <f t="shared" si="20"/>
        <v>1267.3061876260062</v>
      </c>
      <c r="Z76">
        <f t="shared" si="20"/>
        <v>1259.9220832497563</v>
      </c>
      <c r="AA76">
        <f t="shared" si="20"/>
        <v>1232.7325418994415</v>
      </c>
    </row>
    <row r="77" spans="1:47">
      <c r="B77">
        <v>6</v>
      </c>
      <c r="C77">
        <f t="shared" si="10"/>
        <v>1103.0027932960893</v>
      </c>
      <c r="D77">
        <f t="shared" si="11"/>
        <v>1196.4450764308567</v>
      </c>
      <c r="E77">
        <f t="shared" si="12"/>
        <v>1589.5196506550217</v>
      </c>
      <c r="F77">
        <f t="shared" si="13"/>
        <v>1580.952380952381</v>
      </c>
      <c r="G77">
        <f t="shared" si="14"/>
        <v>1673.8658146964856</v>
      </c>
      <c r="H77">
        <f t="shared" si="15"/>
        <v>1469.0140845070423</v>
      </c>
      <c r="I77">
        <f t="shared" si="16"/>
        <v>1280.9252217997466</v>
      </c>
      <c r="P77" s="5">
        <v>3385</v>
      </c>
      <c r="T77">
        <f t="shared" ref="Q77:AA77" si="21">$P$77*T70</f>
        <v>1451.5117259298931</v>
      </c>
      <c r="U77">
        <f t="shared" si="21"/>
        <v>1425.1398491960858</v>
      </c>
      <c r="V77">
        <f t="shared" si="21"/>
        <v>1416.8933726932119</v>
      </c>
      <c r="W77">
        <f t="shared" si="21"/>
        <v>1383.698279173738</v>
      </c>
      <c r="X77">
        <f t="shared" si="21"/>
        <v>1331.5544908132526</v>
      </c>
      <c r="Y77">
        <f t="shared" si="21"/>
        <v>1285.5353446550887</v>
      </c>
      <c r="Z77">
        <f t="shared" si="21"/>
        <v>1278.0450260115149</v>
      </c>
      <c r="AA77">
        <f t="shared" si="21"/>
        <v>1250.4643854748604</v>
      </c>
      <c r="AJ77">
        <v>1</v>
      </c>
      <c r="AK77">
        <v>2</v>
      </c>
      <c r="AL77">
        <v>3</v>
      </c>
      <c r="AM77">
        <v>4</v>
      </c>
      <c r="AN77">
        <v>5</v>
      </c>
      <c r="AO77">
        <v>6</v>
      </c>
      <c r="AP77">
        <v>7</v>
      </c>
      <c r="AQ77">
        <v>8</v>
      </c>
      <c r="AR77">
        <v>9</v>
      </c>
      <c r="AS77">
        <v>10</v>
      </c>
      <c r="AT77">
        <v>11</v>
      </c>
      <c r="AU77">
        <v>12</v>
      </c>
    </row>
    <row r="78" spans="1:47" ht="32">
      <c r="B78">
        <v>7</v>
      </c>
      <c r="C78">
        <f t="shared" si="10"/>
        <v>1054.8882681564246</v>
      </c>
      <c r="D78">
        <f t="shared" si="11"/>
        <v>1159.6160682545326</v>
      </c>
      <c r="E78">
        <f t="shared" si="12"/>
        <v>1562.2707423580787</v>
      </c>
      <c r="F78">
        <f t="shared" si="13"/>
        <v>1559.5238095238094</v>
      </c>
      <c r="G78">
        <f t="shared" si="14"/>
        <v>1636.038338658147</v>
      </c>
      <c r="H78">
        <f t="shared" si="15"/>
        <v>1454.7730829420971</v>
      </c>
      <c r="P78" s="5">
        <v>3157</v>
      </c>
      <c r="Q78" s="33"/>
      <c r="R78" s="33"/>
      <c r="S78" s="33"/>
      <c r="T78" s="33"/>
      <c r="U78" s="33">
        <f>$P$78*U70</f>
        <v>1329.1481547746066</v>
      </c>
      <c r="V78" s="33">
        <f t="shared" ref="V78:AA78" si="22">$P$78*V70</f>
        <v>1321.4571277968892</v>
      </c>
      <c r="W78" s="33">
        <f t="shared" si="22"/>
        <v>1290.4979224081214</v>
      </c>
      <c r="X78" s="33">
        <f t="shared" si="22"/>
        <v>1241.8663301321828</v>
      </c>
      <c r="Y78" s="33">
        <f t="shared" si="22"/>
        <v>1198.9468487669469</v>
      </c>
      <c r="Z78" s="33">
        <f t="shared" si="22"/>
        <v>1191.9610478931618</v>
      </c>
      <c r="AA78" s="33">
        <f t="shared" si="22"/>
        <v>1166.23812849162</v>
      </c>
      <c r="AB78" s="28" t="s">
        <v>23</v>
      </c>
      <c r="AC78" s="33">
        <f>Q70-Q64</f>
        <v>5.8213306560741251E-2</v>
      </c>
      <c r="AD78" s="33">
        <f t="shared" ref="AD78:AF78" si="23">R70-R64</f>
        <v>5.453251111225349E-2</v>
      </c>
      <c r="AE78" s="33">
        <f t="shared" si="23"/>
        <v>4.6747020189191357E-2</v>
      </c>
      <c r="AF78" s="33">
        <f>T70-T64</f>
        <v>4.6044018009329002E-2</v>
      </c>
      <c r="AG78" s="33">
        <f>U70-U64</f>
        <v>4.4273491308936486E-2</v>
      </c>
      <c r="AH78" s="28" t="s">
        <v>24</v>
      </c>
      <c r="AI78" s="33">
        <f>AVERAGE(AC78:AG78)</f>
        <v>4.9962069436090314E-2</v>
      </c>
      <c r="AJ78">
        <v>1</v>
      </c>
      <c r="AK78">
        <f>Q70-$AI$78</f>
        <v>0.47751612939334548</v>
      </c>
      <c r="AL78">
        <f t="shared" ref="AL78:AT78" si="24">R70-$AI$78</f>
        <v>0.42313824902724045</v>
      </c>
      <c r="AM78">
        <f t="shared" si="24"/>
        <v>0.39444021057566125</v>
      </c>
      <c r="AN78">
        <f t="shared" si="24"/>
        <v>0.37884493970124883</v>
      </c>
      <c r="AO78">
        <f t="shared" si="24"/>
        <v>0.37105413416688926</v>
      </c>
      <c r="AP78">
        <f t="shared" si="24"/>
        <v>0.36861795203900916</v>
      </c>
      <c r="AQ78">
        <f t="shared" si="24"/>
        <v>0.35881142514994752</v>
      </c>
      <c r="AR78">
        <f t="shared" si="24"/>
        <v>0.34340705635807589</v>
      </c>
      <c r="AS78">
        <f t="shared" si="24"/>
        <v>0.32981203533646175</v>
      </c>
      <c r="AT78">
        <f t="shared" si="24"/>
        <v>0.32759923810054625</v>
      </c>
      <c r="AU78">
        <f>AA70-$AI$78</f>
        <v>0.31945133838513873</v>
      </c>
    </row>
    <row r="79" spans="1:47">
      <c r="B79">
        <v>8</v>
      </c>
      <c r="C79">
        <f t="shared" si="10"/>
        <v>1024.022346368715</v>
      </c>
      <c r="D79">
        <f t="shared" si="11"/>
        <v>1127.7639530750089</v>
      </c>
      <c r="E79">
        <f t="shared" si="12"/>
        <v>1530.4803493449781</v>
      </c>
      <c r="F79">
        <f t="shared" si="13"/>
        <v>1513.0952380952381</v>
      </c>
      <c r="G79">
        <f t="shared" si="14"/>
        <v>1607.6677316293928</v>
      </c>
      <c r="P79" s="5">
        <v>3156</v>
      </c>
      <c r="Q79" s="33"/>
      <c r="R79" s="33"/>
      <c r="S79" s="33"/>
      <c r="T79" s="33"/>
      <c r="U79" s="33"/>
      <c r="V79" s="33">
        <f t="shared" ref="R79:AA79" si="25">$P$79*V70</f>
        <v>1321.0385477754139</v>
      </c>
      <c r="W79" s="33">
        <f t="shared" si="25"/>
        <v>1290.0891489135354</v>
      </c>
      <c r="X79" s="33">
        <f t="shared" si="25"/>
        <v>1241.4729610063887</v>
      </c>
      <c r="Y79" s="33">
        <f t="shared" si="25"/>
        <v>1198.5670746621743</v>
      </c>
      <c r="Z79" s="33">
        <f t="shared" si="25"/>
        <v>1191.583486585625</v>
      </c>
      <c r="AA79" s="33">
        <f t="shared" si="25"/>
        <v>1165.8687150837989</v>
      </c>
      <c r="AC79" s="33">
        <f>Q70-Q65</f>
        <v>5.8045192811063961E-2</v>
      </c>
      <c r="AD79" s="33">
        <f t="shared" ref="AD79:AF79" si="26">R70-R65</f>
        <v>4.864672327802827E-2</v>
      </c>
      <c r="AE79" s="33">
        <f t="shared" si="26"/>
        <v>4.3388659485935954E-2</v>
      </c>
      <c r="AF79" s="33">
        <f t="shared" si="26"/>
        <v>3.6662568212410429E-2</v>
      </c>
      <c r="AI79" s="33">
        <f>AVERAGE(AC79:AF79)</f>
        <v>4.6685785946859654E-2</v>
      </c>
      <c r="AJ79">
        <v>1</v>
      </c>
      <c r="AK79">
        <f>Q70-$AI$79</f>
        <v>0.48079241288257613</v>
      </c>
      <c r="AL79">
        <f t="shared" ref="AL79:AU79" si="27">R70-$AI$79</f>
        <v>0.4264145325164711</v>
      </c>
      <c r="AM79">
        <f t="shared" si="27"/>
        <v>0.39771649406489196</v>
      </c>
      <c r="AN79">
        <f t="shared" si="27"/>
        <v>0.38212122319047948</v>
      </c>
      <c r="AO79">
        <f t="shared" si="27"/>
        <v>0.37433041765611996</v>
      </c>
      <c r="AP79">
        <f t="shared" si="27"/>
        <v>0.37189423552823986</v>
      </c>
      <c r="AQ79">
        <f t="shared" si="27"/>
        <v>0.36208770863917816</v>
      </c>
      <c r="AR79">
        <f t="shared" si="27"/>
        <v>0.34668333984730659</v>
      </c>
      <c r="AS79">
        <f t="shared" si="27"/>
        <v>0.33308831882569245</v>
      </c>
      <c r="AT79">
        <f t="shared" si="27"/>
        <v>0.33087552158977696</v>
      </c>
      <c r="AU79">
        <f t="shared" si="27"/>
        <v>0.32272762187436943</v>
      </c>
    </row>
    <row r="80" spans="1:47">
      <c r="B80">
        <v>9</v>
      </c>
      <c r="C80">
        <f t="shared" si="10"/>
        <v>994.97206703910615</v>
      </c>
      <c r="D80">
        <f t="shared" si="11"/>
        <v>1103.8748666903662</v>
      </c>
      <c r="E80">
        <f t="shared" si="12"/>
        <v>1491.8777292576419</v>
      </c>
      <c r="F80">
        <f t="shared" si="13"/>
        <v>1490.4761904761904</v>
      </c>
      <c r="P80" s="5">
        <v>3195</v>
      </c>
      <c r="W80">
        <f t="shared" ref="R80:AA80" si="28">$P$80*W70</f>
        <v>1306.0313152023909</v>
      </c>
      <c r="X80">
        <f t="shared" si="28"/>
        <v>1256.8143569123611</v>
      </c>
      <c r="Y80">
        <f t="shared" si="28"/>
        <v>1213.378264748304</v>
      </c>
      <c r="Z80">
        <f t="shared" si="28"/>
        <v>1206.308377579554</v>
      </c>
      <c r="AA80">
        <f t="shared" si="28"/>
        <v>1180.2758379888269</v>
      </c>
    </row>
    <row r="81" spans="2:47">
      <c r="B81">
        <v>10</v>
      </c>
      <c r="C81">
        <f t="shared" si="10"/>
        <v>975.90782122905034</v>
      </c>
      <c r="D81">
        <f t="shared" si="11"/>
        <v>1076.9996445076431</v>
      </c>
      <c r="E81">
        <f t="shared" si="12"/>
        <v>1479.3886462882097</v>
      </c>
      <c r="P81" s="5">
        <v>3130</v>
      </c>
      <c r="X81">
        <f t="shared" ref="R81:AA81" si="29">$P$81*X70</f>
        <v>1231.2453637357403</v>
      </c>
      <c r="Y81">
        <f t="shared" si="29"/>
        <v>1188.6929479380881</v>
      </c>
      <c r="Z81">
        <f t="shared" si="29"/>
        <v>1181.7668925896726</v>
      </c>
      <c r="AA81">
        <f t="shared" si="29"/>
        <v>1156.2639664804469</v>
      </c>
    </row>
    <row r="82" spans="2:47">
      <c r="B82">
        <v>11</v>
      </c>
      <c r="C82">
        <f t="shared" si="10"/>
        <v>960.47486033519556</v>
      </c>
      <c r="D82">
        <f t="shared" si="11"/>
        <v>1079.9857803057234</v>
      </c>
      <c r="P82" s="5">
        <v>3024</v>
      </c>
      <c r="Y82">
        <f>$P$82*Y70</f>
        <v>1148.4368928321976</v>
      </c>
      <c r="Z82">
        <f t="shared" ref="Z82:AA82" si="30">$P$82*Z70</f>
        <v>1141.7453939907891</v>
      </c>
      <c r="AA82">
        <f t="shared" si="30"/>
        <v>1117.1061452513966</v>
      </c>
      <c r="AI82" s="34" t="s">
        <v>25</v>
      </c>
      <c r="AJ82" s="5">
        <v>3157</v>
      </c>
      <c r="AK82">
        <f>$P$78*AK78</f>
        <v>1507.5184204947916</v>
      </c>
      <c r="AL82">
        <f t="shared" ref="AL82:AU82" si="31">$P$78*AL78</f>
        <v>1335.8474521789981</v>
      </c>
      <c r="AM82">
        <f t="shared" si="31"/>
        <v>1245.2477447873625</v>
      </c>
      <c r="AN82">
        <f t="shared" si="31"/>
        <v>1196.0134746368426</v>
      </c>
      <c r="AO82">
        <f t="shared" si="31"/>
        <v>1171.4179015648695</v>
      </c>
      <c r="AP82">
        <f t="shared" si="31"/>
        <v>1163.726874587152</v>
      </c>
      <c r="AQ82">
        <f t="shared" si="31"/>
        <v>1132.7676691983843</v>
      </c>
      <c r="AR82">
        <f t="shared" si="31"/>
        <v>1084.1360769224457</v>
      </c>
      <c r="AS82">
        <f t="shared" si="31"/>
        <v>1041.2165955572098</v>
      </c>
      <c r="AT82">
        <f t="shared" si="31"/>
        <v>1034.2307946834246</v>
      </c>
      <c r="AU82">
        <f t="shared" si="31"/>
        <v>1008.507875281883</v>
      </c>
    </row>
    <row r="83" spans="2:47">
      <c r="B83">
        <v>12</v>
      </c>
      <c r="C83">
        <f t="shared" si="10"/>
        <v>960.47486033519556</v>
      </c>
      <c r="P83" s="5">
        <v>3435</v>
      </c>
      <c r="Z83">
        <f>$P$83*Z70</f>
        <v>1296.9230913883466</v>
      </c>
      <c r="AA83">
        <f>$P$83*AA70</f>
        <v>1268.9350558659219</v>
      </c>
      <c r="AJ83" s="5">
        <v>3156</v>
      </c>
      <c r="AK83">
        <f>$P$79*AK79</f>
        <v>1517.3808550574101</v>
      </c>
      <c r="AL83">
        <f t="shared" ref="AL83:AU83" si="32">$P$79*AL79</f>
        <v>1345.7642646219829</v>
      </c>
      <c r="AM83">
        <f t="shared" si="32"/>
        <v>1255.193255268799</v>
      </c>
      <c r="AN83">
        <f t="shared" si="32"/>
        <v>1205.9745803891533</v>
      </c>
      <c r="AO83">
        <f t="shared" si="32"/>
        <v>1181.3867981227147</v>
      </c>
      <c r="AP83">
        <f t="shared" si="32"/>
        <v>1173.6982073271249</v>
      </c>
      <c r="AQ83">
        <f t="shared" si="32"/>
        <v>1142.7488084652464</v>
      </c>
      <c r="AR83">
        <f t="shared" si="32"/>
        <v>1094.1326205580997</v>
      </c>
      <c r="AS83">
        <f t="shared" si="32"/>
        <v>1051.2267342138855</v>
      </c>
      <c r="AT83">
        <f t="shared" si="32"/>
        <v>1044.243146137336</v>
      </c>
      <c r="AU83">
        <f t="shared" si="32"/>
        <v>1018.52837463551</v>
      </c>
    </row>
    <row r="84" spans="2:47">
      <c r="P84" s="5">
        <v>2813</v>
      </c>
      <c r="AA84">
        <f>P84*AA70</f>
        <v>1039.1599162011173</v>
      </c>
    </row>
    <row r="85" spans="2:47">
      <c r="P85" s="5">
        <v>2864</v>
      </c>
    </row>
  </sheetData>
  <conditionalFormatting sqref="B3:M24 N24:V24 B26:X26 B25:W25 N16 N17:O17 N18:P18 N19:Q19 N20:R20 N21:S21 N22:T22 N23:U23 N3:Y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max"/>
        <color rgb="FFFFEF9C"/>
        <color rgb="FF63BE7B"/>
      </colorScale>
    </cfRule>
  </conditionalFormatting>
  <conditionalFormatting sqref="C43:C54 C57:N5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max"/>
        <color rgb="FFFFEF9C"/>
        <color rgb="FF63BE7B"/>
      </colorScale>
    </cfRule>
  </conditionalFormatting>
  <conditionalFormatting sqref="D43:D5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max"/>
        <color rgb="FFFFEF9C"/>
        <color rgb="FF63BE7B"/>
      </colorScale>
    </cfRule>
  </conditionalFormatting>
  <conditionalFormatting sqref="E43:E5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max"/>
        <color rgb="FFFFEF9C"/>
        <color rgb="FF63BE7B"/>
      </colorScale>
    </cfRule>
  </conditionalFormatting>
  <conditionalFormatting sqref="F43:F5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max"/>
        <color rgb="FFFFEF9C"/>
        <color rgb="FF63BE7B"/>
      </colorScale>
    </cfRule>
  </conditionalFormatting>
  <conditionalFormatting sqref="G43:G5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FEF9C"/>
        <color rgb="FF63BE7B"/>
      </colorScale>
    </cfRule>
  </conditionalFormatting>
  <conditionalFormatting sqref="H43:H4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max"/>
        <color rgb="FFFFEF9C"/>
        <color rgb="FF63BE7B"/>
      </colorScale>
    </cfRule>
  </conditionalFormatting>
  <conditionalFormatting sqref="I43:I4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max"/>
        <color rgb="FFFFEF9C"/>
        <color rgb="FF63BE7B"/>
      </colorScale>
    </cfRule>
  </conditionalFormatting>
  <conditionalFormatting sqref="J43:J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max"/>
        <color rgb="FFFFEF9C"/>
        <color rgb="FF63BE7B"/>
      </colorScale>
    </cfRule>
  </conditionalFormatting>
  <conditionalFormatting sqref="K43:K4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max"/>
        <color rgb="FFFFEF9C"/>
        <color rgb="FF63BE7B"/>
      </colorScale>
    </cfRule>
  </conditionalFormatting>
  <conditionalFormatting sqref="L43:L4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max"/>
        <color rgb="FFFFEF9C"/>
        <color rgb="FF63BE7B"/>
      </colorScale>
    </cfRule>
  </conditionalFormatting>
  <conditionalFormatting sqref="M43:M4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N4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max"/>
        <color rgb="FFFFEF9C"/>
        <color rgb="FF63BE7B"/>
      </colorScale>
    </cfRule>
  </conditionalFormatting>
  <conditionalFormatting sqref="C43:N54 C57:N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Y2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Y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max"/>
        <color rgb="FFFFEF9C"/>
        <color rgb="FF63BE7B"/>
      </colorScale>
    </cfRule>
  </conditionalFormatting>
  <conditionalFormatting sqref="P7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max"/>
        <color rgb="FFFFEF9C"/>
        <color rgb="FF63BE7B"/>
      </colorScale>
    </cfRule>
  </conditionalFormatting>
  <conditionalFormatting sqref="P7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max"/>
        <color rgb="FFFFEF9C"/>
        <color rgb="FF63BE7B"/>
      </colorScale>
    </cfRule>
  </conditionalFormatting>
  <conditionalFormatting sqref="P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max"/>
        <color rgb="FFFFEF9C"/>
        <color rgb="FF63BE7B"/>
      </colorScale>
    </cfRule>
  </conditionalFormatting>
  <conditionalFormatting sqref="P7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max"/>
        <color rgb="FFFFEF9C"/>
        <color rgb="FF63BE7B"/>
      </colorScale>
    </cfRule>
  </conditionalFormatting>
  <conditionalFormatting sqref="P7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max"/>
        <color rgb="FFFFEF9C"/>
        <color rgb="FF63BE7B"/>
      </colorScale>
    </cfRule>
  </conditionalFormatting>
  <conditionalFormatting sqref="P7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FEF9C"/>
        <color rgb="FF63BE7B"/>
      </colorScale>
    </cfRule>
  </conditionalFormatting>
  <conditionalFormatting sqref="P8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FFEF9C"/>
        <color rgb="FF63BE7B"/>
      </colorScale>
    </cfRule>
  </conditionalFormatting>
  <conditionalFormatting sqref="P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P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P8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max"/>
        <color rgb="FFFFEF9C"/>
        <color rgb="FF63BE7B"/>
      </colorScale>
    </cfRule>
  </conditionalFormatting>
  <conditionalFormatting sqref="P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P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AJ8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A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прогн-е MAU (вар1)</vt:lpstr>
      <vt:lpstr>вар2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2020-02-28T14:07:39Z</dcterms:modified>
</cp:coreProperties>
</file>