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tf\OneDrive\Рабочий стол\optimization\lab2Thread-master\"/>
    </mc:Choice>
  </mc:AlternateContent>
  <bookViews>
    <workbookView xWindow="0" yWindow="0" windowWidth="23040" windowHeight="9195"/>
  </bookViews>
  <sheets>
    <sheet name="Лист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8" i="1" l="1" a="1"/>
  <c r="J38" i="1" s="1"/>
  <c r="N33" i="1" a="1"/>
  <c r="N33" i="1" s="1"/>
  <c r="J28" i="1" a="1"/>
  <c r="J28" i="1" s="1"/>
  <c r="F38" i="1" a="1"/>
  <c r="J33" i="1" a="1"/>
  <c r="J33" i="1" s="1"/>
  <c r="L33" i="1"/>
  <c r="J34" i="1"/>
  <c r="K34" i="1"/>
  <c r="L34" i="1"/>
  <c r="J35" i="1"/>
  <c r="K35" i="1"/>
  <c r="L35" i="1"/>
  <c r="F43" i="1" a="1"/>
  <c r="N38" i="1" a="1"/>
  <c r="F33" i="1" a="1"/>
  <c r="F33" i="1" s="1"/>
  <c r="F28" i="1" a="1"/>
  <c r="F28" i="1" s="1"/>
  <c r="J23" i="1" a="1"/>
  <c r="J23" i="1" s="1"/>
  <c r="G25" i="1"/>
  <c r="H25" i="1"/>
  <c r="G24" i="1"/>
  <c r="H24" i="1"/>
  <c r="G23" i="1"/>
  <c r="H23" i="1"/>
  <c r="F24" i="1"/>
  <c r="F25" i="1"/>
  <c r="F23" i="1"/>
  <c r="N23" i="1" s="1" a="1"/>
  <c r="N23" i="1" s="1"/>
  <c r="K40" i="1" l="1"/>
  <c r="J39" i="1"/>
  <c r="J40" i="1"/>
  <c r="L38" i="1"/>
  <c r="L39" i="1"/>
  <c r="K38" i="1"/>
  <c r="L40" i="1"/>
  <c r="K39" i="1"/>
  <c r="O35" i="1"/>
  <c r="P33" i="1"/>
  <c r="P34" i="1"/>
  <c r="O33" i="1"/>
  <c r="N34" i="1"/>
  <c r="N35" i="1"/>
  <c r="P35" i="1"/>
  <c r="O34" i="1"/>
  <c r="J29" i="1"/>
  <c r="K30" i="1"/>
  <c r="J30" i="1"/>
  <c r="L28" i="1"/>
  <c r="H38" i="1" s="1"/>
  <c r="L29" i="1"/>
  <c r="K28" i="1"/>
  <c r="L30" i="1"/>
  <c r="K29" i="1"/>
  <c r="G39" i="1" s="1"/>
  <c r="G38" i="1"/>
  <c r="H39" i="1"/>
  <c r="H40" i="1"/>
  <c r="F40" i="1"/>
  <c r="F38" i="1"/>
  <c r="N38" i="1" s="1"/>
  <c r="F43" i="1" s="1"/>
  <c r="G40" i="1"/>
  <c r="F39" i="1"/>
  <c r="K33" i="1"/>
  <c r="G35" i="1"/>
  <c r="F35" i="1"/>
  <c r="H34" i="1"/>
  <c r="G33" i="1"/>
  <c r="F34" i="1"/>
  <c r="H33" i="1"/>
  <c r="H35" i="1"/>
  <c r="G34" i="1"/>
  <c r="H28" i="1"/>
  <c r="H29" i="1"/>
  <c r="G28" i="1"/>
  <c r="G30" i="1"/>
  <c r="F29" i="1"/>
  <c r="F30" i="1"/>
  <c r="H30" i="1"/>
  <c r="G29" i="1"/>
  <c r="O25" i="1"/>
  <c r="N24" i="1"/>
  <c r="N25" i="1"/>
  <c r="P23" i="1"/>
  <c r="P24" i="1"/>
  <c r="O23" i="1"/>
  <c r="P25" i="1"/>
  <c r="O24" i="1"/>
  <c r="J24" i="1"/>
  <c r="K25" i="1"/>
  <c r="J25" i="1"/>
  <c r="L23" i="1"/>
  <c r="L24" i="1"/>
  <c r="K23" i="1"/>
  <c r="L25" i="1"/>
  <c r="K24" i="1"/>
  <c r="P39" i="1" l="1"/>
  <c r="H44" i="1" s="1"/>
  <c r="P38" i="1"/>
  <c r="H43" i="1" s="1"/>
  <c r="P40" i="1"/>
  <c r="H45" i="1" s="1"/>
  <c r="N40" i="1"/>
  <c r="F45" i="1" s="1"/>
  <c r="O38" i="1"/>
  <c r="G43" i="1" s="1"/>
  <c r="O40" i="1"/>
  <c r="G45" i="1" s="1"/>
  <c r="O39" i="1"/>
  <c r="G44" i="1" s="1"/>
  <c r="N39" i="1"/>
  <c r="F44" i="1" s="1"/>
  <c r="F18" i="1" a="1"/>
  <c r="F18" i="1" s="1"/>
  <c r="B18" i="1" a="1"/>
  <c r="B18" i="1" s="1"/>
  <c r="N13" i="1" a="1"/>
  <c r="N13" i="1" s="1"/>
  <c r="J15" i="1"/>
  <c r="K15" i="1"/>
  <c r="L15" i="1"/>
  <c r="K14" i="1"/>
  <c r="L14" i="1"/>
  <c r="J14" i="1"/>
  <c r="K13" i="1"/>
  <c r="L13" i="1"/>
  <c r="J13" i="1"/>
  <c r="F13" i="1"/>
  <c r="H15" i="1"/>
  <c r="G15" i="1"/>
  <c r="F15" i="1"/>
  <c r="H14" i="1"/>
  <c r="G14" i="1"/>
  <c r="F14" i="1"/>
  <c r="H13" i="1"/>
  <c r="G13" i="1"/>
  <c r="N8" i="1" a="1"/>
  <c r="N8" i="1" s="1"/>
  <c r="J9" i="1"/>
  <c r="J10" i="1"/>
  <c r="J8" i="1"/>
  <c r="F9" i="1"/>
  <c r="F10" i="1"/>
  <c r="F8" i="1"/>
  <c r="F5" i="1"/>
  <c r="F4" i="1"/>
  <c r="F3" i="1"/>
  <c r="G20" i="1" l="1"/>
  <c r="F19" i="1"/>
  <c r="F20" i="1"/>
  <c r="H18" i="1"/>
  <c r="H19" i="1"/>
  <c r="G18" i="1"/>
  <c r="H20" i="1"/>
  <c r="G19" i="1"/>
  <c r="C20" i="1"/>
  <c r="B19" i="1"/>
  <c r="B20" i="1"/>
  <c r="D18" i="1"/>
  <c r="D19" i="1"/>
  <c r="C18" i="1"/>
  <c r="D20" i="1"/>
  <c r="C19" i="1"/>
  <c r="O15" i="1"/>
  <c r="N14" i="1"/>
  <c r="N15" i="1"/>
  <c r="P13" i="1"/>
  <c r="P14" i="1"/>
  <c r="O13" i="1"/>
  <c r="P15" i="1"/>
  <c r="O14" i="1"/>
  <c r="O10" i="1"/>
  <c r="N9" i="1"/>
  <c r="N10" i="1"/>
  <c r="P8" i="1"/>
  <c r="P9" i="1"/>
  <c r="O8" i="1"/>
  <c r="P10" i="1"/>
  <c r="O9" i="1"/>
  <c r="G10" i="1" l="1"/>
  <c r="H10" i="1"/>
  <c r="G9" i="1"/>
  <c r="H9" i="1"/>
  <c r="H8" i="1"/>
  <c r="G8" i="1"/>
  <c r="J3" i="1" a="1"/>
  <c r="J3" i="1" s="1"/>
  <c r="K5" i="1" l="1"/>
  <c r="J4" i="1"/>
  <c r="J5" i="1"/>
  <c r="L3" i="1"/>
  <c r="K3" i="1"/>
  <c r="L4" i="1"/>
  <c r="L5" i="1"/>
  <c r="K4" i="1"/>
</calcChain>
</file>

<file path=xl/sharedStrings.xml><?xml version="1.0" encoding="utf-8"?>
<sst xmlns="http://schemas.openxmlformats.org/spreadsheetml/2006/main" count="35" uniqueCount="33">
  <si>
    <t>A</t>
  </si>
  <si>
    <t>A1</t>
  </si>
  <si>
    <t>b1</t>
  </si>
  <si>
    <t>c1</t>
  </si>
  <si>
    <t>A2</t>
  </si>
  <si>
    <t>B2</t>
  </si>
  <si>
    <t xml:space="preserve"> </t>
  </si>
  <si>
    <t>y1</t>
  </si>
  <si>
    <t>b</t>
  </si>
  <si>
    <t>y2</t>
  </si>
  <si>
    <t>C2</t>
  </si>
  <si>
    <t>B2-C2</t>
  </si>
  <si>
    <t>y1'</t>
  </si>
  <si>
    <t>y2'</t>
  </si>
  <si>
    <t>i</t>
  </si>
  <si>
    <t>j</t>
  </si>
  <si>
    <t>3b1</t>
  </si>
  <si>
    <t>3b1+c1</t>
  </si>
  <si>
    <t>y3=A2*(B2-C2)</t>
  </si>
  <si>
    <t>K1=</t>
  </si>
  <si>
    <t>K2=</t>
  </si>
  <si>
    <t>K1*Y3</t>
  </si>
  <si>
    <t>y2*y2'</t>
  </si>
  <si>
    <t>Part1</t>
  </si>
  <si>
    <t>Y3^2</t>
  </si>
  <si>
    <t>Y3^3</t>
  </si>
  <si>
    <t>y2*y1'</t>
  </si>
  <si>
    <t>K2*Y2</t>
  </si>
  <si>
    <t>K2*Y2*y1'</t>
  </si>
  <si>
    <t>part1 +Y3^3</t>
  </si>
  <si>
    <t>part1 +Y3^3-Y3</t>
  </si>
  <si>
    <t>part1 +Y3^3-Y3+y2*y1'</t>
  </si>
  <si>
    <t>part1 +Y3^3-Y3+y2*y1'+K2*Y2*y1'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</si>
</sst>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0" xfId="0" applyNumberFormat="1" applyAlignment="1">
      <alignment horizontal="left" vertical="center" indent="2"/>
    </xf>
    <xf numFmtId="0" fontId="4" fillId="0" borderId="1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2" fontId="2" fillId="2" borderId="3" xfId="0" applyNumberFormat="1" applyFont="1" applyFill="1" applyBorder="1" applyAlignment="1">
      <alignment horizontal="center" vertical="center"/>
    </xf>
    <xf numFmtId="2" fontId="2" fillId="2" borderId="4" xfId="0" applyNumberFormat="1" applyFont="1" applyFill="1" applyBorder="1" applyAlignment="1">
      <alignment horizontal="center" vertical="center"/>
    </xf>
    <xf numFmtId="2" fontId="2" fillId="2" borderId="5" xfId="0" applyNumberFormat="1" applyFont="1" applyFill="1" applyBorder="1" applyAlignment="1">
      <alignment horizontal="center" vertical="center"/>
    </xf>
    <xf numFmtId="2" fontId="2" fillId="2" borderId="6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2" fontId="2" fillId="2" borderId="7" xfId="0" applyNumberFormat="1" applyFont="1" applyFill="1" applyBorder="1" applyAlignment="1">
      <alignment horizontal="center" vertical="center"/>
    </xf>
    <xf numFmtId="2" fontId="2" fillId="2" borderId="8" xfId="0" applyNumberFormat="1" applyFont="1" applyFill="1" applyBorder="1" applyAlignment="1">
      <alignment horizontal="center" vertical="center"/>
    </xf>
    <xf numFmtId="2" fontId="2" fillId="2" borderId="9" xfId="0" applyNumberFormat="1" applyFont="1" applyFill="1" applyBorder="1" applyAlignment="1">
      <alignment horizontal="center" vertical="center"/>
    </xf>
    <xf numFmtId="2" fontId="2" fillId="2" borderId="10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2" fontId="2" fillId="2" borderId="17" xfId="0" applyNumberFormat="1" applyFont="1" applyFill="1" applyBorder="1" applyAlignment="1">
      <alignment horizontal="center" vertical="center"/>
    </xf>
    <xf numFmtId="2" fontId="2" fillId="2" borderId="18" xfId="0" applyNumberFormat="1" applyFont="1" applyFill="1" applyBorder="1" applyAlignment="1">
      <alignment horizontal="center" vertical="center"/>
    </xf>
    <xf numFmtId="2" fontId="2" fillId="2" borderId="2" xfId="0" applyNumberFormat="1" applyFont="1" applyFill="1" applyBorder="1" applyAlignment="1">
      <alignment horizontal="center" vertical="center"/>
    </xf>
    <xf numFmtId="0" fontId="2" fillId="2" borderId="6" xfId="0" applyNumberFormat="1" applyFont="1" applyFill="1" applyBorder="1" applyAlignment="1">
      <alignment horizontal="center" vertical="center"/>
    </xf>
    <xf numFmtId="0" fontId="2" fillId="2" borderId="8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B57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65"/>
  <sheetViews>
    <sheetView tabSelected="1" topLeftCell="A16" zoomScale="70" zoomScaleNormal="70" workbookViewId="0">
      <selection activeCell="F43" sqref="F43:H45"/>
    </sheetView>
  </sheetViews>
  <sheetFormatPr defaultColWidth="9.140625" defaultRowHeight="15" x14ac:dyDescent="0.25"/>
  <cols>
    <col min="1" max="1" width="2.140625" style="1" customWidth="1"/>
    <col min="2" max="2" width="7.28515625" style="1" customWidth="1"/>
    <col min="3" max="3" width="8" style="1" customWidth="1"/>
    <col min="4" max="4" width="7.5703125" style="1" customWidth="1"/>
    <col min="5" max="5" width="2.7109375" style="1" customWidth="1"/>
    <col min="6" max="6" width="17.85546875" style="1" customWidth="1"/>
    <col min="7" max="7" width="20.140625" style="1" customWidth="1"/>
    <col min="8" max="8" width="16.140625" style="1" customWidth="1"/>
    <col min="9" max="9" width="2.7109375" style="1" customWidth="1"/>
    <col min="10" max="10" width="21.28515625" style="1" customWidth="1"/>
    <col min="11" max="11" width="19.85546875" style="1" customWidth="1"/>
    <col min="12" max="12" width="16.7109375" style="1" customWidth="1"/>
    <col min="13" max="13" width="2.7109375" style="1" customWidth="1"/>
    <col min="14" max="14" width="22" style="1" customWidth="1"/>
    <col min="15" max="15" width="19.7109375" style="1" customWidth="1"/>
    <col min="16" max="16" width="22.28515625" style="1" customWidth="1"/>
    <col min="17" max="17" width="2.7109375" style="1" customWidth="1"/>
    <col min="18" max="18" width="9.5703125" style="1" customWidth="1"/>
    <col min="19" max="19" width="9.42578125" style="1" customWidth="1"/>
    <col min="20" max="20" width="8.140625" style="1" customWidth="1"/>
    <col min="21" max="21" width="2.7109375" style="1" customWidth="1"/>
    <col min="22" max="22" width="10.28515625" style="1" customWidth="1"/>
    <col min="23" max="24" width="8.7109375" style="1" customWidth="1"/>
    <col min="25" max="32" width="7.7109375" style="1" customWidth="1"/>
    <col min="33" max="16384" width="9.140625" style="1"/>
  </cols>
  <sheetData>
    <row r="1" spans="2:24" ht="9" customHeight="1" thickBot="1" x14ac:dyDescent="0.3"/>
    <row r="2" spans="2:24" ht="20.100000000000001" customHeight="1" thickBot="1" x14ac:dyDescent="0.3">
      <c r="B2" s="20" t="s">
        <v>0</v>
      </c>
      <c r="C2" s="21"/>
      <c r="D2" s="22"/>
      <c r="E2" s="5"/>
      <c r="F2" s="17" t="s">
        <v>8</v>
      </c>
      <c r="G2" s="18"/>
      <c r="H2" s="19"/>
      <c r="I2" s="5"/>
      <c r="J2" s="20" t="s">
        <v>7</v>
      </c>
      <c r="K2" s="21"/>
      <c r="L2" s="22"/>
      <c r="M2" s="5"/>
      <c r="N2" s="20" t="s">
        <v>1</v>
      </c>
      <c r="O2" s="21"/>
      <c r="P2" s="22"/>
      <c r="Q2" s="5"/>
      <c r="R2" s="20" t="s">
        <v>2</v>
      </c>
      <c r="S2" s="21"/>
      <c r="T2" s="22"/>
      <c r="W2" s="14" t="s">
        <v>14</v>
      </c>
      <c r="X2" s="15" t="s">
        <v>15</v>
      </c>
    </row>
    <row r="3" spans="2:24" ht="20.100000000000001" customHeight="1" x14ac:dyDescent="0.25">
      <c r="B3" s="23">
        <v>2</v>
      </c>
      <c r="C3" s="24">
        <v>3</v>
      </c>
      <c r="D3" s="25">
        <v>4</v>
      </c>
      <c r="E3" s="6"/>
      <c r="F3" s="23">
        <f>3/W3</f>
        <v>3</v>
      </c>
      <c r="G3" s="32">
        <v>0</v>
      </c>
      <c r="H3" s="33">
        <v>0</v>
      </c>
      <c r="I3" s="6"/>
      <c r="J3" s="23">
        <f t="array" ref="J3:L5">MMULT(B3:D5,F3:H5)</f>
        <v>11.285714285714285</v>
      </c>
      <c r="K3" s="32">
        <v>0</v>
      </c>
      <c r="L3" s="33">
        <v>0</v>
      </c>
      <c r="M3" s="6"/>
      <c r="N3" s="23">
        <v>4</v>
      </c>
      <c r="O3" s="24">
        <v>2</v>
      </c>
      <c r="P3" s="25">
        <v>3</v>
      </c>
      <c r="Q3" s="6"/>
      <c r="R3" s="23">
        <v>5</v>
      </c>
      <c r="S3" s="32">
        <v>0</v>
      </c>
      <c r="T3" s="33">
        <v>0</v>
      </c>
      <c r="W3" s="38">
        <v>1</v>
      </c>
      <c r="X3" s="39">
        <v>1</v>
      </c>
    </row>
    <row r="4" spans="2:24" ht="20.100000000000001" customHeight="1" x14ac:dyDescent="0.25">
      <c r="B4" s="26">
        <v>2</v>
      </c>
      <c r="C4" s="27">
        <v>62</v>
      </c>
      <c r="D4" s="28">
        <v>3</v>
      </c>
      <c r="E4" s="6"/>
      <c r="F4" s="26">
        <f>3/((W4*W4)+3)</f>
        <v>0.42857142857142855</v>
      </c>
      <c r="G4" s="34">
        <v>0</v>
      </c>
      <c r="H4" s="35">
        <v>0</v>
      </c>
      <c r="I4" s="6"/>
      <c r="J4" s="26">
        <v>35.571428571428569</v>
      </c>
      <c r="K4" s="34">
        <v>0</v>
      </c>
      <c r="L4" s="35">
        <v>0</v>
      </c>
      <c r="M4" s="6"/>
      <c r="N4" s="26">
        <v>5</v>
      </c>
      <c r="O4" s="27">
        <v>12</v>
      </c>
      <c r="P4" s="28">
        <v>4</v>
      </c>
      <c r="Q4" s="6"/>
      <c r="R4" s="26">
        <v>82</v>
      </c>
      <c r="S4" s="34">
        <v>0</v>
      </c>
      <c r="T4" s="35">
        <v>0</v>
      </c>
      <c r="W4" s="38">
        <v>2</v>
      </c>
      <c r="X4" s="39">
        <v>2</v>
      </c>
    </row>
    <row r="5" spans="2:24" ht="20.100000000000001" customHeight="1" thickBot="1" x14ac:dyDescent="0.3">
      <c r="B5" s="29">
        <v>14</v>
      </c>
      <c r="C5" s="30">
        <v>5</v>
      </c>
      <c r="D5" s="31">
        <v>1</v>
      </c>
      <c r="E5" s="6"/>
      <c r="F5" s="29">
        <f>3/W5</f>
        <v>1</v>
      </c>
      <c r="G5" s="36">
        <v>0</v>
      </c>
      <c r="H5" s="37">
        <v>0</v>
      </c>
      <c r="I5" s="6"/>
      <c r="J5" s="29">
        <v>45.142857142857146</v>
      </c>
      <c r="K5" s="36">
        <v>0</v>
      </c>
      <c r="L5" s="37">
        <v>0</v>
      </c>
      <c r="M5" s="6"/>
      <c r="N5" s="29">
        <v>5</v>
      </c>
      <c r="O5" s="30">
        <v>-2</v>
      </c>
      <c r="P5" s="31">
        <v>4</v>
      </c>
      <c r="Q5" s="6"/>
      <c r="R5" s="29">
        <v>24</v>
      </c>
      <c r="S5" s="36">
        <v>0</v>
      </c>
      <c r="T5" s="37">
        <v>0</v>
      </c>
      <c r="W5" s="40">
        <v>3</v>
      </c>
      <c r="X5" s="41">
        <v>3</v>
      </c>
    </row>
    <row r="6" spans="2:24" ht="20.100000000000001" customHeight="1" thickBot="1" x14ac:dyDescent="0.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2:24" ht="20.100000000000001" customHeight="1" thickBot="1" x14ac:dyDescent="0.3">
      <c r="B7" s="20" t="s">
        <v>3</v>
      </c>
      <c r="C7" s="21"/>
      <c r="D7" s="22"/>
      <c r="F7" s="17" t="s">
        <v>16</v>
      </c>
      <c r="G7" s="18"/>
      <c r="H7" s="19"/>
      <c r="I7" s="5"/>
      <c r="J7" s="20" t="s">
        <v>17</v>
      </c>
      <c r="K7" s="21"/>
      <c r="L7" s="22"/>
      <c r="M7" s="3"/>
      <c r="N7" s="20" t="s">
        <v>9</v>
      </c>
      <c r="O7" s="21"/>
      <c r="P7" s="22"/>
      <c r="Q7" s="2"/>
      <c r="R7" s="20" t="s">
        <v>4</v>
      </c>
      <c r="S7" s="21"/>
      <c r="T7" s="22"/>
    </row>
    <row r="8" spans="2:24" ht="20.100000000000001" customHeight="1" thickBot="1" x14ac:dyDescent="0.3">
      <c r="B8" s="23">
        <v>4</v>
      </c>
      <c r="C8" s="32">
        <v>0</v>
      </c>
      <c r="D8" s="33">
        <v>0</v>
      </c>
      <c r="F8" s="23">
        <f>R3*3</f>
        <v>15</v>
      </c>
      <c r="G8" s="32">
        <f t="shared" ref="G8:H10" si="0">S3-2*C8</f>
        <v>0</v>
      </c>
      <c r="H8" s="33">
        <f t="shared" si="0"/>
        <v>0</v>
      </c>
      <c r="I8" s="6"/>
      <c r="J8" s="23">
        <f>B8+F8</f>
        <v>19</v>
      </c>
      <c r="K8" s="32">
        <v>0</v>
      </c>
      <c r="L8" s="33">
        <v>0</v>
      </c>
      <c r="M8" s="3"/>
      <c r="N8" s="23">
        <f t="array" ref="N8:P10">MMULT(N3:P5,J8:L10)</f>
        <v>804</v>
      </c>
      <c r="O8" s="24">
        <v>0</v>
      </c>
      <c r="P8" s="25">
        <v>0</v>
      </c>
      <c r="Q8" s="4"/>
      <c r="R8" s="23">
        <v>5</v>
      </c>
      <c r="S8" s="24">
        <v>37</v>
      </c>
      <c r="T8" s="25">
        <v>92</v>
      </c>
    </row>
    <row r="9" spans="2:24" ht="20.100000000000001" customHeight="1" thickBot="1" x14ac:dyDescent="0.3">
      <c r="B9" s="26">
        <v>7</v>
      </c>
      <c r="C9" s="34">
        <v>0</v>
      </c>
      <c r="D9" s="35">
        <v>0</v>
      </c>
      <c r="F9" s="23">
        <f t="shared" ref="F9:F10" si="1">R4*3</f>
        <v>246</v>
      </c>
      <c r="G9" s="34">
        <f t="shared" si="0"/>
        <v>0</v>
      </c>
      <c r="H9" s="35">
        <f t="shared" si="0"/>
        <v>0</v>
      </c>
      <c r="I9" s="6"/>
      <c r="J9" s="23">
        <f>B9+F9</f>
        <v>253</v>
      </c>
      <c r="K9" s="34">
        <v>0</v>
      </c>
      <c r="L9" s="35">
        <v>0</v>
      </c>
      <c r="M9" s="3"/>
      <c r="N9" s="26">
        <v>3427</v>
      </c>
      <c r="O9" s="27">
        <v>0</v>
      </c>
      <c r="P9" s="28">
        <v>0</v>
      </c>
      <c r="Q9" s="4"/>
      <c r="R9" s="26">
        <v>14</v>
      </c>
      <c r="S9" s="27">
        <v>-23</v>
      </c>
      <c r="T9" s="28">
        <v>-7</v>
      </c>
    </row>
    <row r="10" spans="2:24" ht="20.100000000000001" customHeight="1" thickBot="1" x14ac:dyDescent="0.3">
      <c r="B10" s="29">
        <v>2</v>
      </c>
      <c r="C10" s="36">
        <v>0</v>
      </c>
      <c r="D10" s="37">
        <v>0</v>
      </c>
      <c r="F10" s="23">
        <f t="shared" si="1"/>
        <v>72</v>
      </c>
      <c r="G10" s="36">
        <f t="shared" si="0"/>
        <v>0</v>
      </c>
      <c r="H10" s="37">
        <f t="shared" si="0"/>
        <v>0</v>
      </c>
      <c r="I10" s="6"/>
      <c r="J10" s="23">
        <f t="shared" ref="J10" si="2">B10+F10</f>
        <v>74</v>
      </c>
      <c r="K10" s="36">
        <v>0</v>
      </c>
      <c r="L10" s="37">
        <v>0</v>
      </c>
      <c r="M10" s="3"/>
      <c r="N10" s="29">
        <v>-115</v>
      </c>
      <c r="O10" s="30">
        <v>0</v>
      </c>
      <c r="P10" s="31">
        <v>0</v>
      </c>
      <c r="Q10" s="4"/>
      <c r="R10" s="29">
        <v>85</v>
      </c>
      <c r="S10" s="30">
        <v>8</v>
      </c>
      <c r="T10" s="31">
        <v>55</v>
      </c>
    </row>
    <row r="11" spans="2:24" ht="20.100000000000001" customHeight="1" thickBot="1" x14ac:dyDescent="0.3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Q11" s="1" t="s">
        <v>6</v>
      </c>
    </row>
    <row r="12" spans="2:24" ht="20.100000000000001" customHeight="1" thickBot="1" x14ac:dyDescent="0.3">
      <c r="B12" s="20" t="s">
        <v>5</v>
      </c>
      <c r="C12" s="21"/>
      <c r="D12" s="22"/>
      <c r="E12" s="3"/>
      <c r="F12" s="17" t="s">
        <v>10</v>
      </c>
      <c r="G12" s="18"/>
      <c r="H12" s="19"/>
      <c r="J12" s="17" t="s">
        <v>11</v>
      </c>
      <c r="K12" s="18"/>
      <c r="L12" s="19"/>
      <c r="M12" s="5"/>
      <c r="N12" s="20" t="s">
        <v>18</v>
      </c>
      <c r="O12" s="21"/>
      <c r="P12" s="22"/>
      <c r="Q12" s="3"/>
      <c r="U12" s="2"/>
    </row>
    <row r="13" spans="2:24" ht="20.100000000000001" customHeight="1" thickBot="1" x14ac:dyDescent="0.3">
      <c r="B13" s="23">
        <v>1</v>
      </c>
      <c r="C13" s="23">
        <v>2</v>
      </c>
      <c r="D13" s="42">
        <v>7</v>
      </c>
      <c r="E13" s="3"/>
      <c r="F13" s="23">
        <f>1/(($W$3+X3)*2)</f>
        <v>0.25</v>
      </c>
      <c r="G13" s="23">
        <f>1/(($W$3+X4)*2)</f>
        <v>0.16666666666666666</v>
      </c>
      <c r="H13" s="23">
        <f>1/(($W$3+X5)*2)</f>
        <v>0.125</v>
      </c>
      <c r="J13" s="23">
        <f>B13-F13</f>
        <v>0.75</v>
      </c>
      <c r="K13" s="23">
        <f t="shared" ref="K13:L15" si="3">C13-G13</f>
        <v>1.8333333333333333</v>
      </c>
      <c r="L13" s="23">
        <f t="shared" si="3"/>
        <v>6.875</v>
      </c>
      <c r="M13" s="6"/>
      <c r="N13" s="23">
        <f t="array" ref="N13:P15">MMULT(R8:T10,J13:L15)</f>
        <v>2573.0833333333335</v>
      </c>
      <c r="O13" s="24">
        <v>3304.3416666666667</v>
      </c>
      <c r="P13" s="25">
        <v>189.00833333333333</v>
      </c>
      <c r="Q13" s="3"/>
      <c r="U13" s="4"/>
      <c r="V13" s="1" t="s">
        <v>6</v>
      </c>
    </row>
    <row r="14" spans="2:24" ht="20.100000000000001" customHeight="1" thickBot="1" x14ac:dyDescent="0.3">
      <c r="B14" s="23">
        <v>55</v>
      </c>
      <c r="C14" s="23">
        <v>77</v>
      </c>
      <c r="D14" s="42">
        <v>2</v>
      </c>
      <c r="E14" s="3"/>
      <c r="F14" s="23">
        <f>1/(($W$4+X3)*2)</f>
        <v>0.16666666666666666</v>
      </c>
      <c r="G14" s="23">
        <f>1/(($W$4+X4)*2)</f>
        <v>0.125</v>
      </c>
      <c r="H14" s="23">
        <f>1/(($W$4+X5)*2)</f>
        <v>0.1</v>
      </c>
      <c r="J14" s="26">
        <f>B14-F14</f>
        <v>54.833333333333336</v>
      </c>
      <c r="K14" s="26">
        <f t="shared" si="3"/>
        <v>76.875</v>
      </c>
      <c r="L14" s="26">
        <f t="shared" si="3"/>
        <v>1.9</v>
      </c>
      <c r="M14" s="6"/>
      <c r="N14" s="45">
        <v>-1291.7916666666667</v>
      </c>
      <c r="O14" s="34">
        <v>-1776.7583333333332</v>
      </c>
      <c r="P14" s="35">
        <v>46.13333333333334</v>
      </c>
      <c r="Q14" s="3"/>
      <c r="U14" s="4"/>
    </row>
    <row r="15" spans="2:24" ht="20.100000000000001" customHeight="1" thickBot="1" x14ac:dyDescent="0.3">
      <c r="B15" s="43">
        <v>6</v>
      </c>
      <c r="C15" s="43">
        <v>5</v>
      </c>
      <c r="D15" s="44">
        <v>1</v>
      </c>
      <c r="E15" s="3"/>
      <c r="F15" s="43">
        <f>1/(($W$5+X3)*2)</f>
        <v>0.125</v>
      </c>
      <c r="G15" s="43">
        <f>1/(($W$5+X4)*2)</f>
        <v>0.1</v>
      </c>
      <c r="H15" s="43">
        <f>1/(($W$5+X5)*2)</f>
        <v>8.3333333333333329E-2</v>
      </c>
      <c r="J15" s="26">
        <f>B15-F15</f>
        <v>5.875</v>
      </c>
      <c r="K15" s="26">
        <f t="shared" si="3"/>
        <v>4.9000000000000004</v>
      </c>
      <c r="L15" s="26">
        <f t="shared" si="3"/>
        <v>0.91666666666666663</v>
      </c>
      <c r="M15" s="6"/>
      <c r="N15" s="46">
        <v>825.54166666666674</v>
      </c>
      <c r="O15" s="36">
        <v>1040.3333333333333</v>
      </c>
      <c r="P15" s="37">
        <v>649.99166666666667</v>
      </c>
      <c r="Q15" s="3"/>
      <c r="U15" s="4"/>
    </row>
    <row r="16" spans="2:24" ht="20.100000000000001" customHeight="1" thickBot="1" x14ac:dyDescent="0.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2:16" ht="20.100000000000001" customHeight="1" thickBot="1" x14ac:dyDescent="0.3">
      <c r="B17" s="17" t="s">
        <v>12</v>
      </c>
      <c r="C17" s="18"/>
      <c r="D17" s="19"/>
      <c r="E17"/>
      <c r="F17" s="17" t="s">
        <v>13</v>
      </c>
      <c r="G17" s="18"/>
      <c r="H17" s="19"/>
      <c r="M17" s="3"/>
      <c r="N17" s="3"/>
      <c r="O17" s="3"/>
    </row>
    <row r="18" spans="2:16" ht="20.100000000000001" customHeight="1" x14ac:dyDescent="0.25">
      <c r="B18" s="23">
        <f t="array" ref="B18:D20">TRANSPOSE(J3:L5)</f>
        <v>11.285714285714285</v>
      </c>
      <c r="C18" s="24">
        <v>35.571428571428569</v>
      </c>
      <c r="D18" s="25">
        <v>45.142857142857146</v>
      </c>
      <c r="E18"/>
      <c r="F18" s="23">
        <f t="array" ref="F18:H20">TRANSPOSE(N8:P10)</f>
        <v>804</v>
      </c>
      <c r="G18" s="24">
        <v>3427</v>
      </c>
      <c r="H18" s="25">
        <v>-115</v>
      </c>
      <c r="M18" s="3"/>
      <c r="N18" s="3"/>
      <c r="O18" s="3"/>
    </row>
    <row r="19" spans="2:16" ht="20.100000000000001" customHeight="1" x14ac:dyDescent="0.25">
      <c r="B19" s="45">
        <v>0</v>
      </c>
      <c r="C19" s="34">
        <v>0</v>
      </c>
      <c r="D19" s="35">
        <v>0</v>
      </c>
      <c r="E19"/>
      <c r="F19" s="45">
        <v>0</v>
      </c>
      <c r="G19" s="34">
        <v>0</v>
      </c>
      <c r="H19" s="35">
        <v>0</v>
      </c>
      <c r="M19" s="3"/>
      <c r="N19" s="3"/>
      <c r="O19" s="3"/>
    </row>
    <row r="20" spans="2:16" ht="19.5" customHeight="1" thickBot="1" x14ac:dyDescent="0.3">
      <c r="B20" s="46">
        <v>0</v>
      </c>
      <c r="C20" s="36">
        <v>0</v>
      </c>
      <c r="D20" s="37">
        <v>0</v>
      </c>
      <c r="E20"/>
      <c r="F20" s="46">
        <v>0</v>
      </c>
      <c r="G20" s="36">
        <v>0</v>
      </c>
      <c r="H20" s="37">
        <v>0</v>
      </c>
      <c r="M20" s="3"/>
      <c r="N20" s="3"/>
      <c r="O20" s="3"/>
    </row>
    <row r="21" spans="2:16" ht="19.5" customHeight="1" thickBot="1" x14ac:dyDescent="0.3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2:16" ht="20.100000000000001" customHeight="1" thickBot="1" x14ac:dyDescent="0.3">
      <c r="B22" s="1" t="s">
        <v>19</v>
      </c>
      <c r="C22" s="16">
        <v>0.1</v>
      </c>
      <c r="F22" s="17" t="s">
        <v>21</v>
      </c>
      <c r="G22" s="18"/>
      <c r="H22" s="19"/>
      <c r="J22" s="17" t="s">
        <v>22</v>
      </c>
      <c r="K22" s="18"/>
      <c r="L22" s="19"/>
      <c r="M22" s="3"/>
      <c r="N22" s="17" t="s">
        <v>23</v>
      </c>
      <c r="O22" s="18"/>
      <c r="P22" s="19"/>
    </row>
    <row r="23" spans="2:16" ht="20.100000000000001" customHeight="1" thickBot="1" x14ac:dyDescent="0.3">
      <c r="B23" s="1" t="s">
        <v>20</v>
      </c>
      <c r="C23" s="1">
        <v>1</v>
      </c>
      <c r="F23" s="23">
        <f>$C$22*N13</f>
        <v>257.30833333333334</v>
      </c>
      <c r="G23" s="23">
        <f t="shared" ref="G23:H25" si="4">$C$22*O13</f>
        <v>330.43416666666667</v>
      </c>
      <c r="H23" s="23">
        <f t="shared" si="4"/>
        <v>18.900833333333335</v>
      </c>
      <c r="J23" s="23">
        <f t="array" ref="J23:L25">MMULT(N8:P10,F18:H20)</f>
        <v>646416</v>
      </c>
      <c r="K23" s="23">
        <v>2755308</v>
      </c>
      <c r="L23" s="23">
        <v>-92460</v>
      </c>
      <c r="M23" s="3"/>
      <c r="N23" s="23">
        <f t="array" ref="N23:P25">MMULT(F23:H25,J23:L25)</f>
        <v>1075028555.4400001</v>
      </c>
      <c r="O23" s="23">
        <v>4582242362.5533333</v>
      </c>
      <c r="P23" s="23">
        <v>-153766522.23333332</v>
      </c>
    </row>
    <row r="24" spans="2:16" ht="20.100000000000001" customHeight="1" thickBot="1" x14ac:dyDescent="0.3">
      <c r="F24" s="23">
        <f t="shared" ref="F24:F25" si="5">$C$22*N14</f>
        <v>-129.17916666666667</v>
      </c>
      <c r="G24" s="23">
        <f t="shared" si="4"/>
        <v>-177.67583333333334</v>
      </c>
      <c r="H24" s="23">
        <f t="shared" si="4"/>
        <v>4.6133333333333342</v>
      </c>
      <c r="J24" s="23">
        <v>2755308</v>
      </c>
      <c r="K24" s="23">
        <v>11744329</v>
      </c>
      <c r="L24" s="23">
        <v>-394105</v>
      </c>
      <c r="M24" s="3"/>
      <c r="N24" s="23">
        <v>-573481673.99000001</v>
      </c>
      <c r="O24" s="23">
        <v>-2444429971.0991664</v>
      </c>
      <c r="P24" s="23">
        <v>82027851.379166663</v>
      </c>
    </row>
    <row r="25" spans="2:16" ht="20.100000000000001" customHeight="1" x14ac:dyDescent="0.25">
      <c r="F25" s="23">
        <f t="shared" si="5"/>
        <v>82.554166666666674</v>
      </c>
      <c r="G25" s="23">
        <f t="shared" si="4"/>
        <v>104.03333333333333</v>
      </c>
      <c r="H25" s="23">
        <f t="shared" si="4"/>
        <v>64.999166666666667</v>
      </c>
      <c r="J25" s="23">
        <v>-92460</v>
      </c>
      <c r="K25" s="23">
        <v>-394105</v>
      </c>
      <c r="L25" s="23">
        <v>13225</v>
      </c>
      <c r="M25" s="3"/>
      <c r="N25" s="23">
        <v>333998386.85000002</v>
      </c>
      <c r="O25" s="23">
        <v>1423647352.9041665</v>
      </c>
      <c r="P25" s="23">
        <v>-47773401.104166672</v>
      </c>
    </row>
    <row r="26" spans="2:16" ht="19.5" customHeight="1" thickBot="1" x14ac:dyDescent="0.3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2:16" ht="20.100000000000001" customHeight="1" thickBot="1" x14ac:dyDescent="0.3">
      <c r="B27" s="13"/>
      <c r="C27" s="13"/>
      <c r="D27" s="13"/>
      <c r="E27" s="12"/>
      <c r="F27" s="17" t="s">
        <v>24</v>
      </c>
      <c r="G27" s="18"/>
      <c r="H27" s="19"/>
      <c r="I27" s="10"/>
      <c r="J27" s="17" t="s">
        <v>25</v>
      </c>
      <c r="K27" s="18"/>
      <c r="L27" s="19"/>
      <c r="M27" s="10"/>
      <c r="N27" s="10"/>
      <c r="O27" s="3"/>
    </row>
    <row r="28" spans="2:16" ht="20.100000000000001" customHeight="1" thickBot="1" x14ac:dyDescent="0.3">
      <c r="B28" s="11"/>
      <c r="C28" s="11"/>
      <c r="D28" s="11"/>
      <c r="E28" s="11"/>
      <c r="F28" s="23">
        <f t="array" ref="F28:H30">MMULT(N13:P15,N13:P15)</f>
        <v>2508271.0659722234</v>
      </c>
      <c r="G28" s="23">
        <v>2827961.5471527781</v>
      </c>
      <c r="H28" s="23">
        <v>761628.32951388892</v>
      </c>
      <c r="I28" s="10"/>
      <c r="J28" s="23">
        <f t="array" ref="J28:L30">MMULT(N13:P15,F28:H30)</f>
        <v>3429609235.5970736</v>
      </c>
      <c r="K28" s="23">
        <v>4055927688.1407871</v>
      </c>
      <c r="L28" s="23">
        <v>1099599493.7175634</v>
      </c>
      <c r="M28" s="10"/>
      <c r="N28" s="10"/>
      <c r="O28" s="3"/>
    </row>
    <row r="29" spans="2:16" ht="20.100000000000001" customHeight="1" thickBot="1" x14ac:dyDescent="0.3">
      <c r="B29" s="11"/>
      <c r="C29" s="11"/>
      <c r="D29" s="11"/>
      <c r="E29" s="11"/>
      <c r="F29" s="23">
        <v>-990601.01006944501</v>
      </c>
      <c r="G29" s="23">
        <v>-1063656.8093055564</v>
      </c>
      <c r="H29" s="23">
        <v>-296140.89215277776</v>
      </c>
      <c r="I29" s="10"/>
      <c r="J29" s="23">
        <v>-1419352592.2146392</v>
      </c>
      <c r="K29" s="23">
        <v>-1691508334.3437674</v>
      </c>
      <c r="L29" s="23">
        <v>-428790992.10604304</v>
      </c>
      <c r="M29" s="10"/>
      <c r="N29" s="10"/>
      <c r="O29" s="3"/>
    </row>
    <row r="30" spans="2:16" ht="20.100000000000001" customHeight="1" x14ac:dyDescent="0.25">
      <c r="B30" s="11"/>
      <c r="C30" s="11"/>
      <c r="D30" s="11"/>
      <c r="E30" s="11"/>
      <c r="F30" s="23">
        <v>1316888.7767361114</v>
      </c>
      <c r="G30" s="23">
        <v>1555658.8045138896</v>
      </c>
      <c r="H30" s="23">
        <v>626517.46569444449</v>
      </c>
      <c r="I30" s="10"/>
      <c r="J30" s="23">
        <v>1896093756.2509065</v>
      </c>
      <c r="K30" s="23">
        <v>2239207714.0688601</v>
      </c>
      <c r="L30" s="23">
        <v>727901810.78034675</v>
      </c>
      <c r="M30" s="10"/>
      <c r="N30" s="10"/>
      <c r="O30" s="3"/>
    </row>
    <row r="31" spans="2:16" ht="19.5" customHeight="1" thickBot="1" x14ac:dyDescent="0.3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3"/>
    </row>
    <row r="32" spans="2:16" ht="20.100000000000001" customHeight="1" thickBot="1" x14ac:dyDescent="0.3">
      <c r="B32" s="13"/>
      <c r="C32" s="13"/>
      <c r="D32" s="13"/>
      <c r="E32" s="12"/>
      <c r="F32" s="17" t="s">
        <v>26</v>
      </c>
      <c r="G32" s="18"/>
      <c r="H32" s="19"/>
      <c r="I32" s="10"/>
      <c r="J32" s="17" t="s">
        <v>27</v>
      </c>
      <c r="K32" s="18"/>
      <c r="L32" s="19"/>
      <c r="M32" s="10"/>
      <c r="N32" s="17" t="s">
        <v>28</v>
      </c>
      <c r="O32" s="18"/>
      <c r="P32" s="19"/>
    </row>
    <row r="33" spans="2:16" ht="20.100000000000001" customHeight="1" thickBot="1" x14ac:dyDescent="0.3">
      <c r="B33" s="11"/>
      <c r="C33" s="11"/>
      <c r="D33" s="11"/>
      <c r="E33" s="11"/>
      <c r="F33" s="23">
        <f t="array" ref="F33:H35">MMULT(N8:P10,B18:D20)</f>
        <v>9073.7142857142844</v>
      </c>
      <c r="G33" s="23">
        <v>28599.428571428569</v>
      </c>
      <c r="H33" s="23">
        <v>36294.857142857145</v>
      </c>
      <c r="I33" s="10"/>
      <c r="J33" s="23">
        <f t="array" ref="J33:L35">F28:H30*C23</f>
        <v>2508271.0659722234</v>
      </c>
      <c r="K33" s="23">
        <v>2827961.5471527781</v>
      </c>
      <c r="L33" s="23">
        <v>761628.32951388892</v>
      </c>
      <c r="M33" s="10"/>
      <c r="N33" s="23">
        <f t="array" ref="N33:P35">MMULT(J33:L35,B18:D20)</f>
        <v>28307630.601686519</v>
      </c>
      <c r="O33" s="23">
        <v>89222785.06101194</v>
      </c>
      <c r="P33" s="23">
        <v>113230522.40674609</v>
      </c>
    </row>
    <row r="34" spans="2:16" ht="20.100000000000001" customHeight="1" thickBot="1" x14ac:dyDescent="0.3">
      <c r="B34" s="11"/>
      <c r="C34" s="11"/>
      <c r="D34" s="11"/>
      <c r="E34" s="11"/>
      <c r="F34" s="23">
        <v>38676.142857142855</v>
      </c>
      <c r="G34" s="23">
        <v>121903.28571428571</v>
      </c>
      <c r="H34" s="23">
        <v>154704.57142857145</v>
      </c>
      <c r="I34" s="10"/>
      <c r="J34" s="23">
        <v>-990601.01006944501</v>
      </c>
      <c r="K34" s="23">
        <v>-1063656.8093055564</v>
      </c>
      <c r="L34" s="23">
        <v>-296140.89215277776</v>
      </c>
      <c r="M34" s="10"/>
      <c r="N34" s="23">
        <v>-11179639.970783735</v>
      </c>
      <c r="O34" s="23">
        <v>-35237093.072470255</v>
      </c>
      <c r="P34" s="23">
        <v>-44718559.883134946</v>
      </c>
    </row>
    <row r="35" spans="2:16" ht="20.100000000000001" customHeight="1" x14ac:dyDescent="0.25">
      <c r="B35" s="11"/>
      <c r="C35" s="11"/>
      <c r="D35" s="11"/>
      <c r="E35" s="11"/>
      <c r="F35" s="23">
        <v>-1297.8571428571427</v>
      </c>
      <c r="G35" s="23">
        <v>-4090.7142857142853</v>
      </c>
      <c r="H35" s="23">
        <v>-5191.4285714285716</v>
      </c>
      <c r="I35" s="10"/>
      <c r="J35" s="23">
        <v>1316888.7767361114</v>
      </c>
      <c r="K35" s="23">
        <v>1555658.8045138896</v>
      </c>
      <c r="L35" s="23">
        <v>626517.46569444449</v>
      </c>
      <c r="M35" s="10"/>
      <c r="N35" s="23">
        <v>14862030.480307542</v>
      </c>
      <c r="O35" s="23">
        <v>46843615.058184534</v>
      </c>
      <c r="P35" s="23">
        <v>59448121.921230175</v>
      </c>
    </row>
    <row r="36" spans="2:16" ht="20.100000000000001" customHeight="1" thickBot="1" x14ac:dyDescent="0.3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3"/>
    </row>
    <row r="37" spans="2:16" ht="20.100000000000001" customHeight="1" thickBot="1" x14ac:dyDescent="0.3">
      <c r="B37" s="13"/>
      <c r="C37" s="13"/>
      <c r="D37" s="13"/>
      <c r="E37" s="12"/>
      <c r="F37" s="17" t="s">
        <v>29</v>
      </c>
      <c r="G37" s="18"/>
      <c r="H37" s="19"/>
      <c r="I37" s="10"/>
      <c r="J37" s="17" t="s">
        <v>30</v>
      </c>
      <c r="K37" s="18"/>
      <c r="L37" s="19"/>
      <c r="M37" s="10"/>
      <c r="N37" s="17" t="s">
        <v>31</v>
      </c>
      <c r="O37" s="18"/>
      <c r="P37" s="19"/>
    </row>
    <row r="38" spans="2:16" ht="20.100000000000001" customHeight="1" thickBot="1" x14ac:dyDescent="0.3">
      <c r="B38" s="11"/>
      <c r="C38" s="11"/>
      <c r="D38" s="11"/>
      <c r="E38" s="11"/>
      <c r="F38" s="23">
        <f t="array" ref="F38:H40">N23:P25+J28:L30</f>
        <v>4504637791.0370731</v>
      </c>
      <c r="G38" s="23">
        <v>8638170050.6941204</v>
      </c>
      <c r="H38" s="23">
        <v>945832971.48423004</v>
      </c>
      <c r="I38" s="10"/>
      <c r="J38" s="23">
        <f t="array" ref="J38:L40">F38:H40-N13:P15</f>
        <v>4504635217.9537401</v>
      </c>
      <c r="K38" s="23">
        <v>8638166746.3524532</v>
      </c>
      <c r="L38" s="23">
        <v>945832782.47589672</v>
      </c>
      <c r="M38" s="10"/>
      <c r="N38" s="23">
        <f t="array" ref="N38:P40">J38:L40+F33:H35</f>
        <v>4504644291.668026</v>
      </c>
      <c r="O38" s="23">
        <v>8638195345.7810249</v>
      </c>
      <c r="P38" s="23">
        <v>945869077.33303952</v>
      </c>
    </row>
    <row r="39" spans="2:16" ht="20.100000000000001" customHeight="1" thickBot="1" x14ac:dyDescent="0.3">
      <c r="B39" s="11"/>
      <c r="C39" s="11"/>
      <c r="D39" s="11"/>
      <c r="E39" s="11"/>
      <c r="F39" s="23">
        <v>-1992834266.2046392</v>
      </c>
      <c r="G39" s="23">
        <v>-4135938305.442934</v>
      </c>
      <c r="H39" s="23">
        <v>-346763140.72687638</v>
      </c>
      <c r="I39" s="10"/>
      <c r="J39" s="23">
        <v>-1992832974.4129725</v>
      </c>
      <c r="K39" s="23">
        <v>-4135936528.6846008</v>
      </c>
      <c r="L39" s="23">
        <v>-346763186.8602097</v>
      </c>
      <c r="M39" s="10"/>
      <c r="N39" s="23">
        <v>-1992794298.2701154</v>
      </c>
      <c r="O39" s="23">
        <v>-4135814625.3988867</v>
      </c>
      <c r="P39" s="23">
        <v>-346608482.28878111</v>
      </c>
    </row>
    <row r="40" spans="2:16" ht="15.75" x14ac:dyDescent="0.25">
      <c r="B40" s="11"/>
      <c r="C40" s="11"/>
      <c r="D40" s="11"/>
      <c r="E40" s="11"/>
      <c r="F40" s="23">
        <v>2230092143.1009064</v>
      </c>
      <c r="G40" s="23">
        <v>3662855066.9730263</v>
      </c>
      <c r="H40" s="23">
        <v>680128409.67618012</v>
      </c>
      <c r="I40" s="10"/>
      <c r="J40" s="23">
        <v>2230091317.5592399</v>
      </c>
      <c r="K40" s="23">
        <v>3662854026.6396928</v>
      </c>
      <c r="L40" s="23">
        <v>680127759.68451345</v>
      </c>
      <c r="M40" s="10"/>
      <c r="N40" s="23">
        <v>2230090019.7020969</v>
      </c>
      <c r="O40" s="23">
        <v>3662849935.9254069</v>
      </c>
      <c r="P40" s="23">
        <v>680122568.25594199</v>
      </c>
    </row>
    <row r="41" spans="2:16" ht="16.5" thickBot="1" x14ac:dyDescent="0.3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3"/>
    </row>
    <row r="42" spans="2:16" ht="16.5" thickBot="1" x14ac:dyDescent="0.3">
      <c r="B42" s="13"/>
      <c r="C42" s="13"/>
      <c r="D42" s="13"/>
      <c r="E42" s="12"/>
      <c r="F42" s="17" t="s">
        <v>32</v>
      </c>
      <c r="G42" s="18"/>
      <c r="H42" s="19"/>
      <c r="I42" s="10"/>
      <c r="J42" s="13"/>
      <c r="K42" s="13"/>
      <c r="L42" s="13"/>
      <c r="M42" s="10"/>
      <c r="N42" s="10"/>
      <c r="O42" s="3"/>
    </row>
    <row r="43" spans="2:16" ht="16.5" thickBot="1" x14ac:dyDescent="0.3">
      <c r="B43" s="11"/>
      <c r="C43" s="11"/>
      <c r="D43" s="11"/>
      <c r="E43" s="11"/>
      <c r="F43" s="23">
        <f t="array" ref="F43:H45">N38:P40+N33:P35</f>
        <v>4532951922.2697124</v>
      </c>
      <c r="G43" s="23">
        <v>8727418130.8420372</v>
      </c>
      <c r="H43" s="23">
        <v>1059099599.7397857</v>
      </c>
      <c r="I43" s="10"/>
      <c r="J43" s="11"/>
      <c r="K43" s="11"/>
      <c r="L43" s="11"/>
      <c r="M43" s="10"/>
      <c r="N43" s="10"/>
      <c r="O43" s="3"/>
    </row>
    <row r="44" spans="2:16" ht="16.5" thickBot="1" x14ac:dyDescent="0.3">
      <c r="B44" s="11"/>
      <c r="C44" s="11"/>
      <c r="D44" s="11"/>
      <c r="E44" s="11"/>
      <c r="F44" s="23">
        <v>-2003973938.2408991</v>
      </c>
      <c r="G44" s="23">
        <v>-4171051718.4713569</v>
      </c>
      <c r="H44" s="23">
        <v>-391327042.17191607</v>
      </c>
      <c r="I44" s="10"/>
      <c r="J44" s="11"/>
      <c r="K44" s="11"/>
      <c r="L44" s="11"/>
      <c r="M44" s="10"/>
      <c r="N44" s="10"/>
      <c r="O44" s="3"/>
    </row>
    <row r="45" spans="2:16" ht="15.75" x14ac:dyDescent="0.25">
      <c r="B45" s="11"/>
      <c r="C45" s="11"/>
      <c r="D45" s="11"/>
      <c r="E45" s="11"/>
      <c r="F45" s="23">
        <v>2244952050.1824045</v>
      </c>
      <c r="G45" s="23">
        <v>3709693550.9835916</v>
      </c>
      <c r="H45" s="23">
        <v>739570690.17717218</v>
      </c>
      <c r="I45" s="10"/>
      <c r="J45" s="11"/>
      <c r="K45" s="11"/>
      <c r="L45" s="11"/>
      <c r="M45" s="10"/>
      <c r="N45" s="10"/>
      <c r="O45" s="3"/>
    </row>
    <row r="46" spans="2:16" ht="15.75" x14ac:dyDescent="0.25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3"/>
    </row>
    <row r="47" spans="2:16" ht="15.75" x14ac:dyDescent="0.25">
      <c r="B47" s="11"/>
      <c r="C47" s="11"/>
      <c r="D47" s="11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3"/>
    </row>
    <row r="48" spans="2:16" ht="15.75" x14ac:dyDescent="0.25">
      <c r="B48" s="11"/>
      <c r="C48" s="11"/>
      <c r="D48" s="11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3"/>
    </row>
    <row r="49" spans="2:15" ht="15.75" x14ac:dyDescent="0.25">
      <c r="B49" s="8"/>
      <c r="C49" s="8"/>
      <c r="D49" s="8"/>
      <c r="E49" s="7"/>
      <c r="F49" s="7"/>
      <c r="G49" s="7"/>
      <c r="H49" s="7"/>
      <c r="I49" s="7"/>
      <c r="J49" s="7"/>
      <c r="K49" s="7"/>
      <c r="L49" s="7"/>
      <c r="M49" s="3"/>
      <c r="N49" s="3"/>
      <c r="O49" s="3"/>
    </row>
    <row r="50" spans="2:15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2:15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2:15" x14ac:dyDescent="0.2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2:15" x14ac:dyDescent="0.25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2:15" x14ac:dyDescent="0.25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2:15" x14ac:dyDescent="0.25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2:15" x14ac:dyDescent="0.25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2:15" x14ac:dyDescent="0.25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</row>
    <row r="58" spans="2:15" x14ac:dyDescent="0.25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</row>
    <row r="65" spans="6:6" x14ac:dyDescent="0.25">
      <c r="F65" s="1" t="s">
        <v>6</v>
      </c>
    </row>
  </sheetData>
  <mergeCells count="28">
    <mergeCell ref="R2:T2"/>
    <mergeCell ref="B7:D7"/>
    <mergeCell ref="N7:P7"/>
    <mergeCell ref="R7:T7"/>
    <mergeCell ref="F17:H17"/>
    <mergeCell ref="B12:D12"/>
    <mergeCell ref="F12:H12"/>
    <mergeCell ref="B2:D2"/>
    <mergeCell ref="J12:L12"/>
    <mergeCell ref="N12:P12"/>
    <mergeCell ref="B17:D17"/>
    <mergeCell ref="F2:H2"/>
    <mergeCell ref="J2:L2"/>
    <mergeCell ref="F7:H7"/>
    <mergeCell ref="J7:L7"/>
    <mergeCell ref="N2:P2"/>
    <mergeCell ref="F22:H22"/>
    <mergeCell ref="J22:L22"/>
    <mergeCell ref="N22:P22"/>
    <mergeCell ref="F27:H27"/>
    <mergeCell ref="J27:L27"/>
    <mergeCell ref="F42:H42"/>
    <mergeCell ref="F32:H32"/>
    <mergeCell ref="J32:L32"/>
    <mergeCell ref="N32:P32"/>
    <mergeCell ref="F37:H37"/>
    <mergeCell ref="J37:L37"/>
    <mergeCell ref="N37:P37"/>
  </mergeCells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Vladislav Pridiuk</cp:lastModifiedBy>
  <dcterms:created xsi:type="dcterms:W3CDTF">2015-06-05T18:19:34Z</dcterms:created>
  <dcterms:modified xsi:type="dcterms:W3CDTF">2020-05-29T15:43:38Z</dcterms:modified>
</cp:coreProperties>
</file>