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ТерВер\"/>
    </mc:Choice>
  </mc:AlternateContent>
  <xr:revisionPtr revIDLastSave="0" documentId="8_{5FB5E6D4-F8E4-48C7-B95F-3F36990444B0}" xr6:coauthVersionLast="47" xr6:coauthVersionMax="47" xr10:uidLastSave="{00000000-0000-0000-0000-000000000000}"/>
  <bookViews>
    <workbookView xWindow="4095" yWindow="6315" windowWidth="21600" windowHeight="11505" xr2:uid="{9D8FF9CA-8AA4-446A-81FC-F146D96036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E37" i="1"/>
  <c r="H37" i="1" s="1"/>
  <c r="I36" i="1"/>
  <c r="I30" i="1"/>
  <c r="I31" i="1"/>
  <c r="I32" i="1"/>
  <c r="I33" i="1"/>
  <c r="I34" i="1"/>
  <c r="I29" i="1"/>
  <c r="H30" i="1"/>
  <c r="H31" i="1"/>
  <c r="H32" i="1"/>
  <c r="H33" i="1"/>
  <c r="H34" i="1"/>
  <c r="H29" i="1"/>
  <c r="G30" i="1"/>
  <c r="G31" i="1"/>
  <c r="G32" i="1"/>
  <c r="G33" i="1"/>
  <c r="G34" i="1"/>
  <c r="G29" i="1"/>
  <c r="F30" i="1"/>
  <c r="F31" i="1"/>
  <c r="F32" i="1"/>
  <c r="F33" i="1"/>
  <c r="F34" i="1"/>
  <c r="F29" i="1"/>
  <c r="E36" i="1"/>
  <c r="E30" i="1"/>
  <c r="E31" i="1"/>
  <c r="E32" i="1"/>
  <c r="E33" i="1"/>
  <c r="E34" i="1"/>
  <c r="E29" i="1"/>
  <c r="D29" i="1"/>
  <c r="D34" i="1"/>
  <c r="D33" i="1"/>
  <c r="D30" i="1"/>
  <c r="D31" i="1"/>
  <c r="D32" i="1"/>
  <c r="C36" i="1"/>
  <c r="C34" i="1"/>
  <c r="D23" i="1"/>
  <c r="A17" i="1"/>
  <c r="B17" i="1"/>
  <c r="A18" i="1" s="1"/>
  <c r="H14" i="1"/>
  <c r="D14" i="1"/>
  <c r="F13" i="1"/>
  <c r="D13" i="1"/>
  <c r="B13" i="1"/>
  <c r="E12" i="1"/>
  <c r="D36" i="1" l="1"/>
  <c r="C18" i="1"/>
  <c r="B18" i="1"/>
  <c r="D18" i="1"/>
  <c r="C17" i="1"/>
  <c r="D17" i="1"/>
  <c r="A19" i="1" l="1"/>
  <c r="B29" i="1"/>
  <c r="B19" i="1" l="1"/>
  <c r="C19" i="1" s="1"/>
  <c r="A30" i="1"/>
  <c r="D19" i="1" l="1"/>
  <c r="C30" i="1" s="1"/>
  <c r="A20" i="1"/>
  <c r="B30" i="1"/>
  <c r="A31" i="1" l="1"/>
  <c r="B20" i="1"/>
  <c r="C20" i="1" s="1"/>
  <c r="D20" i="1" l="1"/>
  <c r="C31" i="1" s="1"/>
  <c r="A21" i="1"/>
  <c r="B31" i="1"/>
  <c r="A32" i="1" l="1"/>
  <c r="B21" i="1"/>
  <c r="C21" i="1"/>
  <c r="B32" i="1" l="1"/>
  <c r="A22" i="1"/>
  <c r="D21" i="1"/>
  <c r="B22" i="1" l="1"/>
  <c r="B33" i="1" s="1"/>
  <c r="A33" i="1"/>
  <c r="C22" i="1"/>
  <c r="C32" i="1"/>
  <c r="D22" i="1" l="1"/>
  <c r="A23" i="1"/>
  <c r="C33" i="1" l="1"/>
  <c r="B23" i="1"/>
  <c r="A34" i="1"/>
  <c r="C23" i="1" l="1"/>
  <c r="A24" i="1"/>
  <c r="B24" i="1" s="1"/>
  <c r="C24" i="1" l="1"/>
  <c r="D24" i="1" l="1"/>
  <c r="H17" i="1" s="1"/>
  <c r="H19" i="1" s="1"/>
  <c r="H20" i="1" s="1"/>
  <c r="H21" i="1" s="1"/>
  <c r="D25" i="1" l="1"/>
  <c r="E17" i="1" l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</calcChain>
</file>

<file path=xl/sharedStrings.xml><?xml version="1.0" encoding="utf-8"?>
<sst xmlns="http://schemas.openxmlformats.org/spreadsheetml/2006/main" count="37" uniqueCount="34">
  <si>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</si>
  <si>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</si>
  <si>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</si>
  <si>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</si>
  <si>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</si>
  <si>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</si>
  <si>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</si>
  <si>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</si>
  <si>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</si>
  <si>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</si>
  <si>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</si>
  <si>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</si>
  <si>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</si>
  <si>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</si>
  <si>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</si>
  <si>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</si>
  <si>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Проверка гипотезы о законе распределения по критерию Пирсона</t>
  </si>
  <si>
    <t>х-ср=</t>
  </si>
  <si>
    <t>Выборочное среднее</t>
  </si>
  <si>
    <t>pi</t>
  </si>
  <si>
    <t>n*pi</t>
  </si>
  <si>
    <t>(ni-npi)^2</t>
  </si>
  <si>
    <t>(ni-npi)^2/npi</t>
  </si>
  <si>
    <t>выборочная дисперсия</t>
  </si>
  <si>
    <t>Dв=</t>
  </si>
  <si>
    <t>s2=</t>
  </si>
  <si>
    <t>s=</t>
  </si>
  <si>
    <t>ni^2/npi</t>
  </si>
  <si>
    <t>ni-npi</t>
  </si>
  <si>
    <t>######</t>
  </si>
  <si>
    <t>k-r-1=</t>
  </si>
  <si>
    <t>X2расч=</t>
  </si>
  <si>
    <t>X2крит=</t>
  </si>
  <si>
    <t>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</si>
</sst>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0" borderId="3" xfId="0" applyFill="1" applyBorder="1"/>
    <xf numFmtId="11" fontId="0" fillId="3" borderId="1" xfId="0" applyNumberFormat="1" applyFill="1" applyBorder="1"/>
    <xf numFmtId="0" fontId="0" fillId="5" borderId="1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66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277466945024356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9.15</c:v>
                </c:pt>
                <c:pt idx="1">
                  <c:v>13.450000000000001</c:v>
                </c:pt>
                <c:pt idx="2">
                  <c:v>17.75</c:v>
                </c:pt>
                <c:pt idx="3">
                  <c:v>22.050000000000004</c:v>
                </c:pt>
                <c:pt idx="4">
                  <c:v>26.35</c:v>
                </c:pt>
                <c:pt idx="5">
                  <c:v>30.650000000000006</c:v>
                </c:pt>
                <c:pt idx="6">
                  <c:v>34.950000000000003</c:v>
                </c:pt>
                <c:pt idx="7">
                  <c:v>39.25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F-428E-8EC9-B112D696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25"/>
        <c:axId val="1386977695"/>
        <c:axId val="1386974367"/>
      </c:barChart>
      <c:catAx>
        <c:axId val="13869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974367"/>
        <c:crosses val="autoZero"/>
        <c:auto val="1"/>
        <c:lblAlgn val="ctr"/>
        <c:lblOffset val="100"/>
        <c:noMultiLvlLbl val="0"/>
      </c:catAx>
      <c:valAx>
        <c:axId val="13869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9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588168</xdr:colOff>
      <xdr:row>14</xdr:row>
      <xdr:rowOff>16668</xdr:rowOff>
    </xdr:from>
    <xdr:to>
      <xdr:col>16</xdr:col>
      <xdr:colOff>292893</xdr:colOff>
      <xdr:row>28</xdr:row>
      <xdr:rowOff>92868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09C895-1307-43D7-B26D-83E33F1AE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8156-7B91-4DE5-A081-E78914D3375D}">
  <dimension ref="A1:J37"/>
  <sheetViews>
    <sheetView tabSelected="1" topLeftCell="A13" zoomScale="115" zoomScaleNormal="115" workbookViewId="0">
      <selection activeCell="H17" sqref="H17"/>
    </sheetView>
  </sheetViews>
  <sheetFormatPr defaultRowHeight="15" x14ac:dyDescent="0.25"/>
  <cols>
    <col min="4" max="4" width="11" bestFit="1" customWidth="1"/>
    <col min="6" max="6" width="10.28515625" customWidth="1"/>
    <col min="7" max="7" width="14.5703125" customWidth="1"/>
    <col min="8" max="8" width="13.7109375" customWidth="1"/>
    <col min="9" max="9" width="13.140625" customWidth="1"/>
  </cols>
  <sheetData>
    <row r="1" spans="1:10" ht="15.75" x14ac:dyDescent="0.25">
      <c r="A1" s="6" t="s">
        <v>0</v>
      </c>
      <c r="B1" s="6"/>
      <c r="C1" s="6"/>
      <c r="D1" s="1"/>
      <c r="E1" s="1"/>
      <c r="F1" s="1"/>
      <c r="G1" s="1"/>
      <c r="H1" s="1"/>
      <c r="I1" s="1"/>
      <c r="J1" s="1"/>
    </row>
    <row r="2" spans="1:10" ht="15.75" x14ac:dyDescent="0.25">
      <c r="A2" s="2">
        <v>21</v>
      </c>
      <c r="B2" s="2">
        <v>23</v>
      </c>
      <c r="C2" s="2">
        <v>17</v>
      </c>
      <c r="D2" s="2">
        <v>27</v>
      </c>
      <c r="E2" s="2">
        <v>26</v>
      </c>
      <c r="F2" s="2">
        <v>28</v>
      </c>
      <c r="G2" s="2">
        <v>34</v>
      </c>
      <c r="H2" s="2">
        <v>16</v>
      </c>
      <c r="I2" s="2">
        <v>28</v>
      </c>
      <c r="J2" s="2">
        <v>31</v>
      </c>
    </row>
    <row r="3" spans="1:10" ht="15.75" x14ac:dyDescent="0.25">
      <c r="A3" s="2">
        <v>23</v>
      </c>
      <c r="B3" s="2">
        <v>34</v>
      </c>
      <c r="C3" s="2">
        <v>33</v>
      </c>
      <c r="D3" s="2">
        <v>26</v>
      </c>
      <c r="E3" s="2">
        <v>35</v>
      </c>
      <c r="F3" s="2">
        <v>23</v>
      </c>
      <c r="G3" s="2">
        <v>29</v>
      </c>
      <c r="H3" s="2">
        <v>28</v>
      </c>
      <c r="I3" s="2">
        <v>20</v>
      </c>
      <c r="J3" s="2">
        <v>29</v>
      </c>
    </row>
    <row r="4" spans="1:10" ht="15.75" x14ac:dyDescent="0.25">
      <c r="A4" s="2">
        <v>21</v>
      </c>
      <c r="B4" s="2">
        <v>7</v>
      </c>
      <c r="C4" s="2">
        <v>18</v>
      </c>
      <c r="D4" s="2">
        <v>38</v>
      </c>
      <c r="E4" s="2">
        <v>26</v>
      </c>
      <c r="F4" s="2">
        <v>34</v>
      </c>
      <c r="G4" s="2">
        <v>19</v>
      </c>
      <c r="H4" s="2">
        <v>28</v>
      </c>
      <c r="I4" s="2">
        <v>23</v>
      </c>
      <c r="J4" s="2">
        <v>27</v>
      </c>
    </row>
    <row r="5" spans="1:10" ht="15.75" x14ac:dyDescent="0.25">
      <c r="A5" s="2">
        <v>27</v>
      </c>
      <c r="B5" s="2">
        <v>33</v>
      </c>
      <c r="C5" s="2">
        <v>22</v>
      </c>
      <c r="D5" s="2">
        <v>32</v>
      </c>
      <c r="E5" s="2">
        <v>17</v>
      </c>
      <c r="F5" s="2">
        <v>23</v>
      </c>
      <c r="G5" s="2">
        <v>29</v>
      </c>
      <c r="H5" s="2">
        <v>27</v>
      </c>
      <c r="I5" s="2">
        <v>19</v>
      </c>
      <c r="J5" s="2">
        <v>21</v>
      </c>
    </row>
    <row r="6" spans="1:10" ht="15.75" x14ac:dyDescent="0.25">
      <c r="A6" s="3">
        <v>27</v>
      </c>
      <c r="B6" s="3">
        <v>19</v>
      </c>
      <c r="C6" s="3">
        <v>30</v>
      </c>
      <c r="D6" s="3">
        <v>9</v>
      </c>
      <c r="E6" s="3">
        <v>35</v>
      </c>
      <c r="F6" s="3">
        <v>21</v>
      </c>
      <c r="G6" s="3">
        <v>19</v>
      </c>
      <c r="H6" s="3">
        <v>22</v>
      </c>
      <c r="I6" s="3">
        <v>18</v>
      </c>
      <c r="J6" s="3">
        <v>26</v>
      </c>
    </row>
    <row r="7" spans="1:10" ht="15.75" x14ac:dyDescent="0.25">
      <c r="A7" s="3">
        <v>32</v>
      </c>
      <c r="B7" s="3">
        <v>28</v>
      </c>
      <c r="C7" s="3">
        <v>13</v>
      </c>
      <c r="D7" s="3">
        <v>18</v>
      </c>
      <c r="E7" s="3">
        <v>10</v>
      </c>
      <c r="F7" s="3">
        <v>19</v>
      </c>
      <c r="G7" s="3">
        <v>16</v>
      </c>
      <c r="H7" s="3">
        <v>37</v>
      </c>
      <c r="I7" s="3">
        <v>17</v>
      </c>
      <c r="J7" s="3">
        <v>30</v>
      </c>
    </row>
    <row r="8" spans="1:10" ht="15.75" x14ac:dyDescent="0.25">
      <c r="A8" s="3">
        <v>14</v>
      </c>
      <c r="B8" s="3">
        <v>19</v>
      </c>
      <c r="C8" s="3">
        <v>35</v>
      </c>
      <c r="D8" s="3">
        <v>10</v>
      </c>
      <c r="E8" s="3">
        <v>31</v>
      </c>
      <c r="F8" s="3">
        <v>35</v>
      </c>
      <c r="G8" s="3">
        <v>34</v>
      </c>
      <c r="H8" s="3">
        <v>34</v>
      </c>
      <c r="I8" s="3">
        <v>23</v>
      </c>
      <c r="J8" s="3">
        <v>15</v>
      </c>
    </row>
    <row r="9" spans="1:10" ht="15.75" x14ac:dyDescent="0.25">
      <c r="A9" s="3">
        <v>25</v>
      </c>
      <c r="B9" s="3">
        <v>17</v>
      </c>
      <c r="C9" s="3">
        <v>31</v>
      </c>
      <c r="D9" s="3">
        <v>15</v>
      </c>
      <c r="E9" s="3">
        <v>23</v>
      </c>
      <c r="F9" s="3">
        <v>17</v>
      </c>
      <c r="G9" s="3">
        <v>41</v>
      </c>
      <c r="H9" s="3">
        <v>29</v>
      </c>
      <c r="I9" s="3">
        <v>38</v>
      </c>
      <c r="J9" s="3">
        <v>32</v>
      </c>
    </row>
    <row r="10" spans="1:10" ht="15.75" x14ac:dyDescent="0.25">
      <c r="A10" s="3">
        <v>15</v>
      </c>
      <c r="B10" s="3">
        <v>22</v>
      </c>
      <c r="C10" s="3">
        <v>37</v>
      </c>
      <c r="D10" s="3">
        <v>17</v>
      </c>
      <c r="E10" s="3">
        <v>21</v>
      </c>
      <c r="F10" s="3">
        <v>25</v>
      </c>
      <c r="G10" s="3">
        <v>35</v>
      </c>
      <c r="H10" s="3">
        <v>40</v>
      </c>
      <c r="I10" s="3">
        <v>19</v>
      </c>
      <c r="J10" s="3">
        <v>13</v>
      </c>
    </row>
    <row r="11" spans="1:10" ht="15.75" x14ac:dyDescent="0.25">
      <c r="A11" s="3">
        <v>27</v>
      </c>
      <c r="B11" s="3">
        <v>31</v>
      </c>
      <c r="C11" s="3">
        <v>25</v>
      </c>
      <c r="D11" s="3">
        <v>25</v>
      </c>
      <c r="E11" s="3">
        <v>12</v>
      </c>
      <c r="F11" s="3">
        <v>24</v>
      </c>
      <c r="G11" s="3">
        <v>30</v>
      </c>
      <c r="H11" s="3">
        <v>29</v>
      </c>
      <c r="I11" s="3">
        <v>35</v>
      </c>
      <c r="J11" s="3">
        <v>24</v>
      </c>
    </row>
    <row r="12" spans="1:10" x14ac:dyDescent="0.25">
      <c r="A12" s="4" t="s">
        <v>1</v>
      </c>
      <c r="B12" s="4"/>
      <c r="C12" s="4"/>
      <c r="D12" t="s">
        <v>2</v>
      </c>
      <c r="E12">
        <f>ROUNDUP(1 + LOG(100,2), 0)</f>
        <v>8</v>
      </c>
    </row>
    <row r="13" spans="1:10" x14ac:dyDescent="0.25">
      <c r="A13" t="s">
        <v>3</v>
      </c>
      <c r="B13">
        <f>MIN(A2:J11)</f>
        <v>7</v>
      </c>
      <c r="C13" t="s">
        <v>4</v>
      </c>
      <c r="D13">
        <f>MAX(A2:J11)</f>
        <v>41</v>
      </c>
      <c r="E13" t="s">
        <v>5</v>
      </c>
      <c r="F13">
        <f>D13-B13</f>
        <v>34</v>
      </c>
    </row>
    <row r="14" spans="1:10" x14ac:dyDescent="0.25">
      <c r="A14" s="7" t="s">
        <v>6</v>
      </c>
      <c r="B14" s="7"/>
      <c r="C14" s="7"/>
      <c r="D14">
        <f>F13/E12</f>
        <v>4.25</v>
      </c>
      <c r="E14" s="7" t="s">
        <v>7</v>
      </c>
      <c r="F14" s="7"/>
      <c r="G14" t="s">
        <v>8</v>
      </c>
      <c r="H14">
        <f>ROUND(D14, 1)</f>
        <v>4.3</v>
      </c>
    </row>
    <row r="15" spans="1:10" x14ac:dyDescent="0.25">
      <c r="A15" s="5" t="s">
        <v>9</v>
      </c>
      <c r="B15" s="5"/>
      <c r="C15" s="5"/>
      <c r="D15" s="5"/>
      <c r="E15" s="5"/>
      <c r="F15" s="5"/>
    </row>
    <row r="16" spans="1:10" x14ac:dyDescent="0.25">
      <c r="A16" s="8" t="s">
        <v>10</v>
      </c>
      <c r="B16" s="8" t="s">
        <v>11</v>
      </c>
      <c r="C16" s="8" t="s">
        <v>12</v>
      </c>
      <c r="D16" s="8" t="s">
        <v>13</v>
      </c>
      <c r="E16" s="8" t="s">
        <v>14</v>
      </c>
      <c r="F16" s="8" t="s">
        <v>15</v>
      </c>
      <c r="G16" s="13" t="s">
        <v>18</v>
      </c>
    </row>
    <row r="17" spans="1:9" x14ac:dyDescent="0.25">
      <c r="A17" s="10">
        <f>B13</f>
        <v>7</v>
      </c>
      <c r="B17" s="10">
        <f>A17+H14</f>
        <v>11.3</v>
      </c>
      <c r="C17" s="9">
        <f>AVERAGE(A17:B17)</f>
        <v>9.15</v>
      </c>
      <c r="D17" s="11">
        <f>COUNTIFS($A$2:$J$11,"&gt;="&amp;A17,$A$2:$J$11,"&lt;"&amp;B17)</f>
        <v>4</v>
      </c>
      <c r="E17" s="9">
        <f>D17/$D$25</f>
        <v>0.04</v>
      </c>
      <c r="F17" s="9">
        <f>ROUND(E17/$H$14, 3)</f>
        <v>8.9999999999999993E-3</v>
      </c>
      <c r="G17" t="s">
        <v>17</v>
      </c>
      <c r="H17" s="16">
        <f>SUMPRODUCT(C17:C24,D17:D24)/100</f>
        <v>24.888000000000002</v>
      </c>
    </row>
    <row r="18" spans="1:9" x14ac:dyDescent="0.25">
      <c r="A18" s="10">
        <f>B17</f>
        <v>11.3</v>
      </c>
      <c r="B18" s="10">
        <f>A18+H14</f>
        <v>15.600000000000001</v>
      </c>
      <c r="C18" s="9">
        <f>AVERAGE(A18:B18)</f>
        <v>13.450000000000001</v>
      </c>
      <c r="D18" s="11">
        <f t="shared" ref="D18:D24" si="0">COUNTIFS($A$2:$J$11,"&gt;="&amp;A18,$A$2:$J$11,"&lt;"&amp;B18)</f>
        <v>7</v>
      </c>
      <c r="E18" s="9">
        <f t="shared" ref="E18:E24" si="1">D18/$D$25</f>
        <v>7.0000000000000007E-2</v>
      </c>
      <c r="F18" s="9">
        <f t="shared" ref="F18:F24" si="2">ROUND(E18/$H$14, 3)</f>
        <v>1.6E-2</v>
      </c>
      <c r="G18" t="s">
        <v>23</v>
      </c>
    </row>
    <row r="19" spans="1:9" x14ac:dyDescent="0.25">
      <c r="A19" s="10">
        <f>B18</f>
        <v>15.600000000000001</v>
      </c>
      <c r="B19" s="10">
        <f>A19+H14</f>
        <v>19.900000000000002</v>
      </c>
      <c r="C19" s="9">
        <f t="shared" ref="C19:C24" si="3">AVERAGE(A19:B19)</f>
        <v>17.75</v>
      </c>
      <c r="D19" s="11">
        <f t="shared" si="0"/>
        <v>18</v>
      </c>
      <c r="E19" s="9">
        <f t="shared" si="1"/>
        <v>0.18</v>
      </c>
      <c r="F19" s="9">
        <f t="shared" si="2"/>
        <v>4.2000000000000003E-2</v>
      </c>
      <c r="G19" t="s">
        <v>24</v>
      </c>
      <c r="H19">
        <f>SUMPRODUCT(C17:C24,C17:C24,D17:D24)/100-H17*H17</f>
        <v>58.509755999999925</v>
      </c>
    </row>
    <row r="20" spans="1:9" x14ac:dyDescent="0.25">
      <c r="A20" s="10">
        <f>B19</f>
        <v>19.900000000000002</v>
      </c>
      <c r="B20" s="10">
        <f>A20+H14</f>
        <v>24.200000000000003</v>
      </c>
      <c r="C20" s="9">
        <f t="shared" si="3"/>
        <v>22.050000000000004</v>
      </c>
      <c r="D20" s="11">
        <f t="shared" si="0"/>
        <v>18</v>
      </c>
      <c r="E20" s="9">
        <f t="shared" si="1"/>
        <v>0.18</v>
      </c>
      <c r="F20" s="9">
        <f t="shared" si="2"/>
        <v>4.2000000000000003E-2</v>
      </c>
      <c r="G20" t="s">
        <v>25</v>
      </c>
      <c r="H20">
        <f>H19*100/99</f>
        <v>59.10076363636356</v>
      </c>
    </row>
    <row r="21" spans="1:9" x14ac:dyDescent="0.25">
      <c r="A21" s="10">
        <f>B20</f>
        <v>24.200000000000003</v>
      </c>
      <c r="B21" s="10">
        <f>A21+H14</f>
        <v>28.500000000000004</v>
      </c>
      <c r="C21" s="9">
        <f t="shared" si="3"/>
        <v>26.35</v>
      </c>
      <c r="D21" s="11">
        <f t="shared" si="0"/>
        <v>19</v>
      </c>
      <c r="E21" s="9">
        <f t="shared" si="1"/>
        <v>0.19</v>
      </c>
      <c r="F21" s="9">
        <f t="shared" si="2"/>
        <v>4.3999999999999997E-2</v>
      </c>
      <c r="G21" t="s">
        <v>26</v>
      </c>
      <c r="H21" s="16">
        <f>SQRT(H20)</f>
        <v>7.6877021037735043</v>
      </c>
    </row>
    <row r="22" spans="1:9" x14ac:dyDescent="0.25">
      <c r="A22" s="10">
        <f>B21</f>
        <v>28.500000000000004</v>
      </c>
      <c r="B22" s="10">
        <f>A22+H14</f>
        <v>32.800000000000004</v>
      </c>
      <c r="C22" s="9">
        <f t="shared" si="3"/>
        <v>30.650000000000006</v>
      </c>
      <c r="D22" s="11">
        <f t="shared" si="0"/>
        <v>15</v>
      </c>
      <c r="E22" s="9">
        <f t="shared" si="1"/>
        <v>0.15</v>
      </c>
      <c r="F22" s="9">
        <f t="shared" si="2"/>
        <v>3.5000000000000003E-2</v>
      </c>
    </row>
    <row r="23" spans="1:9" x14ac:dyDescent="0.25">
      <c r="A23" s="10">
        <f>B22</f>
        <v>32.800000000000004</v>
      </c>
      <c r="B23" s="10">
        <f>A23+H14</f>
        <v>37.1</v>
      </c>
      <c r="C23" s="9">
        <f t="shared" si="3"/>
        <v>34.950000000000003</v>
      </c>
      <c r="D23" s="11">
        <f t="shared" si="0"/>
        <v>15</v>
      </c>
      <c r="E23" s="9">
        <f t="shared" si="1"/>
        <v>0.15</v>
      </c>
      <c r="F23" s="9">
        <f t="shared" si="2"/>
        <v>3.5000000000000003E-2</v>
      </c>
    </row>
    <row r="24" spans="1:9" x14ac:dyDescent="0.25">
      <c r="A24" s="10">
        <f>B23</f>
        <v>37.1</v>
      </c>
      <c r="B24" s="10">
        <f>A24+H14</f>
        <v>41.4</v>
      </c>
      <c r="C24" s="9">
        <f t="shared" si="3"/>
        <v>39.25</v>
      </c>
      <c r="D24" s="11">
        <f>COUNTIFS($A$2:$J$11,"&gt;="&amp;A24,$A$2:$J$11,"&lt;="&amp;B24)</f>
        <v>4</v>
      </c>
      <c r="E24" s="9">
        <f t="shared" si="1"/>
        <v>0.04</v>
      </c>
      <c r="F24" s="9">
        <f t="shared" si="2"/>
        <v>8.9999999999999993E-3</v>
      </c>
    </row>
    <row r="25" spans="1:9" x14ac:dyDescent="0.25">
      <c r="D25">
        <f>SUM(D17:D24)</f>
        <v>100</v>
      </c>
    </row>
    <row r="26" spans="1:9" x14ac:dyDescent="0.25">
      <c r="A26" s="12" t="s">
        <v>16</v>
      </c>
      <c r="B26" s="12"/>
      <c r="C26" s="12"/>
      <c r="D26" s="12"/>
      <c r="E26" s="12"/>
      <c r="F26" s="12"/>
      <c r="G26" s="12"/>
    </row>
    <row r="27" spans="1:9" x14ac:dyDescent="0.25">
      <c r="A27" s="8" t="s">
        <v>10</v>
      </c>
      <c r="B27" s="8" t="s">
        <v>11</v>
      </c>
      <c r="C27" s="8" t="s">
        <v>13</v>
      </c>
      <c r="D27" s="8" t="s">
        <v>19</v>
      </c>
      <c r="E27" s="8" t="s">
        <v>20</v>
      </c>
      <c r="F27" s="8" t="s">
        <v>28</v>
      </c>
      <c r="G27" s="8" t="s">
        <v>21</v>
      </c>
      <c r="H27" s="8" t="s">
        <v>22</v>
      </c>
      <c r="I27" s="8" t="s">
        <v>27</v>
      </c>
    </row>
    <row r="28" spans="1:9" x14ac:dyDescent="0.25">
      <c r="A28" s="10"/>
      <c r="B28" s="10"/>
      <c r="C28" s="15"/>
      <c r="D28" s="15"/>
      <c r="E28" s="15"/>
      <c r="F28" s="15"/>
      <c r="G28" s="15"/>
      <c r="H28" s="15"/>
      <c r="I28" s="15"/>
    </row>
    <row r="29" spans="1:9" x14ac:dyDescent="0.25">
      <c r="A29" s="10" t="s">
        <v>29</v>
      </c>
      <c r="B29" s="10">
        <f t="shared" ref="A29:B36" si="4">B18</f>
        <v>15.600000000000001</v>
      </c>
      <c r="C29" s="9">
        <v>11</v>
      </c>
      <c r="D29" s="9">
        <f>_xlfn.NORM.DIST(B29,$H$17,$H$21,TRUE)</f>
        <v>0.11349221623062319</v>
      </c>
      <c r="E29" s="9">
        <f>100*D29</f>
        <v>11.34922162306232</v>
      </c>
      <c r="F29" s="9">
        <f>C29-E29</f>
        <v>-0.34922162306231996</v>
      </c>
      <c r="G29" s="9">
        <f>F29^2</f>
        <v>0.12195574201428108</v>
      </c>
      <c r="H29" s="9">
        <f>G29/E29</f>
        <v>1.074573623326374E-2</v>
      </c>
      <c r="I29" s="9">
        <f>(C29^2)/E29</f>
        <v>10.661524113170945</v>
      </c>
    </row>
    <row r="30" spans="1:9" x14ac:dyDescent="0.25">
      <c r="A30" s="10">
        <f t="shared" si="4"/>
        <v>15.600000000000001</v>
      </c>
      <c r="B30" s="10">
        <f t="shared" si="4"/>
        <v>19.900000000000002</v>
      </c>
      <c r="C30" s="9">
        <f t="shared" ref="C29:C36" si="5">D19</f>
        <v>18</v>
      </c>
      <c r="D30" s="9">
        <f t="shared" ref="D30:D34" si="6">_xlfn.NORM.DIST(B30,$H$17,$H$21,TRUE)-_xlfn.NORM.DIST(A30,$H$17,$H$21,TRUE)</f>
        <v>0.14473241013739338</v>
      </c>
      <c r="E30" s="9">
        <f t="shared" ref="E30:E34" si="7">100*D30</f>
        <v>14.473241013739338</v>
      </c>
      <c r="F30" s="9">
        <f t="shared" ref="F30:F34" si="8">C30-E30</f>
        <v>3.5267589862606616</v>
      </c>
      <c r="G30" s="9">
        <f t="shared" ref="G30:G34" si="9">F30^2</f>
        <v>12.438028947170329</v>
      </c>
      <c r="H30" s="9">
        <f t="shared" ref="H30:H34" si="10">G30/E30</f>
        <v>0.85938104225328671</v>
      </c>
      <c r="I30" s="9">
        <f t="shared" ref="I30:I34" si="11">(C30^2)/E30</f>
        <v>22.38614002851395</v>
      </c>
    </row>
    <row r="31" spans="1:9" x14ac:dyDescent="0.25">
      <c r="A31" s="10">
        <f t="shared" si="4"/>
        <v>19.900000000000002</v>
      </c>
      <c r="B31" s="10">
        <f t="shared" si="4"/>
        <v>24.200000000000003</v>
      </c>
      <c r="C31" s="9">
        <f t="shared" si="5"/>
        <v>18</v>
      </c>
      <c r="D31" s="9">
        <f t="shared" si="6"/>
        <v>0.20612020053082553</v>
      </c>
      <c r="E31" s="9">
        <f t="shared" si="7"/>
        <v>20.612020053082553</v>
      </c>
      <c r="F31" s="9">
        <f t="shared" si="8"/>
        <v>-2.6120200530825528</v>
      </c>
      <c r="G31" s="9">
        <f t="shared" si="9"/>
        <v>6.822648757705382</v>
      </c>
      <c r="H31" s="9">
        <f t="shared" si="10"/>
        <v>0.33100340190504746</v>
      </c>
      <c r="I31" s="9">
        <f t="shared" si="11"/>
        <v>15.718983348822494</v>
      </c>
    </row>
    <row r="32" spans="1:9" x14ac:dyDescent="0.25">
      <c r="A32" s="10">
        <f t="shared" si="4"/>
        <v>24.200000000000003</v>
      </c>
      <c r="B32" s="10">
        <f t="shared" si="4"/>
        <v>28.500000000000004</v>
      </c>
      <c r="C32" s="9">
        <f t="shared" si="5"/>
        <v>19</v>
      </c>
      <c r="D32" s="9">
        <f t="shared" si="6"/>
        <v>0.21642097284801937</v>
      </c>
      <c r="E32" s="9">
        <f t="shared" si="7"/>
        <v>21.642097284801938</v>
      </c>
      <c r="F32" s="9">
        <f t="shared" si="8"/>
        <v>-2.6420972848019382</v>
      </c>
      <c r="G32" s="9">
        <f t="shared" si="9"/>
        <v>6.9806780623577742</v>
      </c>
      <c r="H32" s="9">
        <f t="shared" si="10"/>
        <v>0.32255090486354676</v>
      </c>
      <c r="I32" s="9">
        <f t="shared" si="11"/>
        <v>16.680453620061609</v>
      </c>
    </row>
    <row r="33" spans="1:9" x14ac:dyDescent="0.25">
      <c r="A33" s="10">
        <f t="shared" si="4"/>
        <v>28.500000000000004</v>
      </c>
      <c r="B33" s="10">
        <f t="shared" si="4"/>
        <v>32.800000000000004</v>
      </c>
      <c r="C33" s="9">
        <f t="shared" si="5"/>
        <v>15</v>
      </c>
      <c r="D33" s="9">
        <f>_xlfn.NORM.DIST(B33,$H$17,$H$21,TRUE)-_xlfn.NORM.DIST(A33,$H$17,$H$21,TRUE)</f>
        <v>0.16753575707371415</v>
      </c>
      <c r="E33" s="9">
        <f t="shared" si="7"/>
        <v>16.753575707371414</v>
      </c>
      <c r="F33" s="9">
        <f t="shared" si="8"/>
        <v>-1.7535757073714144</v>
      </c>
      <c r="G33" s="9">
        <f t="shared" si="9"/>
        <v>3.0750277614831565</v>
      </c>
      <c r="H33" s="9">
        <f t="shared" si="10"/>
        <v>0.18354456476596656</v>
      </c>
      <c r="I33" s="9">
        <f t="shared" si="11"/>
        <v>13.429968857394552</v>
      </c>
    </row>
    <row r="34" spans="1:9" x14ac:dyDescent="0.25">
      <c r="A34" s="10">
        <f t="shared" si="4"/>
        <v>32.800000000000004</v>
      </c>
      <c r="B34" s="14">
        <v>10000000000</v>
      </c>
      <c r="C34" s="9">
        <f>D23+4</f>
        <v>19</v>
      </c>
      <c r="D34" s="9">
        <f>1-_xlfn.NORM.DIST(A34,$H$17,$H$21,TRUE)</f>
        <v>0.15169844317942438</v>
      </c>
      <c r="E34" s="9">
        <f t="shared" si="7"/>
        <v>15.169844317942438</v>
      </c>
      <c r="F34" s="9">
        <f t="shared" si="8"/>
        <v>3.830155682057562</v>
      </c>
      <c r="G34" s="9">
        <f t="shared" si="9"/>
        <v>14.670092548797827</v>
      </c>
      <c r="H34" s="9">
        <f t="shared" si="10"/>
        <v>0.96705623613068203</v>
      </c>
      <c r="I34" s="9">
        <f t="shared" si="11"/>
        <v>23.797211918188243</v>
      </c>
    </row>
    <row r="35" spans="1:9" x14ac:dyDescent="0.25">
      <c r="A35" s="10"/>
      <c r="B35" s="14"/>
      <c r="C35" s="15"/>
      <c r="D35" s="15"/>
      <c r="E35" s="15"/>
      <c r="F35" s="15"/>
      <c r="G35" s="15"/>
      <c r="H35" s="15"/>
      <c r="I35" s="15"/>
    </row>
    <row r="36" spans="1:9" x14ac:dyDescent="0.25">
      <c r="A36" s="11" t="s">
        <v>33</v>
      </c>
      <c r="B36" s="11"/>
      <c r="C36" s="11">
        <f>SUM(C28:C35)</f>
        <v>100</v>
      </c>
      <c r="D36" s="11">
        <f>SUM(D29:D34)</f>
        <v>1</v>
      </c>
      <c r="E36" s="11">
        <f>SUM(E29:E34)</f>
        <v>100</v>
      </c>
      <c r="F36" s="11"/>
      <c r="G36" s="11" t="s">
        <v>31</v>
      </c>
      <c r="H36" s="11">
        <f>SUM(H29:H34)</f>
        <v>2.6742818861517934</v>
      </c>
      <c r="I36" s="11">
        <f>SUM(I29:I34)</f>
        <v>102.67428188615179</v>
      </c>
    </row>
    <row r="37" spans="1:9" x14ac:dyDescent="0.25">
      <c r="D37" s="11" t="s">
        <v>30</v>
      </c>
      <c r="E37" s="11">
        <f>E12-2-1</f>
        <v>5</v>
      </c>
      <c r="F37" s="11"/>
      <c r="G37" s="11" t="s">
        <v>32</v>
      </c>
      <c r="H37" s="11">
        <f>_xlfn.CHISQ.INV.RT(0.05,E37)</f>
        <v>11.070497693516353</v>
      </c>
    </row>
  </sheetData>
  <mergeCells count="5">
    <mergeCell ref="A1:C1"/>
    <mergeCell ref="A12:C12"/>
    <mergeCell ref="A14:C14"/>
    <mergeCell ref="E14:F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Васильев</dc:creator>
  <cp:lastModifiedBy>Владислав Васильев</cp:lastModifiedBy>
  <dcterms:created xsi:type="dcterms:W3CDTF">2024-11-20T11:30:48Z</dcterms:created>
  <dcterms:modified xsi:type="dcterms:W3CDTF">2024-11-20T13:50:29Z</dcterms:modified>
</cp:coreProperties>
</file>