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ТерВер\"/>
    </mc:Choice>
  </mc:AlternateContent>
  <xr:revisionPtr revIDLastSave="0" documentId="13_ncr:1_{B420C6BC-3EDE-46F0-8FC1-D9D782A6EC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26" i="1"/>
  <c r="D16" i="1"/>
  <c r="B28" i="1" l="1"/>
  <c r="B29" i="1"/>
  <c r="B30" i="1"/>
  <c r="B31" i="1"/>
  <c r="B32" i="1"/>
  <c r="B27" i="1"/>
  <c r="B26" i="1"/>
  <c r="D22" i="1" a="1"/>
  <c r="D22" i="1" s="1"/>
  <c r="A22" i="1" a="1"/>
  <c r="A22" i="1" s="1"/>
  <c r="D20" i="1"/>
  <c r="D19" i="1"/>
  <c r="B19" i="1"/>
  <c r="A20" i="1"/>
  <c r="B20" i="1"/>
  <c r="A19" i="1"/>
  <c r="F16" i="1"/>
  <c r="B16" i="1"/>
  <c r="B14" i="1"/>
  <c r="C14" i="1"/>
  <c r="D14" i="1"/>
  <c r="E14" i="1"/>
  <c r="A14" i="1"/>
  <c r="E9" i="1"/>
  <c r="E10" i="1"/>
  <c r="E11" i="1"/>
  <c r="E12" i="1"/>
  <c r="E13" i="1"/>
  <c r="E8" i="1"/>
  <c r="E7" i="1"/>
  <c r="D9" i="1"/>
  <c r="D10" i="1"/>
  <c r="D11" i="1"/>
  <c r="D12" i="1"/>
  <c r="D13" i="1"/>
  <c r="D8" i="1"/>
  <c r="D7" i="1"/>
  <c r="C9" i="1"/>
  <c r="C10" i="1"/>
  <c r="C11" i="1"/>
  <c r="C12" i="1"/>
  <c r="C13" i="1"/>
  <c r="C8" i="1"/>
  <c r="C7" i="1"/>
  <c r="D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<sst xmlns="http://schemas.openxmlformats.org/spreadsheetml/2006/main" count="17" uniqueCount="15">
  <si>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Исходные данные</t>
  </si>
  <si>
    <t>xi</t>
  </si>
  <si>
    <t>yi</t>
  </si>
  <si>
    <t>xiyi</t>
  </si>
  <si>
    <t>xi^2</t>
  </si>
  <si>
    <t>yi^2</t>
  </si>
  <si>
    <t>T</t>
  </si>
  <si>
    <t>Vc</t>
  </si>
  <si>
    <t>n=</t>
  </si>
  <si>
    <t>r=</t>
  </si>
  <si>
    <t>tрасч=</t>
  </si>
  <si>
    <t>tтабл=</t>
  </si>
  <si>
    <t>Система нормальных уравнений:</t>
  </si>
  <si>
    <t>1/yi</t>
  </si>
  <si>
    <t>1/xi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</si>
</sst>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 applyAlignment="1"/>
    <xf numFmtId="0" fontId="0" fillId="6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CC33"/>
      <color rgb="FF00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5782407407407409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058180227471566"/>
                  <c:y val="-0.25525955088947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527952755905511"/>
                  <c:y val="-9.92767570720326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1498250218722657E-2"/>
                  <c:y val="0.352888597258676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 cmpd="sng">
                <a:solidFill>
                  <a:schemeClr val="accent3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3186264216972881"/>
                  <c:y val="-0.112569262175561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974846894138233"/>
                  <c:y val="0.23172280548264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Лист1!$A$7:$A$13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Лист1!$B$7:$B$13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C-4A96-A90B-45699E90E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4656"/>
        <c:axId val="61026736"/>
      </c:scatterChart>
      <c:valAx>
        <c:axId val="6102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1026736"/>
        <c:crosses val="autoZero"/>
        <c:crossBetween val="midCat"/>
      </c:valAx>
      <c:valAx>
        <c:axId val="610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102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</a:t>
            </a:r>
            <a:r>
              <a:rPr lang="ru-RU" baseline="0"/>
              <a:t> завсимость в)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711723534558183E-2"/>
                  <c:y val="-0.275423228346456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Лист1!$C$26:$C$32</c:f>
              <c:numCache>
                <c:formatCode>General</c:formatCode>
                <c:ptCount val="7"/>
                <c:pt idx="0">
                  <c:v>0.2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1.6666666666666666E-2</c:v>
                </c:pt>
                <c:pt idx="5">
                  <c:v>1.1111111111111112E-2</c:v>
                </c:pt>
                <c:pt idx="6">
                  <c:v>8.3333333333333332E-3</c:v>
                </c:pt>
              </c:numCache>
            </c:numRef>
          </c:xVal>
          <c:yVal>
            <c:numRef>
              <c:f>Лист1!$D$26:$D$32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5-4FFC-859D-3AE218F3F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280"/>
        <c:axId val="61023408"/>
      </c:scatterChart>
      <c:valAx>
        <c:axId val="5415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1023408"/>
        <c:crosses val="autoZero"/>
        <c:crossBetween val="midCat"/>
      </c:valAx>
      <c:valAx>
        <c:axId val="610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415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0137795275590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343613298337711E-2"/>
                  <c:y val="-0.36959135316418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Лист1!$A$26:$A$32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Лист1!$B$26:$B$32</c:f>
              <c:numCache>
                <c:formatCode>General</c:formatCode>
                <c:ptCount val="7"/>
                <c:pt idx="0">
                  <c:v>6.6666666666666666E-2</c:v>
                </c:pt>
                <c:pt idx="1">
                  <c:v>2.5000000000000001E-2</c:v>
                </c:pt>
                <c:pt idx="2">
                  <c:v>1.9230769230769232E-2</c:v>
                </c:pt>
                <c:pt idx="3">
                  <c:v>1.5625E-2</c:v>
                </c:pt>
                <c:pt idx="4">
                  <c:v>1.4492753623188406E-2</c:v>
                </c:pt>
                <c:pt idx="5">
                  <c:v>1.3698630136986301E-2</c:v>
                </c:pt>
                <c:pt idx="6">
                  <c:v>1.3157894736842105E-2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6-4089-BA3D-591D8A79B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213696"/>
        <c:axId val="2138217024"/>
      </c:scatterChart>
      <c:valAx>
        <c:axId val="21382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138217024"/>
        <c:crosses val="autoZero"/>
        <c:crossBetween val="midCat"/>
      </c:valAx>
      <c:valAx>
        <c:axId val="21382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13821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5</xdr:row>
      <xdr:rowOff>157162</xdr:rowOff>
    </xdr:from>
    <xdr:to>
      <xdr:col>13</xdr:col>
      <xdr:colOff>523875</xdr:colOff>
      <xdr:row>20</xdr:row>
      <xdr:rowOff>42862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A56817A-BD3A-4A13-996C-D9705B0BE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21</xdr:row>
      <xdr:rowOff>14287</xdr:rowOff>
    </xdr:from>
    <xdr:to>
      <xdr:col>13</xdr:col>
      <xdr:colOff>533400</xdr:colOff>
      <xdr:row>35</xdr:row>
      <xdr:rowOff>90487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C9B519E-53B6-4E60-A05B-7BF81BE44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209550</xdr:colOff>
      <xdr:row>35</xdr:row>
      <xdr:rowOff>157162</xdr:rowOff>
    </xdr:from>
    <xdr:to>
      <xdr:col>13</xdr:col>
      <xdr:colOff>514350</xdr:colOff>
      <xdr:row>50</xdr:row>
      <xdr:rowOff>42862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0D7975F-6EC4-4205-83A0-7A6F22925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G6" zoomScale="211" workbookViewId="0">
      <selection activeCell="P13" sqref="P13"/>
    </sheetView>
  </sheetViews>
  <sheetFormatPr defaultRowHeight="15" x14ac:dyDescent="0.25"/>
  <sheetData>
    <row r="1" spans="1:12" x14ac:dyDescent="0.25">
      <c r="A1" s="17" t="s">
        <v>0</v>
      </c>
      <c r="B1" s="17"/>
      <c r="C1" s="17"/>
    </row>
    <row r="2" spans="1:12" x14ac:dyDescent="0.25">
      <c r="A2" s="1" t="s">
        <v>6</v>
      </c>
      <c r="B2" s="2">
        <v>5</v>
      </c>
      <c r="C2" s="2">
        <v>15</v>
      </c>
      <c r="D2" s="2">
        <v>30</v>
      </c>
      <c r="E2" s="2">
        <v>45</v>
      </c>
      <c r="F2" s="2">
        <v>60</v>
      </c>
      <c r="G2" s="2">
        <v>90</v>
      </c>
      <c r="H2" s="2">
        <v>120</v>
      </c>
      <c r="I2" s="5"/>
      <c r="J2" s="5"/>
      <c r="K2" s="5"/>
      <c r="L2" s="5"/>
    </row>
    <row r="3" spans="1:12" x14ac:dyDescent="0.25">
      <c r="A3" s="1" t="s">
        <v>7</v>
      </c>
      <c r="B3" s="2">
        <v>15</v>
      </c>
      <c r="C3" s="2">
        <v>40</v>
      </c>
      <c r="D3" s="2">
        <v>52</v>
      </c>
      <c r="E3" s="2">
        <v>64</v>
      </c>
      <c r="F3" s="2">
        <v>69</v>
      </c>
      <c r="G3" s="2">
        <v>73</v>
      </c>
      <c r="H3" s="2">
        <v>76</v>
      </c>
      <c r="I3" s="5"/>
      <c r="J3" s="5"/>
      <c r="K3" s="5"/>
      <c r="L3" s="5"/>
    </row>
    <row r="6" spans="1:12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7" spans="1:12" x14ac:dyDescent="0.25">
      <c r="A7" s="8">
        <v>5</v>
      </c>
      <c r="B7" s="8">
        <v>15</v>
      </c>
      <c r="C7" s="4">
        <f>A7*B7</f>
        <v>75</v>
      </c>
      <c r="D7" s="4">
        <f>A7^2</f>
        <v>25</v>
      </c>
      <c r="E7" s="4">
        <f>B7^2</f>
        <v>225</v>
      </c>
    </row>
    <row r="8" spans="1:12" x14ac:dyDescent="0.25">
      <c r="A8" s="8">
        <v>15</v>
      </c>
      <c r="B8" s="8">
        <v>40</v>
      </c>
      <c r="C8" s="4">
        <f>A8*B8</f>
        <v>600</v>
      </c>
      <c r="D8" s="4">
        <f>A8^2</f>
        <v>225</v>
      </c>
      <c r="E8" s="4">
        <f>B8^2</f>
        <v>1600</v>
      </c>
    </row>
    <row r="9" spans="1:12" x14ac:dyDescent="0.25">
      <c r="A9" s="8">
        <v>30</v>
      </c>
      <c r="B9" s="8">
        <v>52</v>
      </c>
      <c r="C9" s="4">
        <f t="shared" ref="C9:C13" si="0">A9*B9</f>
        <v>1560</v>
      </c>
      <c r="D9" s="4">
        <f t="shared" ref="D9:D13" si="1">A9^2</f>
        <v>900</v>
      </c>
      <c r="E9" s="4">
        <f t="shared" ref="E9:E13" si="2">B9^2</f>
        <v>2704</v>
      </c>
    </row>
    <row r="10" spans="1:12" x14ac:dyDescent="0.25">
      <c r="A10" s="8">
        <v>45</v>
      </c>
      <c r="B10" s="8">
        <v>64</v>
      </c>
      <c r="C10" s="4">
        <f t="shared" si="0"/>
        <v>2880</v>
      </c>
      <c r="D10" s="4">
        <f t="shared" si="1"/>
        <v>2025</v>
      </c>
      <c r="E10" s="4">
        <f t="shared" si="2"/>
        <v>4096</v>
      </c>
    </row>
    <row r="11" spans="1:12" x14ac:dyDescent="0.25">
      <c r="A11" s="8">
        <v>60</v>
      </c>
      <c r="B11" s="8">
        <v>69</v>
      </c>
      <c r="C11" s="4">
        <f t="shared" si="0"/>
        <v>4140</v>
      </c>
      <c r="D11" s="4">
        <f t="shared" si="1"/>
        <v>3600</v>
      </c>
      <c r="E11" s="4">
        <f t="shared" si="2"/>
        <v>4761</v>
      </c>
    </row>
    <row r="12" spans="1:12" x14ac:dyDescent="0.25">
      <c r="A12" s="8">
        <v>90</v>
      </c>
      <c r="B12" s="8">
        <v>73</v>
      </c>
      <c r="C12" s="4">
        <f t="shared" si="0"/>
        <v>6570</v>
      </c>
      <c r="D12" s="4">
        <f t="shared" si="1"/>
        <v>8100</v>
      </c>
      <c r="E12" s="4">
        <f t="shared" si="2"/>
        <v>5329</v>
      </c>
    </row>
    <row r="13" spans="1:12" x14ac:dyDescent="0.25">
      <c r="A13" s="8">
        <v>120</v>
      </c>
      <c r="B13" s="8">
        <v>76</v>
      </c>
      <c r="C13" s="4">
        <f t="shared" si="0"/>
        <v>9120</v>
      </c>
      <c r="D13" s="4">
        <f t="shared" si="1"/>
        <v>14400</v>
      </c>
      <c r="E13" s="4">
        <f t="shared" si="2"/>
        <v>5776</v>
      </c>
    </row>
    <row r="14" spans="1:12" x14ac:dyDescent="0.25">
      <c r="A14" s="7">
        <f>SUM(A7:A13)</f>
        <v>365</v>
      </c>
      <c r="B14" s="7">
        <f t="shared" ref="B14:E14" si="3">SUM(B7:B13)</f>
        <v>389</v>
      </c>
      <c r="C14" s="7">
        <f t="shared" si="3"/>
        <v>24945</v>
      </c>
      <c r="D14" s="7">
        <f t="shared" si="3"/>
        <v>29275</v>
      </c>
      <c r="E14" s="7">
        <f t="shared" si="3"/>
        <v>24491</v>
      </c>
    </row>
    <row r="15" spans="1:12" x14ac:dyDescent="0.25">
      <c r="A15" s="9" t="s">
        <v>8</v>
      </c>
      <c r="B15" s="9">
        <v>7</v>
      </c>
      <c r="C15" s="6"/>
      <c r="D15" s="6"/>
      <c r="E15" s="6"/>
    </row>
    <row r="16" spans="1:12" x14ac:dyDescent="0.25">
      <c r="A16" s="10" t="s">
        <v>9</v>
      </c>
      <c r="B16">
        <f>CORREL(A7:A13,B7:B13)</f>
        <v>0.85918499237737334</v>
      </c>
      <c r="C16" s="10" t="s">
        <v>10</v>
      </c>
      <c r="D16">
        <f>ABS(B16)*SQRT((B15-2)/(1-B16^2))</f>
        <v>3.7547922311777828</v>
      </c>
      <c r="E16" s="10" t="s">
        <v>11</v>
      </c>
      <c r="F16">
        <f>_xlfn.T.INV.2T(0.05,B15-2)</f>
        <v>2.570581835636315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17" t="s">
        <v>12</v>
      </c>
      <c r="B18" s="17"/>
      <c r="C18" s="17"/>
      <c r="D18" s="17"/>
      <c r="E18" s="17"/>
    </row>
    <row r="19" spans="1:5" x14ac:dyDescent="0.25">
      <c r="A19" s="11">
        <f>B15</f>
        <v>7</v>
      </c>
      <c r="B19" s="12">
        <f>A14</f>
        <v>365</v>
      </c>
      <c r="D19" s="15">
        <f>B14</f>
        <v>389</v>
      </c>
    </row>
    <row r="20" spans="1:5" x14ac:dyDescent="0.25">
      <c r="A20" s="13">
        <f>A14</f>
        <v>365</v>
      </c>
      <c r="B20" s="14">
        <f>D14</f>
        <v>29275</v>
      </c>
      <c r="D20" s="16">
        <f>C14</f>
        <v>24945</v>
      </c>
    </row>
    <row r="22" spans="1:5" x14ac:dyDescent="0.25">
      <c r="A22" cm="1">
        <f t="array" ref="A22:B23">MINVERSE(A19:B20)</f>
        <v>0.40829846582984658</v>
      </c>
      <c r="B22">
        <v>-5.0906555090655522E-3</v>
      </c>
      <c r="D22">
        <f t="array" ref="D22:D23">MMULT(A22:B23,D19:D20)</f>
        <v>31.841701534170127</v>
      </c>
    </row>
    <row r="23" spans="1:5" x14ac:dyDescent="0.25">
      <c r="A23">
        <v>-5.0906555090655514E-3</v>
      </c>
      <c r="B23">
        <v>9.7629009762900988E-5</v>
      </c>
      <c r="D23">
        <v>0.45509065550906569</v>
      </c>
    </row>
    <row r="25" spans="1:5" x14ac:dyDescent="0.25">
      <c r="A25" t="s">
        <v>1</v>
      </c>
      <c r="B25" t="s">
        <v>13</v>
      </c>
      <c r="C25" t="s">
        <v>14</v>
      </c>
      <c r="D25" t="s">
        <v>2</v>
      </c>
    </row>
    <row r="26" spans="1:5" x14ac:dyDescent="0.25">
      <c r="A26" s="8">
        <v>5</v>
      </c>
      <c r="B26" s="8">
        <f>1/B7</f>
        <v>6.6666666666666666E-2</v>
      </c>
      <c r="C26">
        <f>1/A7</f>
        <v>0.2</v>
      </c>
      <c r="D26" s="8">
        <v>15</v>
      </c>
    </row>
    <row r="27" spans="1:5" x14ac:dyDescent="0.25">
      <c r="A27" s="8">
        <v>15</v>
      </c>
      <c r="B27" s="8">
        <f>1/B8</f>
        <v>2.5000000000000001E-2</v>
      </c>
      <c r="C27">
        <f t="shared" ref="C27:C32" si="4">1/A8</f>
        <v>6.6666666666666666E-2</v>
      </c>
      <c r="D27" s="8">
        <v>40</v>
      </c>
    </row>
    <row r="28" spans="1:5" x14ac:dyDescent="0.25">
      <c r="A28" s="8">
        <v>30</v>
      </c>
      <c r="B28" s="8">
        <f t="shared" ref="B28:B32" si="5">1/B9</f>
        <v>1.9230769230769232E-2</v>
      </c>
      <c r="C28">
        <f t="shared" si="4"/>
        <v>3.3333333333333333E-2</v>
      </c>
      <c r="D28" s="8">
        <v>52</v>
      </c>
    </row>
    <row r="29" spans="1:5" x14ac:dyDescent="0.25">
      <c r="A29" s="8">
        <v>45</v>
      </c>
      <c r="B29" s="8">
        <f t="shared" si="5"/>
        <v>1.5625E-2</v>
      </c>
      <c r="C29">
        <f t="shared" si="4"/>
        <v>2.2222222222222223E-2</v>
      </c>
      <c r="D29" s="8">
        <v>64</v>
      </c>
    </row>
    <row r="30" spans="1:5" x14ac:dyDescent="0.25">
      <c r="A30" s="8">
        <v>60</v>
      </c>
      <c r="B30" s="8">
        <f t="shared" si="5"/>
        <v>1.4492753623188406E-2</v>
      </c>
      <c r="C30">
        <f t="shared" si="4"/>
        <v>1.6666666666666666E-2</v>
      </c>
      <c r="D30" s="8">
        <v>69</v>
      </c>
    </row>
    <row r="31" spans="1:5" x14ac:dyDescent="0.25">
      <c r="A31" s="8">
        <v>90</v>
      </c>
      <c r="B31" s="8">
        <f t="shared" si="5"/>
        <v>1.3698630136986301E-2</v>
      </c>
      <c r="C31">
        <f t="shared" si="4"/>
        <v>1.1111111111111112E-2</v>
      </c>
      <c r="D31" s="8">
        <v>73</v>
      </c>
    </row>
    <row r="32" spans="1:5" x14ac:dyDescent="0.25">
      <c r="A32" s="8">
        <v>120</v>
      </c>
      <c r="B32" s="8">
        <f t="shared" si="5"/>
        <v>1.3157894736842105E-2</v>
      </c>
      <c r="C32">
        <f t="shared" si="4"/>
        <v>8.3333333333333332E-3</v>
      </c>
      <c r="D32" s="8">
        <v>76</v>
      </c>
    </row>
  </sheetData>
  <mergeCells count="2">
    <mergeCell ref="A1:C1"/>
    <mergeCell ref="A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Васильев</dc:creator>
  <cp:lastModifiedBy>Владислав Васильев</cp:lastModifiedBy>
  <dcterms:created xsi:type="dcterms:W3CDTF">2015-06-05T18:19:34Z</dcterms:created>
  <dcterms:modified xsi:type="dcterms:W3CDTF">2024-12-12T19:51:25Z</dcterms:modified>
</cp:coreProperties>
</file>