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t One" sheetId="1" r:id="rId1"/>
    <sheet name="Part Two" sheetId="2" r:id="rId2"/>
    <sheet name="Part Thre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V18" i="1"/>
  <c r="M21" i="1"/>
  <c r="M27" i="1"/>
  <c r="A27" i="1"/>
  <c r="S17" i="1"/>
  <c r="G23" i="1"/>
  <c r="J18" i="1" s="1"/>
  <c r="G20" i="1"/>
  <c r="G17" i="1"/>
  <c r="J19" i="2"/>
  <c r="J4" i="2"/>
  <c r="J7" i="2" s="1"/>
  <c r="A15" i="2"/>
  <c r="E15" i="2"/>
  <c r="R7" i="1"/>
  <c r="P7" i="1"/>
  <c r="R4" i="1"/>
  <c r="P4" i="1"/>
  <c r="R7" i="3"/>
  <c r="P7" i="3"/>
  <c r="R4" i="3"/>
  <c r="P4" i="3"/>
  <c r="O7" i="2" l="1"/>
  <c r="J12" i="2"/>
  <c r="O4" i="2" s="1"/>
</calcChain>
</file>

<file path=xl/sharedStrings.xml><?xml version="1.0" encoding="utf-8"?>
<sst xmlns="http://schemas.openxmlformats.org/spreadsheetml/2006/main" count="86" uniqueCount="53">
  <si>
    <t>Product indicators calculations</t>
  </si>
  <si>
    <t>Overall trial periods</t>
  </si>
  <si>
    <t>Overall trial periods without refund</t>
  </si>
  <si>
    <t>Task 3.0 - SQL Convert from trial</t>
  </si>
  <si>
    <t>Month after trial</t>
  </si>
  <si>
    <t>Include refunded</t>
  </si>
  <si>
    <t>No</t>
  </si>
  <si>
    <t>Yes</t>
  </si>
  <si>
    <t>second</t>
  </si>
  <si>
    <t>first</t>
  </si>
  <si>
    <t>Convert from trial to second successful payment</t>
  </si>
  <si>
    <t>Number of successful second payments</t>
  </si>
  <si>
    <t>Subscriptions number</t>
  </si>
  <si>
    <t>CPM (cost per mile)</t>
  </si>
  <si>
    <t>CTR</t>
  </si>
  <si>
    <t>CR click to install</t>
  </si>
  <si>
    <t>CR install to purchase</t>
  </si>
  <si>
    <t>Annual subscriptions share</t>
  </si>
  <si>
    <t>Annual subscriptions</t>
  </si>
  <si>
    <t>Monthly subscriptions</t>
  </si>
  <si>
    <t>Annual retention rate</t>
  </si>
  <si>
    <t>Monthly retention rate</t>
  </si>
  <si>
    <t>Annual subscription price</t>
  </si>
  <si>
    <t>Monthly subscription price</t>
  </si>
  <si>
    <t>Annual refund rate</t>
  </si>
  <si>
    <t>Monthly refund rate</t>
  </si>
  <si>
    <t>CR from trial to paid</t>
  </si>
  <si>
    <t>Number of impressions</t>
  </si>
  <si>
    <t>Marketing expenses</t>
  </si>
  <si>
    <t>Revenue for 7-th day</t>
  </si>
  <si>
    <t>Clarification: count all monthly and converted to paid annual subscriptions</t>
  </si>
  <si>
    <t>Revenue after year</t>
  </si>
  <si>
    <t>ROMI 7 day</t>
  </si>
  <si>
    <t>ROMI annual horizon</t>
  </si>
  <si>
    <t>Here I make two assumptions: second annual subscription hasn’t refunds yet; users've made generally 13 monthly payments (12 for previous year, one new simultaneously with second annual) which I calculate via geometric series</t>
  </si>
  <si>
    <t>Task 3.1 - calculate and predict LTV</t>
  </si>
  <si>
    <t>Current data</t>
  </si>
  <si>
    <t>Half-year predictions</t>
  </si>
  <si>
    <t>Trials</t>
  </si>
  <si>
    <t>Refunded trials</t>
  </si>
  <si>
    <t>Trial price</t>
  </si>
  <si>
    <t>Unique users</t>
  </si>
  <si>
    <t>Unique payments</t>
  </si>
  <si>
    <t>Subscription price</t>
  </si>
  <si>
    <t>Refund cases</t>
  </si>
  <si>
    <t>Trial refund rate</t>
  </si>
  <si>
    <t>Rebill rate</t>
  </si>
  <si>
    <t>Refund rate</t>
  </si>
  <si>
    <t>Trial rate</t>
  </si>
  <si>
    <t>As in example only a few users choose trial period, I changed a bit LTV formula to meet these conditions</t>
  </si>
  <si>
    <t>LTV</t>
  </si>
  <si>
    <t xml:space="preserve">Trial rate </t>
  </si>
  <si>
    <t>Assumption: trial rates remain 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</si>
</sst>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₴&quot;_-;\-* #,##0.00\ &quot;₴&quot;_-;_-* &quot;-&quot;??\ &quot;₴&quot;_-;_-@_-"/>
    <numFmt numFmtId="166" formatCode="[$$-409]#,##0.00_ ;\-[$$-409]#,##0.00\ "/>
    <numFmt numFmtId="167" formatCode="[$$-409]#,##0.00"/>
    <numFmt numFmtId="168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textRotation="90"/>
    </xf>
    <xf numFmtId="0" fontId="0" fillId="2" borderId="11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3" borderId="3" xfId="0" applyNumberFormat="1" applyFill="1" applyBorder="1" applyAlignment="1">
      <alignment horizontal="center" vertical="center"/>
    </xf>
    <xf numFmtId="10" fontId="0" fillId="3" borderId="13" xfId="0" applyNumberFormat="1" applyFill="1" applyBorder="1" applyAlignment="1">
      <alignment horizontal="center" vertical="center"/>
    </xf>
    <xf numFmtId="10" fontId="0" fillId="3" borderId="14" xfId="0" applyNumberFormat="1" applyFill="1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0" fontId="0" fillId="3" borderId="7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9" fontId="0" fillId="3" borderId="8" xfId="2" applyFont="1" applyFill="1" applyBorder="1" applyAlignment="1">
      <alignment horizontal="center" vertical="center"/>
    </xf>
    <xf numFmtId="9" fontId="0" fillId="3" borderId="9" xfId="2" applyFont="1" applyFill="1" applyBorder="1" applyAlignment="1">
      <alignment horizontal="center" vertical="center"/>
    </xf>
    <xf numFmtId="166" fontId="0" fillId="3" borderId="7" xfId="1" applyNumberFormat="1" applyFont="1" applyFill="1" applyBorder="1" applyAlignment="1">
      <alignment horizontal="center" vertical="center"/>
    </xf>
    <xf numFmtId="166" fontId="0" fillId="3" borderId="8" xfId="1" applyNumberFormat="1" applyFont="1" applyFill="1" applyBorder="1" applyAlignment="1">
      <alignment horizontal="center" vertical="center"/>
    </xf>
    <xf numFmtId="166" fontId="0" fillId="3" borderId="9" xfId="1" applyNumberFormat="1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10" fontId="0" fillId="3" borderId="7" xfId="2" applyNumberFormat="1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 vertical="center"/>
    </xf>
    <xf numFmtId="10" fontId="0" fillId="3" borderId="9" xfId="2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167" fontId="0" fillId="3" borderId="7" xfId="0" applyNumberFormat="1" applyFill="1" applyBorder="1" applyAlignment="1">
      <alignment horizontal="center" vertical="center"/>
    </xf>
    <xf numFmtId="167" fontId="0" fillId="3" borderId="9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Border="1"/>
    <xf numFmtId="168" fontId="0" fillId="4" borderId="0" xfId="0" applyNumberForma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0" fontId="0" fillId="5" borderId="7" xfId="2" applyNumberFormat="1" applyFont="1" applyFill="1" applyBorder="1" applyAlignment="1">
      <alignment horizontal="center" vertical="center"/>
    </xf>
    <xf numFmtId="10" fontId="0" fillId="5" borderId="9" xfId="2" applyNumberFormat="1" applyFont="1" applyFill="1" applyBorder="1" applyAlignment="1">
      <alignment horizontal="center" vertical="center"/>
    </xf>
    <xf numFmtId="168" fontId="0" fillId="5" borderId="7" xfId="0" applyNumberFormat="1" applyFill="1" applyBorder="1" applyAlignment="1">
      <alignment horizontal="center" vertical="center"/>
    </xf>
    <xf numFmtId="168" fontId="0" fillId="5" borderId="9" xfId="0" applyNumberFormat="1" applyFill="1" applyBorder="1" applyAlignment="1">
      <alignment horizontal="center" vertical="center"/>
    </xf>
    <xf numFmtId="10" fontId="0" fillId="5" borderId="7" xfId="0" applyNumberFormat="1" applyFill="1" applyBorder="1" applyAlignment="1">
      <alignment horizontal="center" vertical="center"/>
    </xf>
    <xf numFmtId="10" fontId="0" fillId="5" borderId="9" xfId="0" applyNumberFormat="1" applyFill="1" applyBorder="1" applyAlignment="1">
      <alignment horizontal="center" vertical="center"/>
    </xf>
    <xf numFmtId="9" fontId="0" fillId="5" borderId="7" xfId="2" applyFont="1" applyFill="1" applyBorder="1" applyAlignment="1">
      <alignment horizontal="center" vertical="center"/>
    </xf>
    <xf numFmtId="9" fontId="0" fillId="5" borderId="9" xfId="2" applyFont="1" applyFill="1" applyBorder="1" applyAlignment="1">
      <alignment horizontal="center" vertical="center"/>
    </xf>
    <xf numFmtId="168" fontId="0" fillId="5" borderId="7" xfId="2" applyNumberFormat="1" applyFont="1" applyFill="1" applyBorder="1" applyAlignment="1">
      <alignment horizontal="center" vertical="center"/>
    </xf>
    <xf numFmtId="168" fontId="0" fillId="5" borderId="9" xfId="2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 wrapText="1"/>
    </xf>
  </cellXfs>
  <cellStyles count="3">
    <cellStyle name="Відсотковий" xfId="2" builtinId="5"/>
    <cellStyle name="Грошовий" xfId="1" builtinId="4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workbookViewId="0">
      <selection activeCell="U23" sqref="U23"/>
    </sheetView>
  </sheetViews>
  <sheetFormatPr defaultRowHeight="14.4" x14ac:dyDescent="0.3"/>
  <sheetData>
    <row r="1" spans="1:23" x14ac:dyDescent="0.3">
      <c r="A1" s="1" t="s">
        <v>3</v>
      </c>
      <c r="B1" s="2"/>
      <c r="C1" s="2"/>
      <c r="D1" s="3"/>
      <c r="F1" s="35" t="s">
        <v>11</v>
      </c>
      <c r="G1" s="36"/>
      <c r="H1" s="1" t="s">
        <v>5</v>
      </c>
      <c r="I1" s="2"/>
      <c r="J1" s="2"/>
      <c r="K1" s="3"/>
      <c r="N1" s="35" t="s">
        <v>10</v>
      </c>
      <c r="O1" s="36"/>
      <c r="P1" s="1" t="s">
        <v>5</v>
      </c>
      <c r="Q1" s="2"/>
      <c r="R1" s="2"/>
      <c r="S1" s="3"/>
    </row>
    <row r="2" spans="1:23" ht="15" thickBot="1" x14ac:dyDescent="0.35">
      <c r="A2" s="4"/>
      <c r="B2" s="5"/>
      <c r="C2" s="5"/>
      <c r="D2" s="6"/>
      <c r="F2" s="37"/>
      <c r="G2" s="38"/>
      <c r="H2" s="4"/>
      <c r="I2" s="5"/>
      <c r="J2" s="5"/>
      <c r="K2" s="6"/>
      <c r="N2" s="37"/>
      <c r="O2" s="38"/>
      <c r="P2" s="4"/>
      <c r="Q2" s="5"/>
      <c r="R2" s="5"/>
      <c r="S2" s="6"/>
    </row>
    <row r="3" spans="1:23" ht="15" thickBot="1" x14ac:dyDescent="0.35">
      <c r="F3" s="39"/>
      <c r="G3" s="40"/>
      <c r="H3" s="1" t="s">
        <v>6</v>
      </c>
      <c r="I3" s="3"/>
      <c r="J3" s="1" t="s">
        <v>7</v>
      </c>
      <c r="K3" s="3"/>
      <c r="N3" s="39"/>
      <c r="O3" s="40"/>
      <c r="P3" s="1" t="s">
        <v>6</v>
      </c>
      <c r="Q3" s="3"/>
      <c r="R3" s="1" t="s">
        <v>7</v>
      </c>
      <c r="S3" s="3"/>
    </row>
    <row r="4" spans="1:23" ht="15" thickBot="1" x14ac:dyDescent="0.35">
      <c r="A4" s="7" t="s">
        <v>1</v>
      </c>
      <c r="B4" s="8"/>
      <c r="C4" s="8"/>
      <c r="D4" s="9"/>
      <c r="F4" s="13" t="s">
        <v>4</v>
      </c>
      <c r="G4" s="16" t="s">
        <v>8</v>
      </c>
      <c r="H4" s="19">
        <v>2</v>
      </c>
      <c r="I4" s="20"/>
      <c r="J4" s="19">
        <v>3</v>
      </c>
      <c r="K4" s="20"/>
      <c r="N4" s="13" t="s">
        <v>4</v>
      </c>
      <c r="O4" s="16" t="s">
        <v>8</v>
      </c>
      <c r="P4" s="25">
        <f>H4/A8</f>
        <v>0.13333333333333333</v>
      </c>
      <c r="Q4" s="26"/>
      <c r="R4" s="25">
        <f>J4/A8</f>
        <v>0.2</v>
      </c>
      <c r="S4" s="26"/>
    </row>
    <row r="5" spans="1:23" ht="15" thickBot="1" x14ac:dyDescent="0.35">
      <c r="A5" s="10">
        <v>15</v>
      </c>
      <c r="B5" s="11"/>
      <c r="C5" s="11"/>
      <c r="D5" s="12"/>
      <c r="F5" s="14"/>
      <c r="G5" s="17"/>
      <c r="H5" s="21"/>
      <c r="I5" s="22"/>
      <c r="J5" s="21"/>
      <c r="K5" s="22"/>
      <c r="N5" s="14"/>
      <c r="O5" s="17"/>
      <c r="P5" s="27"/>
      <c r="Q5" s="28"/>
      <c r="R5" s="27"/>
      <c r="S5" s="28"/>
    </row>
    <row r="6" spans="1:23" ht="15" thickBot="1" x14ac:dyDescent="0.35">
      <c r="F6" s="14"/>
      <c r="G6" s="18"/>
      <c r="H6" s="23"/>
      <c r="I6" s="24"/>
      <c r="J6" s="23"/>
      <c r="K6" s="24"/>
      <c r="N6" s="14"/>
      <c r="O6" s="18"/>
      <c r="P6" s="29"/>
      <c r="Q6" s="30"/>
      <c r="R6" s="29"/>
      <c r="S6" s="30"/>
    </row>
    <row r="7" spans="1:23" ht="15" thickBot="1" x14ac:dyDescent="0.35">
      <c r="A7" s="7" t="s">
        <v>2</v>
      </c>
      <c r="B7" s="8"/>
      <c r="C7" s="8"/>
      <c r="D7" s="9"/>
      <c r="F7" s="14"/>
      <c r="G7" s="16" t="s">
        <v>9</v>
      </c>
      <c r="H7" s="19">
        <v>4</v>
      </c>
      <c r="I7" s="20"/>
      <c r="J7" s="19">
        <v>4</v>
      </c>
      <c r="K7" s="20"/>
      <c r="N7" s="14"/>
      <c r="O7" s="16" t="s">
        <v>9</v>
      </c>
      <c r="P7" s="25">
        <f>H7/A8</f>
        <v>0.26666666666666666</v>
      </c>
      <c r="Q7" s="26"/>
      <c r="R7" s="25">
        <f>J7/A8</f>
        <v>0.26666666666666666</v>
      </c>
      <c r="S7" s="26"/>
    </row>
    <row r="8" spans="1:23" ht="15" thickBot="1" x14ac:dyDescent="0.35">
      <c r="A8" s="10">
        <v>15</v>
      </c>
      <c r="B8" s="11"/>
      <c r="C8" s="11"/>
      <c r="D8" s="12"/>
      <c r="F8" s="14"/>
      <c r="G8" s="17"/>
      <c r="H8" s="21"/>
      <c r="I8" s="22"/>
      <c r="J8" s="21"/>
      <c r="K8" s="22"/>
      <c r="N8" s="14"/>
      <c r="O8" s="17"/>
      <c r="P8" s="27"/>
      <c r="Q8" s="28"/>
      <c r="R8" s="27"/>
      <c r="S8" s="28"/>
    </row>
    <row r="9" spans="1:23" ht="15" thickBot="1" x14ac:dyDescent="0.35">
      <c r="F9" s="15"/>
      <c r="G9" s="18"/>
      <c r="H9" s="23"/>
      <c r="I9" s="24"/>
      <c r="J9" s="23"/>
      <c r="K9" s="24"/>
      <c r="N9" s="15"/>
      <c r="O9" s="18"/>
      <c r="P9" s="29"/>
      <c r="Q9" s="30"/>
      <c r="R9" s="29"/>
      <c r="S9" s="30"/>
    </row>
    <row r="10" spans="1:23" ht="15" thickBot="1" x14ac:dyDescent="0.35"/>
    <row r="11" spans="1:23" x14ac:dyDescent="0.3">
      <c r="A11" s="1" t="s">
        <v>35</v>
      </c>
      <c r="B11" s="2"/>
      <c r="C11" s="2"/>
      <c r="D11" s="3"/>
    </row>
    <row r="12" spans="1:23" ht="15" thickBot="1" x14ac:dyDescent="0.35">
      <c r="A12" s="4"/>
      <c r="B12" s="5"/>
      <c r="C12" s="5"/>
      <c r="D12" s="6"/>
    </row>
    <row r="13" spans="1:23" ht="15" thickBot="1" x14ac:dyDescent="0.35"/>
    <row r="14" spans="1:23" x14ac:dyDescent="0.3">
      <c r="A14" s="31"/>
      <c r="B14" s="74"/>
      <c r="C14" s="1" t="s">
        <v>36</v>
      </c>
      <c r="D14" s="2"/>
      <c r="E14" s="3"/>
      <c r="F14" s="74"/>
      <c r="G14" s="74"/>
      <c r="H14" s="74"/>
      <c r="I14" s="74"/>
      <c r="J14" s="74"/>
      <c r="K14" s="32"/>
      <c r="M14" s="31"/>
      <c r="N14" s="74"/>
      <c r="O14" s="1" t="s">
        <v>37</v>
      </c>
      <c r="P14" s="2"/>
      <c r="Q14" s="3"/>
      <c r="R14" s="74"/>
      <c r="S14" s="74"/>
      <c r="T14" s="74"/>
      <c r="U14" s="74"/>
      <c r="V14" s="74"/>
      <c r="W14" s="32"/>
    </row>
    <row r="15" spans="1:23" ht="15" thickBot="1" x14ac:dyDescent="0.35">
      <c r="A15" s="33"/>
      <c r="B15" s="82"/>
      <c r="C15" s="4"/>
      <c r="D15" s="5"/>
      <c r="E15" s="6"/>
      <c r="F15" s="82"/>
      <c r="G15" s="82"/>
      <c r="H15" s="82"/>
      <c r="I15" s="82"/>
      <c r="J15" s="82"/>
      <c r="K15" s="34"/>
      <c r="M15" s="33"/>
      <c r="N15" s="82"/>
      <c r="O15" s="4"/>
      <c r="P15" s="5"/>
      <c r="Q15" s="6"/>
      <c r="R15" s="82"/>
      <c r="S15" s="82"/>
      <c r="T15" s="82"/>
      <c r="U15" s="82"/>
      <c r="V15" s="82"/>
      <c r="W15" s="34"/>
    </row>
    <row r="16" spans="1:23" ht="15" thickBot="1" x14ac:dyDescent="0.35">
      <c r="A16" s="33"/>
      <c r="B16" s="82"/>
      <c r="C16" s="82"/>
      <c r="D16" s="82"/>
      <c r="E16" s="82"/>
      <c r="F16" s="82"/>
      <c r="G16" s="7" t="s">
        <v>46</v>
      </c>
      <c r="H16" s="9"/>
      <c r="I16" s="82"/>
      <c r="J16" s="1" t="s">
        <v>50</v>
      </c>
      <c r="K16" s="3"/>
      <c r="M16" s="33"/>
      <c r="N16" s="82"/>
      <c r="O16" s="82"/>
      <c r="P16" s="82"/>
      <c r="Q16" s="82"/>
      <c r="R16" s="82"/>
      <c r="S16" s="7" t="s">
        <v>46</v>
      </c>
      <c r="T16" s="9"/>
      <c r="U16" s="82"/>
      <c r="V16" s="1" t="s">
        <v>50</v>
      </c>
      <c r="W16" s="3"/>
    </row>
    <row r="17" spans="1:25" ht="15" thickBot="1" x14ac:dyDescent="0.35">
      <c r="A17" s="7" t="s">
        <v>38</v>
      </c>
      <c r="B17" s="9"/>
      <c r="C17" s="82"/>
      <c r="D17" s="7" t="s">
        <v>41</v>
      </c>
      <c r="E17" s="9"/>
      <c r="F17" s="82"/>
      <c r="G17" s="56">
        <f>D21/D18</f>
        <v>2.2347063395137114</v>
      </c>
      <c r="H17" s="58"/>
      <c r="I17" s="82"/>
      <c r="J17" s="4"/>
      <c r="K17" s="6"/>
      <c r="M17" s="35" t="s">
        <v>52</v>
      </c>
      <c r="N17" s="36"/>
      <c r="O17" s="82"/>
      <c r="P17" s="7" t="s">
        <v>41</v>
      </c>
      <c r="Q17" s="9"/>
      <c r="R17" s="82"/>
      <c r="S17" s="56">
        <f>P21/P18</f>
        <v>3.3095258031203771</v>
      </c>
      <c r="T17" s="58"/>
      <c r="U17" s="82"/>
      <c r="V17" s="4"/>
      <c r="W17" s="6"/>
    </row>
    <row r="18" spans="1:25" ht="15" thickBot="1" x14ac:dyDescent="0.35">
      <c r="A18" s="10">
        <v>15</v>
      </c>
      <c r="B18" s="12"/>
      <c r="C18" s="82"/>
      <c r="D18" s="10">
        <v>18014</v>
      </c>
      <c r="E18" s="12"/>
      <c r="F18" s="82"/>
      <c r="G18" s="82"/>
      <c r="H18" s="82"/>
      <c r="I18" s="82"/>
      <c r="J18" s="78">
        <f>(G23*A24*(1-A27))+D24*G17*(1-G20)</f>
        <v>21.395675585655599</v>
      </c>
      <c r="K18" s="79"/>
      <c r="M18" s="39"/>
      <c r="N18" s="40"/>
      <c r="O18" s="82"/>
      <c r="P18" s="10">
        <v>35829</v>
      </c>
      <c r="Q18" s="12"/>
      <c r="R18" s="82"/>
      <c r="S18" s="82"/>
      <c r="T18" s="82"/>
      <c r="U18" s="82"/>
      <c r="V18" s="78">
        <f>M21*M24*(1-M27) + P24*S17*(1-S22)</f>
        <v>31.604327420463139</v>
      </c>
      <c r="W18" s="79"/>
    </row>
    <row r="19" spans="1:25" ht="15" thickBot="1" x14ac:dyDescent="0.35">
      <c r="A19" s="33"/>
      <c r="B19" s="82"/>
      <c r="C19" s="82"/>
      <c r="D19" s="82"/>
      <c r="E19" s="82"/>
      <c r="F19" s="82"/>
      <c r="G19" s="7" t="s">
        <v>47</v>
      </c>
      <c r="H19" s="9"/>
      <c r="I19" s="82"/>
      <c r="J19" s="80"/>
      <c r="K19" s="81"/>
      <c r="M19" s="33"/>
      <c r="N19" s="82"/>
      <c r="O19" s="82"/>
      <c r="P19" s="82"/>
      <c r="Q19" s="82"/>
      <c r="R19" s="82"/>
      <c r="S19" s="96"/>
      <c r="T19" s="96"/>
      <c r="U19" s="82"/>
      <c r="V19" s="80"/>
      <c r="W19" s="81"/>
    </row>
    <row r="20" spans="1:25" ht="15" thickBot="1" x14ac:dyDescent="0.35">
      <c r="A20" s="7" t="s">
        <v>39</v>
      </c>
      <c r="B20" s="9"/>
      <c r="C20" s="82"/>
      <c r="D20" s="7" t="s">
        <v>42</v>
      </c>
      <c r="E20" s="9"/>
      <c r="F20" s="82"/>
      <c r="G20" s="86">
        <f>D27/D21</f>
        <v>4.1633545310015896E-2</v>
      </c>
      <c r="H20" s="87"/>
      <c r="I20" s="82"/>
      <c r="J20" s="82"/>
      <c r="K20" s="34"/>
      <c r="M20" s="7" t="s">
        <v>51</v>
      </c>
      <c r="N20" s="9"/>
      <c r="O20" s="82"/>
      <c r="P20" s="7" t="s">
        <v>42</v>
      </c>
      <c r="Q20" s="9"/>
      <c r="R20" s="82"/>
      <c r="S20" s="96"/>
      <c r="T20" s="96"/>
      <c r="U20" s="82"/>
      <c r="V20" s="82"/>
      <c r="W20" s="34"/>
    </row>
    <row r="21" spans="1:25" ht="15" thickBot="1" x14ac:dyDescent="0.35">
      <c r="A21" s="10">
        <v>0</v>
      </c>
      <c r="B21" s="12"/>
      <c r="C21" s="82"/>
      <c r="D21" s="10">
        <v>40256</v>
      </c>
      <c r="E21" s="12"/>
      <c r="F21" s="82"/>
      <c r="G21" s="82"/>
      <c r="H21" s="82"/>
      <c r="I21" s="82"/>
      <c r="J21" s="82"/>
      <c r="K21" s="34"/>
      <c r="M21" s="94">
        <f>A18/D18</f>
        <v>8.3268568890862665E-4</v>
      </c>
      <c r="N21" s="95"/>
      <c r="O21" s="82"/>
      <c r="P21" s="10">
        <v>118577</v>
      </c>
      <c r="Q21" s="12"/>
      <c r="R21" s="82"/>
      <c r="S21" s="7" t="s">
        <v>47</v>
      </c>
      <c r="T21" s="9"/>
      <c r="U21" s="82"/>
      <c r="V21" s="82"/>
      <c r="W21" s="34"/>
    </row>
    <row r="22" spans="1:25" ht="15" thickBot="1" x14ac:dyDescent="0.35">
      <c r="A22" s="33"/>
      <c r="B22" s="82"/>
      <c r="C22" s="82"/>
      <c r="D22" s="82"/>
      <c r="E22" s="82"/>
      <c r="F22" s="82"/>
      <c r="G22" s="7" t="s">
        <v>48</v>
      </c>
      <c r="H22" s="9"/>
      <c r="I22" s="82"/>
      <c r="J22" s="82"/>
      <c r="K22" s="34"/>
      <c r="M22" s="33"/>
      <c r="N22" s="82"/>
      <c r="O22" s="82"/>
      <c r="P22" s="82"/>
      <c r="Q22" s="82"/>
      <c r="R22" s="82"/>
      <c r="S22" s="90">
        <f>P27/P21</f>
        <v>4.4106361267362136E-2</v>
      </c>
      <c r="T22" s="91"/>
      <c r="U22" s="82"/>
      <c r="V22" s="82"/>
      <c r="W22" s="34"/>
    </row>
    <row r="23" spans="1:25" ht="15" thickBot="1" x14ac:dyDescent="0.35">
      <c r="A23" s="7" t="s">
        <v>40</v>
      </c>
      <c r="B23" s="9"/>
      <c r="C23" s="82"/>
      <c r="D23" s="7" t="s">
        <v>43</v>
      </c>
      <c r="E23" s="9"/>
      <c r="F23" s="82"/>
      <c r="G23" s="88">
        <f>A18/D18</f>
        <v>8.3268568890862665E-4</v>
      </c>
      <c r="H23" s="89"/>
      <c r="I23" s="82"/>
      <c r="J23" s="82"/>
      <c r="K23" s="34"/>
      <c r="M23" s="7" t="s">
        <v>40</v>
      </c>
      <c r="N23" s="9"/>
      <c r="O23" s="82"/>
      <c r="P23" s="7" t="s">
        <v>43</v>
      </c>
      <c r="Q23" s="9"/>
      <c r="R23" s="82"/>
      <c r="S23" s="83"/>
      <c r="T23" s="83"/>
      <c r="U23" s="82"/>
      <c r="V23" s="82"/>
      <c r="W23" s="34"/>
    </row>
    <row r="24" spans="1:25" ht="15" thickBot="1" x14ac:dyDescent="0.35">
      <c r="A24" s="76">
        <v>0.5</v>
      </c>
      <c r="B24" s="77"/>
      <c r="C24" s="82"/>
      <c r="D24" s="76">
        <v>9.99</v>
      </c>
      <c r="E24" s="77"/>
      <c r="F24" s="82"/>
      <c r="G24" s="82"/>
      <c r="H24" s="82"/>
      <c r="I24" s="82"/>
      <c r="J24" s="82"/>
      <c r="K24" s="34"/>
      <c r="M24" s="76">
        <v>0.5</v>
      </c>
      <c r="N24" s="77"/>
      <c r="O24" s="82"/>
      <c r="P24" s="76">
        <v>9.99</v>
      </c>
      <c r="Q24" s="77"/>
      <c r="R24" s="82"/>
      <c r="S24" s="82"/>
      <c r="T24" s="82"/>
      <c r="U24" s="82"/>
      <c r="V24" s="82"/>
      <c r="W24" s="34"/>
    </row>
    <row r="25" spans="1:25" ht="15" customHeight="1" thickBot="1" x14ac:dyDescent="0.35">
      <c r="A25" s="33"/>
      <c r="B25" s="82"/>
      <c r="C25" s="82"/>
      <c r="D25" s="82"/>
      <c r="E25" s="82"/>
      <c r="F25" s="82"/>
      <c r="G25" s="35" t="s">
        <v>49</v>
      </c>
      <c r="H25" s="59"/>
      <c r="I25" s="59"/>
      <c r="J25" s="59"/>
      <c r="K25" s="36"/>
      <c r="M25" s="33"/>
      <c r="N25" s="82"/>
      <c r="O25" s="82"/>
      <c r="P25" s="82"/>
      <c r="Q25" s="82"/>
      <c r="R25" s="82"/>
      <c r="S25" s="35" t="s">
        <v>49</v>
      </c>
      <c r="T25" s="59"/>
      <c r="U25" s="59"/>
      <c r="V25" s="59"/>
      <c r="W25" s="36"/>
      <c r="X25" s="82"/>
      <c r="Y25" s="82"/>
    </row>
    <row r="26" spans="1:25" ht="15" thickBot="1" x14ac:dyDescent="0.35">
      <c r="A26" s="7" t="s">
        <v>45</v>
      </c>
      <c r="B26" s="9"/>
      <c r="C26" s="82"/>
      <c r="D26" s="7" t="s">
        <v>44</v>
      </c>
      <c r="E26" s="9"/>
      <c r="F26" s="82"/>
      <c r="G26" s="37"/>
      <c r="H26" s="60"/>
      <c r="I26" s="60"/>
      <c r="J26" s="60"/>
      <c r="K26" s="38"/>
      <c r="M26" s="7" t="s">
        <v>45</v>
      </c>
      <c r="N26" s="9"/>
      <c r="O26" s="82"/>
      <c r="P26" s="7" t="s">
        <v>44</v>
      </c>
      <c r="Q26" s="9"/>
      <c r="R26" s="84"/>
      <c r="S26" s="37"/>
      <c r="T26" s="60"/>
      <c r="U26" s="60"/>
      <c r="V26" s="60"/>
      <c r="W26" s="38"/>
      <c r="X26" s="82"/>
      <c r="Y26" s="82"/>
    </row>
    <row r="27" spans="1:25" ht="15" thickBot="1" x14ac:dyDescent="0.35">
      <c r="A27" s="92">
        <f>A21/A18</f>
        <v>0</v>
      </c>
      <c r="B27" s="93"/>
      <c r="C27" s="75"/>
      <c r="D27" s="10">
        <v>1676</v>
      </c>
      <c r="E27" s="12"/>
      <c r="F27" s="75"/>
      <c r="G27" s="39"/>
      <c r="H27" s="61"/>
      <c r="I27" s="61"/>
      <c r="J27" s="61"/>
      <c r="K27" s="40"/>
      <c r="M27" s="92">
        <f>A21/A18</f>
        <v>0</v>
      </c>
      <c r="N27" s="93"/>
      <c r="O27" s="75"/>
      <c r="P27" s="10">
        <v>5230</v>
      </c>
      <c r="Q27" s="12"/>
      <c r="R27" s="85"/>
      <c r="S27" s="39"/>
      <c r="T27" s="61"/>
      <c r="U27" s="61"/>
      <c r="V27" s="61"/>
      <c r="W27" s="40"/>
      <c r="X27" s="82"/>
      <c r="Y27" s="82"/>
    </row>
    <row r="28" spans="1:25" x14ac:dyDescent="0.3">
      <c r="X28" s="82"/>
      <c r="Y28" s="82"/>
    </row>
  </sheetData>
  <mergeCells count="77">
    <mergeCell ref="S25:W27"/>
    <mergeCell ref="M23:N23"/>
    <mergeCell ref="P23:Q23"/>
    <mergeCell ref="M24:N24"/>
    <mergeCell ref="P24:Q24"/>
    <mergeCell ref="M26:N26"/>
    <mergeCell ref="P26:Q26"/>
    <mergeCell ref="M27:N27"/>
    <mergeCell ref="P27:Q27"/>
    <mergeCell ref="M20:N20"/>
    <mergeCell ref="P20:Q20"/>
    <mergeCell ref="M21:N21"/>
    <mergeCell ref="P21:Q21"/>
    <mergeCell ref="S22:T22"/>
    <mergeCell ref="S21:T21"/>
    <mergeCell ref="S16:T16"/>
    <mergeCell ref="V16:W17"/>
    <mergeCell ref="P17:Q17"/>
    <mergeCell ref="S17:T17"/>
    <mergeCell ref="P18:Q18"/>
    <mergeCell ref="V18:W19"/>
    <mergeCell ref="M17:N18"/>
    <mergeCell ref="J16:K17"/>
    <mergeCell ref="J18:K19"/>
    <mergeCell ref="G25:K27"/>
    <mergeCell ref="G16:H16"/>
    <mergeCell ref="G19:H19"/>
    <mergeCell ref="G17:H17"/>
    <mergeCell ref="G20:H20"/>
    <mergeCell ref="G22:H22"/>
    <mergeCell ref="G23:H23"/>
    <mergeCell ref="D23:E23"/>
    <mergeCell ref="D20:E20"/>
    <mergeCell ref="D21:E21"/>
    <mergeCell ref="D27:E27"/>
    <mergeCell ref="A26:B26"/>
    <mergeCell ref="A27:B27"/>
    <mergeCell ref="D24:E24"/>
    <mergeCell ref="D26:E26"/>
    <mergeCell ref="C14:E15"/>
    <mergeCell ref="D17:E17"/>
    <mergeCell ref="D18:E18"/>
    <mergeCell ref="A17:B17"/>
    <mergeCell ref="A18:B18"/>
    <mergeCell ref="A20:B20"/>
    <mergeCell ref="A21:B21"/>
    <mergeCell ref="A23:B23"/>
    <mergeCell ref="A24:B24"/>
    <mergeCell ref="R7:S9"/>
    <mergeCell ref="A8:D8"/>
    <mergeCell ref="A11:D12"/>
    <mergeCell ref="O14:Q15"/>
    <mergeCell ref="O4:O6"/>
    <mergeCell ref="P4:Q6"/>
    <mergeCell ref="R4:S6"/>
    <mergeCell ref="A5:D5"/>
    <mergeCell ref="A7:D7"/>
    <mergeCell ref="G7:G9"/>
    <mergeCell ref="H7:I9"/>
    <mergeCell ref="J7:K9"/>
    <mergeCell ref="O7:O9"/>
    <mergeCell ref="P7:Q9"/>
    <mergeCell ref="A4:D4"/>
    <mergeCell ref="F4:F9"/>
    <mergeCell ref="G4:G6"/>
    <mergeCell ref="H4:I6"/>
    <mergeCell ref="J4:K6"/>
    <mergeCell ref="N4:N9"/>
    <mergeCell ref="A1:D2"/>
    <mergeCell ref="F1:G3"/>
    <mergeCell ref="H1:K2"/>
    <mergeCell ref="N1:O3"/>
    <mergeCell ref="P1:S2"/>
    <mergeCell ref="H3:I3"/>
    <mergeCell ref="J3:K3"/>
    <mergeCell ref="P3:Q3"/>
    <mergeCell ref="R3:S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J4" sqref="J4:L4"/>
    </sheetView>
  </sheetViews>
  <sheetFormatPr defaultRowHeight="14.4" x14ac:dyDescent="0.3"/>
  <sheetData>
    <row r="1" spans="1:17" x14ac:dyDescent="0.3">
      <c r="A1" s="1" t="s">
        <v>0</v>
      </c>
      <c r="B1" s="2"/>
      <c r="C1" s="2"/>
      <c r="D1" s="2"/>
      <c r="E1" s="3"/>
    </row>
    <row r="2" spans="1:17" ht="15" thickBot="1" x14ac:dyDescent="0.35">
      <c r="A2" s="4"/>
      <c r="B2" s="5"/>
      <c r="C2" s="5"/>
      <c r="D2" s="5"/>
      <c r="E2" s="6"/>
    </row>
    <row r="3" spans="1:17" ht="15" thickBot="1" x14ac:dyDescent="0.35">
      <c r="J3" s="7" t="s">
        <v>27</v>
      </c>
      <c r="K3" s="8"/>
      <c r="L3" s="9"/>
      <c r="O3" s="56" t="s">
        <v>32</v>
      </c>
      <c r="P3" s="57"/>
      <c r="Q3" s="58"/>
    </row>
    <row r="4" spans="1:17" ht="15" thickBot="1" x14ac:dyDescent="0.35">
      <c r="A4" s="7" t="s">
        <v>13</v>
      </c>
      <c r="B4" s="8"/>
      <c r="C4" s="9"/>
      <c r="E4" s="7" t="s">
        <v>14</v>
      </c>
      <c r="F4" s="8"/>
      <c r="G4" s="9"/>
      <c r="J4" s="50">
        <f>A8/(E5*E8*E11)</f>
        <v>7407407.4074074086</v>
      </c>
      <c r="K4" s="51"/>
      <c r="L4" s="52"/>
      <c r="O4" s="71">
        <f>(J12-J7)/J7</f>
        <v>0.41276599999999986</v>
      </c>
      <c r="P4" s="72"/>
      <c r="Q4" s="73"/>
    </row>
    <row r="5" spans="1:17" ht="15" thickBot="1" x14ac:dyDescent="0.35">
      <c r="A5" s="10">
        <v>15</v>
      </c>
      <c r="B5" s="11"/>
      <c r="C5" s="12"/>
      <c r="E5" s="44">
        <v>1.4999999999999999E-2</v>
      </c>
      <c r="F5" s="45"/>
      <c r="G5" s="46"/>
    </row>
    <row r="6" spans="1:17" ht="15" customHeight="1" thickBot="1" x14ac:dyDescent="0.35">
      <c r="J6" s="56" t="s">
        <v>28</v>
      </c>
      <c r="K6" s="57"/>
      <c r="L6" s="58"/>
      <c r="O6" s="56" t="s">
        <v>33</v>
      </c>
      <c r="P6" s="57"/>
      <c r="Q6" s="58"/>
    </row>
    <row r="7" spans="1:17" ht="15" thickBot="1" x14ac:dyDescent="0.35">
      <c r="A7" s="1" t="s">
        <v>12</v>
      </c>
      <c r="B7" s="2"/>
      <c r="C7" s="3"/>
      <c r="E7" s="7" t="s">
        <v>15</v>
      </c>
      <c r="F7" s="8"/>
      <c r="G7" s="9"/>
      <c r="J7" s="53">
        <f>J4/1000*A5</f>
        <v>111111.11111111112</v>
      </c>
      <c r="K7" s="54"/>
      <c r="L7" s="55"/>
      <c r="O7" s="71">
        <f>(J19-J7)/J7</f>
        <v>0.89649040318220119</v>
      </c>
      <c r="P7" s="72"/>
      <c r="Q7" s="73"/>
    </row>
    <row r="8" spans="1:17" ht="15" thickBot="1" x14ac:dyDescent="0.35">
      <c r="A8" s="10">
        <v>5000</v>
      </c>
      <c r="B8" s="11"/>
      <c r="C8" s="12"/>
      <c r="E8" s="44">
        <v>0.3</v>
      </c>
      <c r="F8" s="45"/>
      <c r="G8" s="46"/>
    </row>
    <row r="9" spans="1:17" ht="15" thickBot="1" x14ac:dyDescent="0.35"/>
    <row r="10" spans="1:17" ht="15" thickBot="1" x14ac:dyDescent="0.35">
      <c r="A10" s="7" t="s">
        <v>17</v>
      </c>
      <c r="B10" s="8"/>
      <c r="C10" s="9"/>
      <c r="E10" s="7" t="s">
        <v>16</v>
      </c>
      <c r="F10" s="8"/>
      <c r="G10" s="9"/>
    </row>
    <row r="11" spans="1:17" ht="15" thickBot="1" x14ac:dyDescent="0.35">
      <c r="A11" s="41">
        <v>0.8</v>
      </c>
      <c r="B11" s="42"/>
      <c r="C11" s="43"/>
      <c r="E11" s="44">
        <v>0.15</v>
      </c>
      <c r="F11" s="45"/>
      <c r="G11" s="46"/>
      <c r="J11" s="56" t="s">
        <v>29</v>
      </c>
      <c r="K11" s="57"/>
      <c r="L11" s="58"/>
    </row>
    <row r="12" spans="1:17" ht="15" thickBot="1" x14ac:dyDescent="0.35">
      <c r="J12" s="53">
        <f>A15*A27*A21+E15*E21</f>
        <v>156974</v>
      </c>
      <c r="K12" s="11"/>
      <c r="L12" s="12"/>
    </row>
    <row r="13" spans="1:17" ht="15" thickBot="1" x14ac:dyDescent="0.35"/>
    <row r="14" spans="1:17" ht="15" thickBot="1" x14ac:dyDescent="0.35">
      <c r="A14" s="7" t="s">
        <v>18</v>
      </c>
      <c r="B14" s="8"/>
      <c r="C14" s="9"/>
      <c r="E14" s="7" t="s">
        <v>19</v>
      </c>
      <c r="F14" s="8"/>
      <c r="G14" s="9"/>
      <c r="J14" s="62" t="s">
        <v>30</v>
      </c>
      <c r="K14" s="63"/>
      <c r="L14" s="64"/>
    </row>
    <row r="15" spans="1:17" ht="15" thickBot="1" x14ac:dyDescent="0.35">
      <c r="A15" s="10">
        <f>A8*A11</f>
        <v>4000</v>
      </c>
      <c r="B15" s="11"/>
      <c r="C15" s="12"/>
      <c r="E15" s="10">
        <f>A8-A15</f>
        <v>1000</v>
      </c>
      <c r="F15" s="11"/>
      <c r="G15" s="12"/>
      <c r="J15" s="65"/>
      <c r="K15" s="66"/>
      <c r="L15" s="67"/>
    </row>
    <row r="16" spans="1:17" ht="15" customHeight="1" thickBot="1" x14ac:dyDescent="0.35">
      <c r="J16" s="68"/>
      <c r="K16" s="69"/>
      <c r="L16" s="70"/>
    </row>
    <row r="17" spans="1:14" ht="15" thickBot="1" x14ac:dyDescent="0.35">
      <c r="A17" s="7" t="s">
        <v>20</v>
      </c>
      <c r="B17" s="8"/>
      <c r="C17" s="9"/>
      <c r="E17" s="7" t="s">
        <v>21</v>
      </c>
      <c r="F17" s="8"/>
      <c r="G17" s="9"/>
    </row>
    <row r="18" spans="1:14" ht="15" thickBot="1" x14ac:dyDescent="0.35">
      <c r="A18" s="44">
        <v>0.2</v>
      </c>
      <c r="B18" s="45"/>
      <c r="C18" s="46"/>
      <c r="E18" s="44">
        <v>0.8</v>
      </c>
      <c r="F18" s="45"/>
      <c r="G18" s="46"/>
      <c r="J18" s="56" t="s">
        <v>31</v>
      </c>
      <c r="K18" s="57"/>
      <c r="L18" s="58"/>
    </row>
    <row r="19" spans="1:14" ht="15" thickBot="1" x14ac:dyDescent="0.35">
      <c r="J19" s="53">
        <f>(A15*A27)*(1*(1-A24)+A18)*A21 + E15*E21*(1-E24) * (1-E18^13)/(1-E18)</f>
        <v>210721.15590913349</v>
      </c>
      <c r="K19" s="11"/>
      <c r="L19" s="12"/>
    </row>
    <row r="20" spans="1:14" ht="15" thickBot="1" x14ac:dyDescent="0.35">
      <c r="A20" s="7" t="s">
        <v>22</v>
      </c>
      <c r="B20" s="8"/>
      <c r="C20" s="9"/>
      <c r="E20" s="7" t="s">
        <v>23</v>
      </c>
      <c r="F20" s="8"/>
      <c r="G20" s="9"/>
    </row>
    <row r="21" spans="1:14" ht="15" thickBot="1" x14ac:dyDescent="0.35">
      <c r="A21" s="47">
        <v>89.99</v>
      </c>
      <c r="B21" s="48"/>
      <c r="C21" s="49"/>
      <c r="E21" s="47">
        <v>12.99</v>
      </c>
      <c r="F21" s="48"/>
      <c r="G21" s="49"/>
      <c r="J21" s="62" t="s">
        <v>34</v>
      </c>
      <c r="K21" s="63"/>
      <c r="L21" s="63"/>
      <c r="M21" s="63"/>
      <c r="N21" s="64"/>
    </row>
    <row r="22" spans="1:14" ht="15" thickBot="1" x14ac:dyDescent="0.35">
      <c r="J22" s="65"/>
      <c r="K22" s="66"/>
      <c r="L22" s="66"/>
      <c r="M22" s="66"/>
      <c r="N22" s="67"/>
    </row>
    <row r="23" spans="1:14" ht="15" thickBot="1" x14ac:dyDescent="0.35">
      <c r="A23" s="7" t="s">
        <v>24</v>
      </c>
      <c r="B23" s="8"/>
      <c r="C23" s="9"/>
      <c r="E23" s="7" t="s">
        <v>25</v>
      </c>
      <c r="F23" s="8"/>
      <c r="G23" s="9"/>
      <c r="J23" s="65"/>
      <c r="K23" s="66"/>
      <c r="L23" s="66"/>
      <c r="M23" s="66"/>
      <c r="N23" s="67"/>
    </row>
    <row r="24" spans="1:14" ht="15" thickBot="1" x14ac:dyDescent="0.35">
      <c r="A24" s="44">
        <v>0.15</v>
      </c>
      <c r="B24" s="45"/>
      <c r="C24" s="46"/>
      <c r="E24" s="44">
        <v>0.03</v>
      </c>
      <c r="F24" s="45"/>
      <c r="G24" s="46"/>
      <c r="J24" s="65"/>
      <c r="K24" s="66"/>
      <c r="L24" s="66"/>
      <c r="M24" s="66"/>
      <c r="N24" s="67"/>
    </row>
    <row r="25" spans="1:14" ht="15" thickBot="1" x14ac:dyDescent="0.35">
      <c r="J25" s="68"/>
      <c r="K25" s="69"/>
      <c r="L25" s="69"/>
      <c r="M25" s="69"/>
      <c r="N25" s="70"/>
    </row>
    <row r="26" spans="1:14" ht="15" thickBot="1" x14ac:dyDescent="0.35">
      <c r="A26" s="7" t="s">
        <v>26</v>
      </c>
      <c r="B26" s="8"/>
      <c r="C26" s="9"/>
    </row>
    <row r="27" spans="1:14" ht="15" thickBot="1" x14ac:dyDescent="0.35">
      <c r="A27" s="44">
        <v>0.4</v>
      </c>
      <c r="B27" s="45"/>
      <c r="C27" s="46"/>
    </row>
  </sheetData>
  <mergeCells count="45">
    <mergeCell ref="J14:L16"/>
    <mergeCell ref="J18:L18"/>
    <mergeCell ref="J19:L19"/>
    <mergeCell ref="O3:Q3"/>
    <mergeCell ref="O4:Q4"/>
    <mergeCell ref="O6:Q6"/>
    <mergeCell ref="O7:Q7"/>
    <mergeCell ref="J21:N25"/>
    <mergeCell ref="J3:L3"/>
    <mergeCell ref="J4:L4"/>
    <mergeCell ref="J6:L6"/>
    <mergeCell ref="J7:L7"/>
    <mergeCell ref="J11:L11"/>
    <mergeCell ref="J12:L12"/>
    <mergeCell ref="A23:C23"/>
    <mergeCell ref="E23:G23"/>
    <mergeCell ref="A24:C24"/>
    <mergeCell ref="E24:G24"/>
    <mergeCell ref="A26:C26"/>
    <mergeCell ref="A27:C27"/>
    <mergeCell ref="E15:G15"/>
    <mergeCell ref="A17:C17"/>
    <mergeCell ref="E17:G17"/>
    <mergeCell ref="A18:C18"/>
    <mergeCell ref="E18:G18"/>
    <mergeCell ref="A20:C20"/>
    <mergeCell ref="E20:G20"/>
    <mergeCell ref="A21:C21"/>
    <mergeCell ref="E21:G21"/>
    <mergeCell ref="E10:G10"/>
    <mergeCell ref="E8:G8"/>
    <mergeCell ref="E11:G11"/>
    <mergeCell ref="A14:C14"/>
    <mergeCell ref="A15:C15"/>
    <mergeCell ref="E14:G14"/>
    <mergeCell ref="A1:E2"/>
    <mergeCell ref="A7:C7"/>
    <mergeCell ref="A8:C8"/>
    <mergeCell ref="A10:C10"/>
    <mergeCell ref="A11:C11"/>
    <mergeCell ref="A4:C4"/>
    <mergeCell ref="A5:C5"/>
    <mergeCell ref="E4:G4"/>
    <mergeCell ref="E5:G5"/>
    <mergeCell ref="E7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F17" sqref="F17"/>
    </sheetView>
  </sheetViews>
  <sheetFormatPr defaultRowHeight="14.4" x14ac:dyDescent="0.3"/>
  <sheetData>
    <row r="1" spans="1:19" x14ac:dyDescent="0.3">
      <c r="A1" s="1" t="s">
        <v>3</v>
      </c>
      <c r="B1" s="2"/>
      <c r="C1" s="2"/>
      <c r="D1" s="3"/>
      <c r="F1" s="35" t="s">
        <v>11</v>
      </c>
      <c r="G1" s="36"/>
      <c r="H1" s="1" t="s">
        <v>5</v>
      </c>
      <c r="I1" s="2"/>
      <c r="J1" s="2"/>
      <c r="K1" s="3"/>
      <c r="N1" s="35" t="s">
        <v>10</v>
      </c>
      <c r="O1" s="36"/>
      <c r="P1" s="1" t="s">
        <v>5</v>
      </c>
      <c r="Q1" s="2"/>
      <c r="R1" s="2"/>
      <c r="S1" s="3"/>
    </row>
    <row r="2" spans="1:19" ht="15" thickBot="1" x14ac:dyDescent="0.35">
      <c r="A2" s="4"/>
      <c r="B2" s="5"/>
      <c r="C2" s="5"/>
      <c r="D2" s="6"/>
      <c r="F2" s="37"/>
      <c r="G2" s="38"/>
      <c r="H2" s="4"/>
      <c r="I2" s="5"/>
      <c r="J2" s="5"/>
      <c r="K2" s="6"/>
      <c r="N2" s="37"/>
      <c r="O2" s="38"/>
      <c r="P2" s="4"/>
      <c r="Q2" s="5"/>
      <c r="R2" s="5"/>
      <c r="S2" s="6"/>
    </row>
    <row r="3" spans="1:19" ht="15" customHeight="1" thickBot="1" x14ac:dyDescent="0.35">
      <c r="F3" s="39"/>
      <c r="G3" s="40"/>
      <c r="H3" s="1" t="s">
        <v>6</v>
      </c>
      <c r="I3" s="3"/>
      <c r="J3" s="1" t="s">
        <v>7</v>
      </c>
      <c r="K3" s="3"/>
      <c r="N3" s="39"/>
      <c r="O3" s="40"/>
      <c r="P3" s="1" t="s">
        <v>6</v>
      </c>
      <c r="Q3" s="3"/>
      <c r="R3" s="1" t="s">
        <v>7</v>
      </c>
      <c r="S3" s="3"/>
    </row>
    <row r="4" spans="1:19" ht="15" customHeight="1" thickBot="1" x14ac:dyDescent="0.35">
      <c r="A4" s="7" t="s">
        <v>1</v>
      </c>
      <c r="B4" s="8"/>
      <c r="C4" s="8"/>
      <c r="D4" s="9"/>
      <c r="F4" s="13" t="s">
        <v>4</v>
      </c>
      <c r="G4" s="16" t="s">
        <v>8</v>
      </c>
      <c r="H4" s="19">
        <v>2</v>
      </c>
      <c r="I4" s="20"/>
      <c r="J4" s="19">
        <v>3</v>
      </c>
      <c r="K4" s="20"/>
      <c r="N4" s="13" t="s">
        <v>4</v>
      </c>
      <c r="O4" s="16" t="s">
        <v>8</v>
      </c>
      <c r="P4" s="25">
        <f>H4/A8</f>
        <v>0.13333333333333333</v>
      </c>
      <c r="Q4" s="26"/>
      <c r="R4" s="25">
        <f>J4/A8</f>
        <v>0.2</v>
      </c>
      <c r="S4" s="26"/>
    </row>
    <row r="5" spans="1:19" ht="15" thickBot="1" x14ac:dyDescent="0.35">
      <c r="A5" s="10">
        <v>15</v>
      </c>
      <c r="B5" s="11"/>
      <c r="C5" s="11"/>
      <c r="D5" s="12"/>
      <c r="F5" s="14"/>
      <c r="G5" s="17"/>
      <c r="H5" s="21"/>
      <c r="I5" s="22"/>
      <c r="J5" s="21"/>
      <c r="K5" s="22"/>
      <c r="N5" s="14"/>
      <c r="O5" s="17"/>
      <c r="P5" s="27"/>
      <c r="Q5" s="28"/>
      <c r="R5" s="27"/>
      <c r="S5" s="28"/>
    </row>
    <row r="6" spans="1:19" ht="15" thickBot="1" x14ac:dyDescent="0.35">
      <c r="F6" s="14"/>
      <c r="G6" s="18"/>
      <c r="H6" s="23"/>
      <c r="I6" s="24"/>
      <c r="J6" s="23"/>
      <c r="K6" s="24"/>
      <c r="N6" s="14"/>
      <c r="O6" s="18"/>
      <c r="P6" s="29"/>
      <c r="Q6" s="30"/>
      <c r="R6" s="29"/>
      <c r="S6" s="30"/>
    </row>
    <row r="7" spans="1:19" ht="15" thickBot="1" x14ac:dyDescent="0.35">
      <c r="A7" s="7" t="s">
        <v>2</v>
      </c>
      <c r="B7" s="8"/>
      <c r="C7" s="8"/>
      <c r="D7" s="9"/>
      <c r="F7" s="14"/>
      <c r="G7" s="16" t="s">
        <v>9</v>
      </c>
      <c r="H7" s="19">
        <v>4</v>
      </c>
      <c r="I7" s="20"/>
      <c r="J7" s="19">
        <v>4</v>
      </c>
      <c r="K7" s="20"/>
      <c r="N7" s="14"/>
      <c r="O7" s="16" t="s">
        <v>9</v>
      </c>
      <c r="P7" s="25">
        <f>H7/A8</f>
        <v>0.26666666666666666</v>
      </c>
      <c r="Q7" s="26"/>
      <c r="R7" s="25">
        <f>J7/A8</f>
        <v>0.26666666666666666</v>
      </c>
      <c r="S7" s="26"/>
    </row>
    <row r="8" spans="1:19" ht="15" thickBot="1" x14ac:dyDescent="0.35">
      <c r="A8" s="10">
        <v>15</v>
      </c>
      <c r="B8" s="11"/>
      <c r="C8" s="11"/>
      <c r="D8" s="12"/>
      <c r="F8" s="14"/>
      <c r="G8" s="17"/>
      <c r="H8" s="21"/>
      <c r="I8" s="22"/>
      <c r="J8" s="21"/>
      <c r="K8" s="22"/>
      <c r="N8" s="14"/>
      <c r="O8" s="17"/>
      <c r="P8" s="27"/>
      <c r="Q8" s="28"/>
      <c r="R8" s="27"/>
      <c r="S8" s="28"/>
    </row>
    <row r="9" spans="1:19" ht="15" thickBot="1" x14ac:dyDescent="0.35">
      <c r="F9" s="15"/>
      <c r="G9" s="18"/>
      <c r="H9" s="23"/>
      <c r="I9" s="24"/>
      <c r="J9" s="23"/>
      <c r="K9" s="24"/>
      <c r="N9" s="15"/>
      <c r="O9" s="18"/>
      <c r="P9" s="29"/>
      <c r="Q9" s="30"/>
      <c r="R9" s="29"/>
      <c r="S9" s="30"/>
    </row>
  </sheetData>
  <mergeCells count="27">
    <mergeCell ref="R7:S9"/>
    <mergeCell ref="F1:G3"/>
    <mergeCell ref="N1:O3"/>
    <mergeCell ref="H7:I9"/>
    <mergeCell ref="P1:S2"/>
    <mergeCell ref="P3:Q3"/>
    <mergeCell ref="R3:S3"/>
    <mergeCell ref="N4:N9"/>
    <mergeCell ref="O4:O6"/>
    <mergeCell ref="P4:Q6"/>
    <mergeCell ref="R4:S6"/>
    <mergeCell ref="O7:O9"/>
    <mergeCell ref="P7:Q9"/>
    <mergeCell ref="H1:K2"/>
    <mergeCell ref="H3:I3"/>
    <mergeCell ref="J3:K3"/>
    <mergeCell ref="F4:F9"/>
    <mergeCell ref="G4:G6"/>
    <mergeCell ref="G7:G9"/>
    <mergeCell ref="J7:K9"/>
    <mergeCell ref="H4:I6"/>
    <mergeCell ref="J4:K6"/>
    <mergeCell ref="A1:D2"/>
    <mergeCell ref="A4:D4"/>
    <mergeCell ref="A5:D5"/>
    <mergeCell ref="A7:D7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Part One</vt:lpstr>
      <vt:lpstr>Part Two</vt:lpstr>
      <vt:lpstr>Part Three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2024-03-06T23:45:21Z</dcterms:modified>
</cp:coreProperties>
</file>