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pivotTables/pivotTable1.xml" ContentType="application/vnd.openxmlformats-officedocument.spreadsheetml.pivot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lado\Desktop\Educación\Cursos\BeAcademy\projetos\projeto_final\"/>
    </mc:Choice>
  </mc:AlternateContent>
  <xr:revisionPtr revIDLastSave="0" documentId="13_ncr:1_{E408011D-77F8-4F52-8870-8F9038887AE0}" xr6:coauthVersionLast="47" xr6:coauthVersionMax="47" xr10:uidLastSave="{00000000-0000-0000-0000-000000000000}"/>
  <bookViews>
    <workbookView xWindow="-120" yWindow="-120" windowWidth="20730" windowHeight="11310" tabRatio="866" xr2:uid="{7F30121C-149B-439D-9D72-BD2BADE550A0}"/>
  </bookViews>
  <sheets>
    <sheet name="1. Manipulação de Intervalos" sheetId="1" r:id="rId1"/>
    <sheet name="2. Formatação por Tipos" sheetId="2" r:id="rId2"/>
    <sheet name="3. Formatação Condicional" sheetId="3" r:id="rId3"/>
    <sheet name="4. Gráficos" sheetId="4" r:id="rId4"/>
    <sheet name="5. Classificação e Filtros" sheetId="5" r:id="rId5"/>
    <sheet name="6. Fórmulas" sheetId="6" r:id="rId6"/>
    <sheet name="7. Funções" sheetId="7" r:id="rId7"/>
    <sheet name="8. Procs" sheetId="8" r:id="rId8"/>
    <sheet name="9. Tabela Dinâmica" sheetId="9" r:id="rId9"/>
  </sheets>
  <definedNames>
    <definedName name="_xlcn.WorksheetConnection_9.TabelaDinâmicaA2D161" hidden="1">'9. Tabela Dinâmica'!$A$2:$D$16</definedName>
  </definedNames>
  <calcPr calcId="181029"/>
  <pivotCaches>
    <pivotCache cacheId="101" r:id="rId10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Intervalo" name="Intervalo" connection="WorksheetConnection_9. Tabela Dinâmica!$A$2:$D$16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8" l="1"/>
  <c r="H6" i="8"/>
  <c r="H7" i="8"/>
  <c r="H10" i="7"/>
  <c r="H13" i="7" s="1"/>
  <c r="H4" i="7"/>
  <c r="H16" i="7"/>
  <c r="H7" i="7"/>
  <c r="J13" i="6"/>
  <c r="O16" i="6"/>
  <c r="J10" i="6"/>
  <c r="L10" i="6" s="1"/>
  <c r="O9" i="6"/>
  <c r="O8" i="6"/>
  <c r="O7" i="6"/>
  <c r="O6" i="6"/>
  <c r="O5" i="6"/>
  <c r="O4" i="6"/>
  <c r="J7" i="6"/>
  <c r="J12" i="6"/>
  <c r="J11" i="6"/>
  <c r="J9" i="6"/>
  <c r="J8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B4AC4A7-A19A-43B6-9659-BE3DDB1ADA74}" keepAlive="1" name="ThisWorkbookDataModel" description="Modelo de Dados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8D3E7828-9B58-48BC-87E8-D2EC835109FF}" name="WorksheetConnection_9. Tabela Dinâmica!$A$2:$D$16" type="102" refreshedVersion="7" minRefreshableVersion="5">
    <extLst>
      <ext xmlns:x15="http://schemas.microsoft.com/office/spreadsheetml/2010/11/main" uri="{DE250136-89BD-433C-8126-D09CA5730AF9}">
        <x15:connection id="Intervalo" autoDelete="1">
          <x15:rangePr sourceName="_xlcn.WorksheetConnection_9.TabelaDinâmicaA2D161"/>
        </x15:connection>
      </ext>
    </extLst>
  </connection>
</connections>
</file>

<file path=xl/sharedStrings.xml><?xml version="1.0" encoding="utf-8"?>
<sst xmlns="http://schemas.openxmlformats.org/spreadsheetml/2006/main" count="345" uniqueCount="112">
  <si>
    <t>Nome</t>
  </si>
  <si>
    <t>Preço</t>
  </si>
  <si>
    <t>Bitcoin</t>
  </si>
  <si>
    <t>Ethereum</t>
  </si>
  <si>
    <t>Tether</t>
  </si>
  <si>
    <t>BNB</t>
  </si>
  <si>
    <t>USD Coin</t>
  </si>
  <si>
    <t>Binance USD</t>
  </si>
  <si>
    <t>XRP</t>
  </si>
  <si>
    <t>Cardano</t>
  </si>
  <si>
    <t>Dogecoin</t>
  </si>
  <si>
    <t>Polygon</t>
  </si>
  <si>
    <t>Polkadot</t>
  </si>
  <si>
    <t>Dai</t>
  </si>
  <si>
    <t>Litecoin</t>
  </si>
  <si>
    <t>Solana</t>
  </si>
  <si>
    <t>Shiba Inu</t>
  </si>
  <si>
    <t>https://coinmarketcap.com/</t>
  </si>
  <si>
    <t>* Ampliação de célula: Coluna e Linha</t>
  </si>
  <si>
    <t>* Alinhar no meio</t>
  </si>
  <si>
    <t>* Aplicação de cor do fundo</t>
  </si>
  <si>
    <t>* Aplicação de cor da fonte</t>
  </si>
  <si>
    <t>* Tamanho da fonte</t>
  </si>
  <si>
    <t>* Diferentes tipos de fontes</t>
  </si>
  <si>
    <t>* Aplicação de bordas</t>
  </si>
  <si>
    <t>Na criação desta planilha foi aplicado e utilizado:</t>
  </si>
  <si>
    <t>Seleção e Manipulação de Intervalos</t>
  </si>
  <si>
    <t>Referência dos Dados da Informação:</t>
  </si>
  <si>
    <t>Data em tempo real: 24/11/22</t>
  </si>
  <si>
    <t>* Navegação pela planilha com as setas usando a tecla SCROLL LOCK</t>
  </si>
  <si>
    <t xml:space="preserve">* Navegação pela planilha pra baixo e pra cima de forma rápida usando as teclas (Page Up e Page Down) </t>
  </si>
  <si>
    <t>* Voltando ao inicio com a tecla HOME</t>
  </si>
  <si>
    <t>Formatação por tipo de Células</t>
  </si>
  <si>
    <t>1h%</t>
  </si>
  <si>
    <t>24h%</t>
  </si>
  <si>
    <t>7d%</t>
  </si>
  <si>
    <t>Fornecimento Circulante</t>
  </si>
  <si>
    <t>#</t>
  </si>
  <si>
    <t>Agregado</t>
  </si>
  <si>
    <t>Hora</t>
  </si>
  <si>
    <t>* Formatação Geral</t>
  </si>
  <si>
    <t>* Formato de Texto</t>
  </si>
  <si>
    <t>* Formatação Monetária</t>
  </si>
  <si>
    <t>Criptomoedas</t>
  </si>
  <si>
    <t>* Mescla e Centralização de conteúdo</t>
  </si>
  <si>
    <t>* Seleção de intervalos com F8 (Estender seleção automática) e com SHIFT (seleção manual)</t>
  </si>
  <si>
    <t>* Seleção de células e intervalos não contíguos com CTRL</t>
  </si>
  <si>
    <t>* Seleção de linha / coluna e todo o conteúdo segurando CTRL/SHIT e seta correspondente</t>
  </si>
  <si>
    <t>* Formatação de Porcentagem</t>
  </si>
  <si>
    <t>* Formatação Numerica</t>
  </si>
  <si>
    <t>* Formatação de Data</t>
  </si>
  <si>
    <t>* Formatação de Hora</t>
  </si>
  <si>
    <t>Aplicou-se:</t>
  </si>
  <si>
    <t>Formatação Condicional</t>
  </si>
  <si>
    <t>* D</t>
  </si>
  <si>
    <t>* E</t>
  </si>
  <si>
    <t>* F</t>
  </si>
  <si>
    <t>Condições colocadas nas colunas:</t>
  </si>
  <si>
    <t>Cap. do Mercado</t>
  </si>
  <si>
    <t>Classificação e Filtros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</si>
  <si>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. Classificação da data dos  tokens mais antigos até os mais novos </t>
    </r>
    <r>
      <rPr>
        <b/>
        <sz val="11"/>
        <color theme="1"/>
        <rFont val="Calibri"/>
        <family val="2"/>
        <scheme val="minor"/>
      </rPr>
      <t>agregados</t>
    </r>
    <r>
      <rPr>
        <sz val="11"/>
        <color theme="1"/>
        <rFont val="Calibri"/>
        <family val="2"/>
        <scheme val="minor"/>
      </rPr>
      <t xml:space="preserve"> no marketCap (os mais antigos, ano: 2013).</t>
    </r>
  </si>
  <si>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. Filtragem dos tokens mais antigos </t>
    </r>
    <r>
      <rPr>
        <b/>
        <sz val="11"/>
        <color theme="1"/>
        <rFont val="Calibri"/>
        <family val="2"/>
        <scheme val="minor"/>
      </rPr>
      <t>agregados</t>
    </r>
    <r>
      <rPr>
        <sz val="11"/>
        <color theme="1"/>
        <rFont val="Calibri"/>
        <family val="2"/>
        <scheme val="minor"/>
      </rPr>
      <t>.</t>
    </r>
  </si>
  <si>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. Classificação de menor a maior dos </t>
    </r>
    <r>
      <rPr>
        <b/>
        <sz val="11"/>
        <color theme="1"/>
        <rFont val="Calibri"/>
        <family val="2"/>
        <scheme val="minor"/>
      </rPr>
      <t>horários</t>
    </r>
    <r>
      <rPr>
        <sz val="11"/>
        <color theme="1"/>
        <rFont val="Calibri"/>
        <family val="2"/>
        <scheme val="minor"/>
      </rPr>
      <t xml:space="preserve"> no qual os tokens foram </t>
    </r>
    <r>
      <rPr>
        <b/>
        <sz val="11"/>
        <color theme="1"/>
        <rFont val="Calibri"/>
        <family val="2"/>
        <scheme val="minor"/>
      </rPr>
      <t>agregados</t>
    </r>
    <r>
      <rPr>
        <sz val="11"/>
        <color theme="1"/>
        <rFont val="Calibri"/>
        <family val="2"/>
        <scheme val="minor"/>
      </rPr>
      <t xml:space="preserve"> e do </t>
    </r>
    <r>
      <rPr>
        <b/>
        <sz val="11"/>
        <color theme="1"/>
        <rFont val="Calibri"/>
        <family val="2"/>
        <scheme val="minor"/>
      </rPr>
      <t>valor</t>
    </r>
    <r>
      <rPr>
        <sz val="11"/>
        <color theme="1"/>
        <rFont val="Calibri"/>
        <family val="2"/>
        <scheme val="minor"/>
      </rPr>
      <t xml:space="preserve"> do token(</t>
    </r>
    <r>
      <rPr>
        <b/>
        <sz val="11"/>
        <color theme="1"/>
        <rFont val="Calibri"/>
        <family val="2"/>
        <scheme val="minor"/>
      </rPr>
      <t>preço</t>
    </r>
    <r>
      <rPr>
        <sz val="11"/>
        <color theme="1"/>
        <rFont val="Calibri"/>
        <family val="2"/>
        <scheme val="minor"/>
      </rPr>
      <t xml:space="preserve">), ficando de último o </t>
    </r>
    <r>
      <rPr>
        <b/>
        <i/>
        <sz val="11"/>
        <color theme="1"/>
        <rFont val="Calibri"/>
        <family val="2"/>
        <scheme val="minor"/>
      </rPr>
      <t>Dogecoin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agregado</t>
    </r>
    <r>
      <rPr>
        <sz val="11"/>
        <color theme="1"/>
        <rFont val="Calibri"/>
        <family val="2"/>
        <scheme val="minor"/>
      </rPr>
      <t xml:space="preserve"> às </t>
    </r>
    <r>
      <rPr>
        <b/>
        <sz val="11"/>
        <color theme="1"/>
        <rFont val="Calibri"/>
        <family val="2"/>
        <scheme val="minor"/>
      </rPr>
      <t xml:space="preserve">23:00h </t>
    </r>
    <r>
      <rPr>
        <sz val="11"/>
        <color theme="1"/>
        <rFont val="Calibri"/>
        <family val="2"/>
        <scheme val="minor"/>
      </rPr>
      <t xml:space="preserve">e que tem um </t>
    </r>
    <r>
      <rPr>
        <b/>
        <sz val="11"/>
        <color theme="1"/>
        <rFont val="Calibri"/>
        <family val="2"/>
        <scheme val="minor"/>
      </rPr>
      <t>preço</t>
    </r>
    <r>
      <rPr>
        <sz val="11"/>
        <color theme="1"/>
        <rFont val="Calibri"/>
        <family val="2"/>
        <scheme val="minor"/>
      </rPr>
      <t xml:space="preserve"> de </t>
    </r>
    <r>
      <rPr>
        <b/>
        <sz val="11"/>
        <color theme="1"/>
        <rFont val="Calibri"/>
        <family val="2"/>
        <scheme val="minor"/>
      </rPr>
      <t>R$ 0,43</t>
    </r>
    <r>
      <rPr>
        <sz val="11"/>
        <color theme="1"/>
        <rFont val="Calibri"/>
        <family val="2"/>
        <scheme val="minor"/>
      </rPr>
      <t>.</t>
    </r>
  </si>
  <si>
    <r>
      <t xml:space="preserve">4. Classificação e Filtragem do token com mais </t>
    </r>
    <r>
      <rPr>
        <b/>
        <sz val="11"/>
        <color theme="1"/>
        <rFont val="Calibri"/>
        <family val="2"/>
        <scheme val="minor"/>
      </rPr>
      <t xml:space="preserve">Capitalização do Mercado, </t>
    </r>
    <r>
      <rPr>
        <sz val="11"/>
        <color theme="1"/>
        <rFont val="Calibri"/>
        <family val="2"/>
        <scheme val="minor"/>
      </rPr>
      <t xml:space="preserve">o </t>
    </r>
    <r>
      <rPr>
        <b/>
        <sz val="11"/>
        <color theme="1"/>
        <rFont val="Calibri"/>
        <family val="2"/>
        <scheme val="minor"/>
      </rPr>
      <t>Bitcoin.</t>
    </r>
  </si>
  <si>
    <t>My Wallet</t>
  </si>
  <si>
    <t>Cryptocurrency Exchange</t>
  </si>
  <si>
    <t>Criptomoeda</t>
  </si>
  <si>
    <t>Quantidade</t>
  </si>
  <si>
    <t>Token</t>
  </si>
  <si>
    <t>Disponíveis</t>
  </si>
  <si>
    <t>BTC</t>
  </si>
  <si>
    <t>ETH</t>
  </si>
  <si>
    <t>LTC</t>
  </si>
  <si>
    <t>$</t>
  </si>
  <si>
    <t>USDT</t>
  </si>
  <si>
    <t>Total</t>
  </si>
  <si>
    <t>Desconto</t>
  </si>
  <si>
    <t>(%)</t>
  </si>
  <si>
    <t>(%) Incluso</t>
  </si>
  <si>
    <t xml:space="preserve"> Aplicou-se:</t>
  </si>
  <si>
    <t>3. AutoSoma</t>
  </si>
  <si>
    <t>4. AutoSoma com subtração</t>
  </si>
  <si>
    <t>Fórmulas</t>
  </si>
  <si>
    <t xml:space="preserve">1. Fórmulas com multiplicação </t>
  </si>
  <si>
    <t>2. Fórmula com porcentagem</t>
  </si>
  <si>
    <t>Cap. Mercado</t>
  </si>
  <si>
    <t>Stablecoin</t>
  </si>
  <si>
    <t>Inovação</t>
  </si>
  <si>
    <t>Sector</t>
  </si>
  <si>
    <t>Quantidade de Tokens</t>
  </si>
  <si>
    <t>Capitalização do Mercado das Stablecoins</t>
  </si>
  <si>
    <t>Token mais reciente agregado</t>
  </si>
  <si>
    <t>Verificação da quantidade de Stablecoins</t>
  </si>
  <si>
    <t>Quantidade de Stablecoins no Sector</t>
  </si>
  <si>
    <t>Funções</t>
  </si>
  <si>
    <t>* Função CONT.VALORES</t>
  </si>
  <si>
    <t>* Função SOMASE</t>
  </si>
  <si>
    <t>* Função CONT.SE</t>
  </si>
  <si>
    <t>* Função MÁXIMO</t>
  </si>
  <si>
    <t>* Função SE</t>
  </si>
  <si>
    <t>Token por posição no Mercado</t>
  </si>
  <si>
    <t>PROCV</t>
  </si>
  <si>
    <t>PROCX</t>
  </si>
  <si>
    <t>Nota</t>
  </si>
  <si>
    <t>Versão Office sem a f(x) PROCX</t>
  </si>
  <si>
    <t>Funções PROCS</t>
  </si>
  <si>
    <t>* Função PROCV</t>
  </si>
  <si>
    <r>
      <t xml:space="preserve">* Função PROCX </t>
    </r>
    <r>
      <rPr>
        <b/>
        <sz val="11"/>
        <color theme="1"/>
        <rFont val="Calibri"/>
        <family val="2"/>
        <scheme val="minor"/>
      </rPr>
      <t>(Não disponivel neste Office)</t>
    </r>
  </si>
  <si>
    <t>Rótulos de Linha</t>
  </si>
  <si>
    <t>Total Geral</t>
  </si>
  <si>
    <t>Soma de Cap. Mercado</t>
  </si>
  <si>
    <t>Máx. de Preço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</si>
</sst>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R$&quot;\ #,##0.00"/>
    <numFmt numFmtId="165" formatCode="[$-F400]h:mm:ss\ AM/PM"/>
    <numFmt numFmtId="166" formatCode="&quot;R$&quot;\ #,##0.0000000"/>
  </numFmts>
  <fonts count="2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32"/>
      <color theme="1"/>
      <name val="Calibri"/>
      <family val="2"/>
      <scheme val="minor"/>
    </font>
    <font>
      <sz val="22"/>
      <color theme="1"/>
      <name val="Algerian"/>
      <family val="5"/>
    </font>
    <font>
      <sz val="8"/>
      <name val="Calibri"/>
      <family val="2"/>
      <scheme val="minor"/>
    </font>
    <font>
      <u/>
      <sz val="14"/>
      <color theme="10"/>
      <name val="Calibri"/>
      <family val="2"/>
      <scheme val="minor"/>
    </font>
    <font>
      <i/>
      <sz val="14"/>
      <color theme="1"/>
      <name val="Calibri"/>
      <family val="2"/>
      <scheme val="minor"/>
    </font>
    <font>
      <i/>
      <sz val="16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b/>
      <i/>
      <sz val="12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6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Algerian"/>
      <family val="5"/>
    </font>
    <font>
      <sz val="18"/>
      <color theme="1"/>
      <name val="Algerian"/>
      <family val="5"/>
    </font>
    <font>
      <sz val="14"/>
      <color theme="1"/>
      <name val="Calibri"/>
      <family val="2"/>
      <scheme val="minor"/>
    </font>
    <font>
      <sz val="11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0756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theme="9" tint="-0.249977111117893"/>
      </left>
      <right style="medium">
        <color theme="9" tint="-0.249977111117893"/>
      </right>
      <top style="medium">
        <color theme="9" tint="-0.249977111117893"/>
      </top>
      <bottom style="medium">
        <color theme="9" tint="-0.249977111117893"/>
      </bottom>
      <diagonal/>
    </border>
    <border>
      <left style="thin">
        <color theme="9" tint="-0.24994659260841701"/>
      </left>
      <right style="thin">
        <color theme="9" tint="-0.24994659260841701"/>
      </right>
      <top style="thin">
        <color theme="9" tint="-0.24994659260841701"/>
      </top>
      <bottom style="thin">
        <color theme="9" tint="-0.24994659260841701"/>
      </bottom>
      <diagonal/>
    </border>
  </borders>
  <cellStyleXfs count="4">
    <xf numFmtId="0" fontId="0" fillId="0" borderId="0"/>
    <xf numFmtId="0" fontId="3" fillId="0" borderId="0" applyNumberFormat="0" applyFill="0" applyBorder="0" applyAlignment="0" applyProtection="0"/>
    <xf numFmtId="9" fontId="11" fillId="0" borderId="0" applyFont="0" applyFill="0" applyBorder="0" applyAlignment="0" applyProtection="0"/>
    <xf numFmtId="0" fontId="11" fillId="5" borderId="0" applyNumberFormat="0" applyBorder="0" applyAlignment="0" applyProtection="0"/>
  </cellStyleXfs>
  <cellXfs count="174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vertical="center"/>
    </xf>
    <xf numFmtId="0" fontId="3" fillId="0" borderId="0" xfId="1"/>
    <xf numFmtId="0" fontId="7" fillId="0" borderId="0" xfId="1" applyFont="1"/>
    <xf numFmtId="0" fontId="0" fillId="0" borderId="0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4" borderId="5" xfId="0" applyFont="1" applyFill="1" applyBorder="1" applyAlignment="1">
      <alignment horizontal="left" vertical="center"/>
    </xf>
    <xf numFmtId="0" fontId="0" fillId="4" borderId="2" xfId="0" applyFont="1" applyFill="1" applyBorder="1" applyAlignment="1">
      <alignment horizontal="left" vertical="center"/>
    </xf>
    <xf numFmtId="0" fontId="0" fillId="4" borderId="6" xfId="0" applyFont="1" applyFill="1" applyBorder="1" applyAlignment="1">
      <alignment horizontal="left" vertical="center"/>
    </xf>
    <xf numFmtId="0" fontId="10" fillId="4" borderId="7" xfId="0" applyFont="1" applyFill="1" applyBorder="1" applyAlignment="1">
      <alignment horizontal="left" vertical="center"/>
    </xf>
    <xf numFmtId="0" fontId="1" fillId="4" borderId="0" xfId="0" applyFont="1" applyFill="1" applyBorder="1" applyAlignment="1">
      <alignment horizontal="left" vertical="center"/>
    </xf>
    <xf numFmtId="0" fontId="1" fillId="4" borderId="8" xfId="0" applyFont="1" applyFill="1" applyBorder="1" applyAlignment="1">
      <alignment horizontal="left" vertical="center"/>
    </xf>
    <xf numFmtId="0" fontId="1" fillId="4" borderId="9" xfId="0" applyFont="1" applyFill="1" applyBorder="1" applyAlignment="1">
      <alignment horizontal="left" vertical="center"/>
    </xf>
    <xf numFmtId="0" fontId="1" fillId="4" borderId="4" xfId="0" applyFont="1" applyFill="1" applyBorder="1" applyAlignment="1">
      <alignment horizontal="left" vertical="center"/>
    </xf>
    <xf numFmtId="0" fontId="1" fillId="4" borderId="10" xfId="0" applyFont="1" applyFill="1" applyBorder="1" applyAlignment="1">
      <alignment horizontal="left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14" fillId="0" borderId="0" xfId="0" applyFont="1"/>
    <xf numFmtId="0" fontId="11" fillId="5" borderId="11" xfId="3" applyBorder="1" applyAlignment="1">
      <alignment horizontal="left" vertical="center"/>
    </xf>
    <xf numFmtId="0" fontId="11" fillId="5" borderId="3" xfId="3" applyBorder="1" applyAlignment="1">
      <alignment horizontal="left" vertical="center"/>
    </xf>
    <xf numFmtId="0" fontId="11" fillId="5" borderId="12" xfId="3" applyBorder="1" applyAlignment="1">
      <alignment horizontal="left" vertical="center"/>
    </xf>
    <xf numFmtId="164" fontId="1" fillId="0" borderId="1" xfId="0" applyNumberFormat="1" applyFont="1" applyBorder="1"/>
    <xf numFmtId="10" fontId="15" fillId="6" borderId="1" xfId="2" applyNumberFormat="1" applyFont="1" applyFill="1" applyBorder="1" applyAlignment="1">
      <alignment horizontal="center" vertical="center"/>
    </xf>
    <xf numFmtId="10" fontId="1" fillId="0" borderId="11" xfId="2" applyNumberFormat="1" applyFont="1" applyBorder="1" applyAlignment="1">
      <alignment horizontal="center" vertical="center"/>
    </xf>
    <xf numFmtId="10" fontId="1" fillId="0" borderId="3" xfId="0" applyNumberFormat="1" applyFont="1" applyBorder="1" applyAlignment="1">
      <alignment horizontal="center" vertical="center"/>
    </xf>
    <xf numFmtId="10" fontId="15" fillId="6" borderId="0" xfId="0" applyNumberFormat="1" applyFont="1" applyFill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10" fontId="1" fillId="0" borderId="1" xfId="0" applyNumberFormat="1" applyFont="1" applyBorder="1" applyAlignment="1">
      <alignment horizontal="center" vertical="center"/>
    </xf>
    <xf numFmtId="0" fontId="16" fillId="7" borderId="0" xfId="0" applyNumberFormat="1" applyFont="1" applyFill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49" fontId="2" fillId="0" borderId="9" xfId="0" applyNumberFormat="1" applyFont="1" applyBorder="1" applyAlignment="1">
      <alignment horizontal="center" vertical="center"/>
    </xf>
    <xf numFmtId="164" fontId="2" fillId="0" borderId="4" xfId="0" applyNumberFormat="1" applyFont="1" applyBorder="1" applyAlignment="1">
      <alignment horizontal="center" vertical="center"/>
    </xf>
    <xf numFmtId="10" fontId="2" fillId="0" borderId="4" xfId="2" applyNumberFormat="1" applyFont="1" applyBorder="1" applyAlignment="1">
      <alignment horizontal="center" vertical="center"/>
    </xf>
    <xf numFmtId="2" fontId="2" fillId="0" borderId="8" xfId="0" applyNumberFormat="1" applyFont="1" applyBorder="1" applyAlignment="1">
      <alignment horizontal="center" vertical="center"/>
    </xf>
    <xf numFmtId="165" fontId="12" fillId="0" borderId="0" xfId="0" applyNumberFormat="1" applyFont="1" applyAlignment="1">
      <alignment horizontal="center" vertical="center"/>
    </xf>
    <xf numFmtId="14" fontId="12" fillId="0" borderId="1" xfId="0" applyNumberFormat="1" applyFont="1" applyBorder="1" applyAlignment="1">
      <alignment horizontal="center" vertical="center"/>
    </xf>
    <xf numFmtId="14" fontId="12" fillId="0" borderId="1" xfId="0" applyNumberFormat="1" applyFont="1" applyBorder="1" applyAlignment="1">
      <alignment horizontal="center"/>
    </xf>
    <xf numFmtId="14" fontId="2" fillId="0" borderId="0" xfId="0" applyNumberFormat="1" applyFont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10" fontId="1" fillId="0" borderId="1" xfId="0" applyNumberFormat="1" applyFont="1" applyBorder="1" applyAlignment="1">
      <alignment horizontal="center"/>
    </xf>
    <xf numFmtId="0" fontId="11" fillId="8" borderId="3" xfId="3" applyFill="1" applyBorder="1" applyAlignment="1">
      <alignment horizontal="left" vertical="center"/>
    </xf>
    <xf numFmtId="0" fontId="11" fillId="8" borderId="12" xfId="3" applyFill="1" applyBorder="1" applyAlignment="1">
      <alignment horizontal="left" vertical="center"/>
    </xf>
    <xf numFmtId="0" fontId="17" fillId="8" borderId="11" xfId="3" applyFont="1" applyFill="1" applyBorder="1" applyAlignment="1">
      <alignment horizontal="left"/>
    </xf>
    <xf numFmtId="164" fontId="0" fillId="0" borderId="0" xfId="0" applyNumberFormat="1"/>
    <xf numFmtId="0" fontId="0" fillId="0" borderId="0" xfId="0" applyNumberFormat="1"/>
    <xf numFmtId="0" fontId="1" fillId="0" borderId="1" xfId="0" applyNumberFormat="1" applyFont="1" applyBorder="1" applyAlignment="1">
      <alignment horizontal="right" vertical="center"/>
    </xf>
    <xf numFmtId="166" fontId="1" fillId="0" borderId="1" xfId="0" applyNumberFormat="1" applyFont="1" applyBorder="1"/>
    <xf numFmtId="0" fontId="16" fillId="7" borderId="0" xfId="0" applyFont="1" applyFill="1" applyAlignment="1">
      <alignment horizontal="center" vertical="center"/>
    </xf>
    <xf numFmtId="164" fontId="12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4" fontId="18" fillId="0" borderId="0" xfId="0" applyNumberFormat="1" applyFont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right" vertical="center"/>
    </xf>
    <xf numFmtId="14" fontId="12" fillId="9" borderId="1" xfId="0" applyNumberFormat="1" applyFont="1" applyFill="1" applyBorder="1" applyAlignment="1">
      <alignment horizontal="center" vertical="center"/>
    </xf>
    <xf numFmtId="14" fontId="12" fillId="9" borderId="1" xfId="0" applyNumberFormat="1" applyFont="1" applyFill="1" applyBorder="1" applyAlignment="1">
      <alignment horizontal="center"/>
    </xf>
    <xf numFmtId="14" fontId="12" fillId="11" borderId="1" xfId="0" applyNumberFormat="1" applyFont="1" applyFill="1" applyBorder="1" applyAlignment="1">
      <alignment horizontal="center"/>
    </xf>
    <xf numFmtId="14" fontId="12" fillId="8" borderId="1" xfId="0" applyNumberFormat="1" applyFont="1" applyFill="1" applyBorder="1" applyAlignment="1">
      <alignment horizontal="center"/>
    </xf>
    <xf numFmtId="14" fontId="12" fillId="12" borderId="1" xfId="0" applyNumberFormat="1" applyFont="1" applyFill="1" applyBorder="1" applyAlignment="1">
      <alignment horizontal="center"/>
    </xf>
    <xf numFmtId="14" fontId="12" fillId="13" borderId="1" xfId="0" applyNumberFormat="1" applyFont="1" applyFill="1" applyBorder="1" applyAlignment="1">
      <alignment horizontal="center"/>
    </xf>
    <xf numFmtId="14" fontId="12" fillId="14" borderId="1" xfId="0" applyNumberFormat="1" applyFont="1" applyFill="1" applyBorder="1" applyAlignment="1">
      <alignment horizontal="center"/>
    </xf>
    <xf numFmtId="164" fontId="1" fillId="15" borderId="0" xfId="0" applyNumberFormat="1" applyFont="1" applyFill="1" applyAlignment="1">
      <alignment horizontal="center" vertical="center"/>
    </xf>
    <xf numFmtId="165" fontId="12" fillId="10" borderId="0" xfId="0" applyNumberFormat="1" applyFont="1" applyFill="1" applyAlignment="1">
      <alignment horizontal="center" vertical="center"/>
    </xf>
    <xf numFmtId="164" fontId="1" fillId="16" borderId="1" xfId="0" applyNumberFormat="1" applyFont="1" applyFill="1" applyBorder="1"/>
    <xf numFmtId="164" fontId="12" fillId="17" borderId="0" xfId="0" applyNumberFormat="1" applyFont="1" applyFill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 vertical="center"/>
    </xf>
    <xf numFmtId="164" fontId="1" fillId="12" borderId="0" xfId="0" applyNumberFormat="1" applyFont="1" applyFill="1" applyAlignment="1">
      <alignment horizontal="center" vertical="center"/>
    </xf>
    <xf numFmtId="0" fontId="0" fillId="0" borderId="0" xfId="0" applyAlignment="1">
      <alignment wrapText="1"/>
    </xf>
    <xf numFmtId="0" fontId="0" fillId="4" borderId="13" xfId="0" applyFont="1" applyFill="1" applyBorder="1" applyAlignment="1">
      <alignment horizontal="left" vertical="center"/>
    </xf>
    <xf numFmtId="0" fontId="10" fillId="4" borderId="14" xfId="0" applyFont="1" applyFill="1" applyBorder="1" applyAlignment="1">
      <alignment horizontal="left" vertical="center"/>
    </xf>
    <xf numFmtId="0" fontId="1" fillId="4" borderId="15" xfId="0" applyFont="1" applyFill="1" applyBorder="1" applyAlignment="1">
      <alignment horizontal="left" vertical="center"/>
    </xf>
    <xf numFmtId="0" fontId="11" fillId="5" borderId="1" xfId="3" applyBorder="1" applyAlignment="1">
      <alignment horizontal="left" vertical="center" wrapText="1"/>
    </xf>
    <xf numFmtId="0" fontId="9" fillId="2" borderId="1" xfId="0" applyFont="1" applyFill="1" applyBorder="1" applyAlignment="1">
      <alignment horizontal="center" vertical="center"/>
    </xf>
    <xf numFmtId="0" fontId="0" fillId="5" borderId="1" xfId="3" applyFont="1" applyBorder="1" applyAlignment="1">
      <alignment horizontal="left" vertical="center" wrapText="1"/>
    </xf>
    <xf numFmtId="0" fontId="10" fillId="8" borderId="16" xfId="0" applyFont="1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1" fillId="18" borderId="1" xfId="0" applyFont="1" applyFill="1" applyBorder="1" applyAlignment="1">
      <alignment horizontal="center" vertical="center"/>
    </xf>
    <xf numFmtId="0" fontId="0" fillId="18" borderId="1" xfId="0" applyFill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1" fillId="19" borderId="1" xfId="0" applyNumberFormat="1" applyFont="1" applyFill="1" applyBorder="1" applyAlignment="1">
      <alignment horizontal="center" vertical="center"/>
    </xf>
    <xf numFmtId="164" fontId="1" fillId="13" borderId="1" xfId="0" applyNumberFormat="1" applyFont="1" applyFill="1" applyBorder="1" applyAlignment="1">
      <alignment horizontal="center" vertical="center"/>
    </xf>
    <xf numFmtId="49" fontId="1" fillId="0" borderId="16" xfId="0" applyNumberFormat="1" applyFont="1" applyBorder="1" applyAlignment="1">
      <alignment horizontal="center" vertical="center"/>
    </xf>
    <xf numFmtId="164" fontId="0" fillId="8" borderId="17" xfId="0" applyNumberFormat="1" applyFill="1" applyBorder="1"/>
    <xf numFmtId="9" fontId="0" fillId="9" borderId="1" xfId="0" applyNumberForma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164" fontId="0" fillId="11" borderId="1" xfId="0" applyNumberFormat="1" applyFill="1" applyBorder="1" applyAlignment="1">
      <alignment horizontal="center" vertical="center"/>
    </xf>
    <xf numFmtId="0" fontId="0" fillId="20" borderId="11" xfId="0" applyFill="1" applyBorder="1" applyAlignment="1">
      <alignment vertical="center"/>
    </xf>
    <xf numFmtId="0" fontId="0" fillId="20" borderId="3" xfId="0" applyFill="1" applyBorder="1" applyAlignment="1">
      <alignment vertical="center"/>
    </xf>
    <xf numFmtId="0" fontId="0" fillId="20" borderId="12" xfId="0" applyFill="1" applyBorder="1" applyAlignment="1">
      <alignment vertical="center"/>
    </xf>
    <xf numFmtId="1" fontId="19" fillId="0" borderId="1" xfId="0" applyNumberFormat="1" applyFont="1" applyBorder="1" applyAlignment="1">
      <alignment horizontal="right" vertical="center"/>
    </xf>
    <xf numFmtId="1" fontId="20" fillId="0" borderId="1" xfId="0" applyNumberFormat="1" applyFont="1" applyBorder="1" applyAlignment="1">
      <alignment horizontal="right" vertical="center"/>
    </xf>
    <xf numFmtId="0" fontId="2" fillId="0" borderId="9" xfId="0" applyNumberFormat="1" applyFont="1" applyBorder="1" applyAlignment="1">
      <alignment horizontal="center" vertical="center"/>
    </xf>
    <xf numFmtId="0" fontId="2" fillId="0" borderId="4" xfId="0" applyNumberFormat="1" applyFont="1" applyBorder="1" applyAlignment="1">
      <alignment horizontal="center" vertical="center"/>
    </xf>
    <xf numFmtId="0" fontId="2" fillId="0" borderId="4" xfId="2" applyNumberFormat="1" applyFont="1" applyBorder="1" applyAlignment="1">
      <alignment horizontal="center" vertical="center"/>
    </xf>
    <xf numFmtId="0" fontId="2" fillId="0" borderId="8" xfId="0" applyNumberFormat="1" applyFont="1" applyBorder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164" fontId="1" fillId="0" borderId="11" xfId="0" applyNumberFormat="1" applyFont="1" applyBorder="1"/>
    <xf numFmtId="166" fontId="1" fillId="0" borderId="11" xfId="0" applyNumberFormat="1" applyFont="1" applyBorder="1"/>
    <xf numFmtId="14" fontId="12" fillId="0" borderId="12" xfId="0" applyNumberFormat="1" applyFont="1" applyBorder="1" applyAlignment="1">
      <alignment horizontal="center" vertical="center"/>
    </xf>
    <xf numFmtId="14" fontId="12" fillId="0" borderId="12" xfId="0" applyNumberFormat="1" applyFont="1" applyBorder="1" applyAlignment="1">
      <alignment horizontal="center"/>
    </xf>
    <xf numFmtId="164" fontId="12" fillId="0" borderId="1" xfId="0" applyNumberFormat="1" applyFont="1" applyBorder="1" applyAlignment="1">
      <alignment horizontal="center" vertical="center"/>
    </xf>
    <xf numFmtId="164" fontId="18" fillId="0" borderId="1" xfId="0" applyNumberFormat="1" applyFont="1" applyBorder="1" applyAlignment="1">
      <alignment horizontal="center" vertical="center"/>
    </xf>
    <xf numFmtId="49" fontId="12" fillId="0" borderId="1" xfId="0" applyNumberFormat="1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left" vertical="center"/>
    </xf>
    <xf numFmtId="0" fontId="0" fillId="0" borderId="0" xfId="0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0" fillId="22" borderId="1" xfId="0" applyFill="1" applyBorder="1" applyAlignment="1">
      <alignment horizontal="center" vertical="center"/>
    </xf>
    <xf numFmtId="0" fontId="1" fillId="23" borderId="1" xfId="0" applyFont="1" applyFill="1" applyBorder="1" applyAlignment="1">
      <alignment horizontal="center" vertical="center"/>
    </xf>
    <xf numFmtId="0" fontId="25" fillId="18" borderId="1" xfId="0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center" vertical="center"/>
    </xf>
    <xf numFmtId="0" fontId="9" fillId="2" borderId="11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11" fillId="5" borderId="11" xfId="3" applyBorder="1" applyAlignment="1">
      <alignment horizontal="left" vertical="center" wrapText="1"/>
    </xf>
    <xf numFmtId="0" fontId="11" fillId="5" borderId="3" xfId="3" applyBorder="1" applyAlignment="1">
      <alignment horizontal="left" vertical="center" wrapText="1"/>
    </xf>
    <xf numFmtId="0" fontId="11" fillId="5" borderId="12" xfId="3" applyBorder="1" applyAlignment="1">
      <alignment horizontal="left" vertical="center" wrapText="1"/>
    </xf>
    <xf numFmtId="0" fontId="9" fillId="2" borderId="11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12" xfId="0" applyFont="1" applyFill="1" applyBorder="1" applyAlignment="1">
      <alignment horizontal="center" vertical="center"/>
    </xf>
    <xf numFmtId="0" fontId="10" fillId="4" borderId="5" xfId="0" applyFont="1" applyFill="1" applyBorder="1" applyAlignment="1">
      <alignment horizontal="center" vertical="center"/>
    </xf>
    <xf numFmtId="0" fontId="10" fillId="4" borderId="2" xfId="0" applyFont="1" applyFill="1" applyBorder="1" applyAlignment="1">
      <alignment horizontal="center" vertical="center"/>
    </xf>
    <xf numFmtId="0" fontId="10" fillId="4" borderId="6" xfId="0" applyFont="1" applyFill="1" applyBorder="1" applyAlignment="1">
      <alignment horizontal="center" vertical="center"/>
    </xf>
    <xf numFmtId="0" fontId="10" fillId="4" borderId="9" xfId="0" applyFont="1" applyFill="1" applyBorder="1" applyAlignment="1">
      <alignment horizontal="center" vertical="center"/>
    </xf>
    <xf numFmtId="0" fontId="10" fillId="4" borderId="4" xfId="0" applyFont="1" applyFill="1" applyBorder="1" applyAlignment="1">
      <alignment horizontal="center" vertical="center"/>
    </xf>
    <xf numFmtId="0" fontId="10" fillId="4" borderId="10" xfId="0" applyFont="1" applyFill="1" applyBorder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22" fillId="0" borderId="16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24" fillId="8" borderId="0" xfId="0" applyFont="1" applyFill="1" applyAlignment="1">
      <alignment horizontal="center"/>
    </xf>
    <xf numFmtId="0" fontId="21" fillId="10" borderId="11" xfId="0" applyFont="1" applyFill="1" applyBorder="1" applyAlignment="1">
      <alignment horizontal="center" vertical="center"/>
    </xf>
    <xf numFmtId="0" fontId="0" fillId="10" borderId="12" xfId="0" applyFill="1" applyBorder="1" applyAlignment="1">
      <alignment horizontal="center" vertical="center"/>
    </xf>
    <xf numFmtId="0" fontId="10" fillId="4" borderId="11" xfId="0" applyFont="1" applyFill="1" applyBorder="1" applyAlignment="1">
      <alignment horizontal="left" vertical="center"/>
    </xf>
    <xf numFmtId="0" fontId="10" fillId="4" borderId="3" xfId="0" applyFont="1" applyFill="1" applyBorder="1" applyAlignment="1">
      <alignment horizontal="left" vertical="center"/>
    </xf>
    <xf numFmtId="0" fontId="10" fillId="4" borderId="12" xfId="0" applyFont="1" applyFill="1" applyBorder="1" applyAlignment="1">
      <alignment horizontal="left" vertical="center"/>
    </xf>
    <xf numFmtId="0" fontId="23" fillId="0" borderId="11" xfId="0" applyFont="1" applyBorder="1" applyAlignment="1">
      <alignment horizontal="center" vertical="center"/>
    </xf>
    <xf numFmtId="0" fontId="23" fillId="0" borderId="3" xfId="0" applyFont="1" applyBorder="1" applyAlignment="1">
      <alignment horizontal="center" vertical="center"/>
    </xf>
    <xf numFmtId="0" fontId="23" fillId="0" borderId="12" xfId="0" applyFont="1" applyBorder="1" applyAlignment="1">
      <alignment horizontal="center" vertical="center"/>
    </xf>
    <xf numFmtId="0" fontId="1" fillId="21" borderId="1" xfId="0" applyFon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right" vertical="center"/>
    </xf>
    <xf numFmtId="0" fontId="0" fillId="0" borderId="1" xfId="0" applyBorder="1" applyAlignment="1">
      <alignment horizontal="center"/>
    </xf>
    <xf numFmtId="0" fontId="17" fillId="12" borderId="1" xfId="0" applyFont="1" applyFill="1" applyBorder="1" applyAlignment="1">
      <alignment vertical="center"/>
    </xf>
    <xf numFmtId="0" fontId="17" fillId="12" borderId="1" xfId="0" applyFont="1" applyFill="1" applyBorder="1" applyAlignment="1">
      <alignment horizontal="center" vertical="center"/>
    </xf>
    <xf numFmtId="0" fontId="0" fillId="0" borderId="1" xfId="0" pivotButton="1" applyBorder="1" applyAlignment="1">
      <alignment horizontal="center" vertical="center"/>
    </xf>
    <xf numFmtId="164" fontId="0" fillId="0" borderId="1" xfId="0" applyNumberFormat="1" applyBorder="1" applyAlignment="1">
      <alignment vertical="center"/>
    </xf>
    <xf numFmtId="0" fontId="8" fillId="0" borderId="5" xfId="0" applyFont="1" applyBorder="1" applyAlignment="1">
      <alignment horizontal="center" vertical="center" wrapText="1"/>
    </xf>
    <xf numFmtId="0" fontId="7" fillId="0" borderId="2" xfId="1" applyFont="1" applyBorder="1" applyAlignment="1">
      <alignment vertical="center"/>
    </xf>
    <xf numFmtId="0" fontId="0" fillId="0" borderId="6" xfId="0" applyBorder="1"/>
    <xf numFmtId="0" fontId="8" fillId="0" borderId="9" xfId="0" applyFont="1" applyBorder="1" applyAlignment="1">
      <alignment horizontal="center" vertical="center" wrapText="1"/>
    </xf>
    <xf numFmtId="0" fontId="13" fillId="0" borderId="4" xfId="1" applyFont="1" applyBorder="1" applyAlignment="1">
      <alignment vertical="center"/>
    </xf>
    <xf numFmtId="0" fontId="0" fillId="0" borderId="10" xfId="0" applyBorder="1"/>
    <xf numFmtId="0" fontId="10" fillId="0" borderId="5" xfId="0" applyFont="1" applyBorder="1" applyAlignment="1">
      <alignment horizontal="center" vertical="center" wrapText="1"/>
    </xf>
    <xf numFmtId="0" fontId="0" fillId="0" borderId="2" xfId="0" applyBorder="1"/>
    <xf numFmtId="0" fontId="0" fillId="0" borderId="4" xfId="0" applyBorder="1"/>
    <xf numFmtId="0" fontId="7" fillId="0" borderId="6" xfId="1" applyFont="1" applyBorder="1" applyAlignment="1">
      <alignment vertical="center"/>
    </xf>
    <xf numFmtId="0" fontId="7" fillId="0" borderId="10" xfId="1" applyFont="1" applyBorder="1" applyAlignment="1">
      <alignment vertical="center"/>
    </xf>
    <xf numFmtId="0" fontId="14" fillId="0" borderId="6" xfId="0" applyFont="1" applyBorder="1"/>
    <xf numFmtId="0" fontId="7" fillId="0" borderId="4" xfId="1" applyFont="1" applyBorder="1" applyAlignment="1">
      <alignment vertical="center"/>
    </xf>
  </cellXfs>
  <cellStyles count="4">
    <cellStyle name="60% - Ênfase4" xfId="3" builtinId="44"/>
    <cellStyle name="Hiperlink" xfId="1" builtinId="8"/>
    <cellStyle name="Normal" xfId="0" builtinId="0"/>
    <cellStyle name="Porcentagem" xfId="2" builtinId="5"/>
  </cellStyles>
  <dxfs count="66"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center"/>
    </dxf>
    <dxf>
      <alignment horizont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font>
        <sz val="12"/>
      </font>
      <numFmt numFmtId="164" formatCode="&quot;R$&quot;\ #,##0.00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</font>
      <numFmt numFmtId="164" formatCode="&quot;R$&quot;\ #,##0.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</font>
      <numFmt numFmtId="164" formatCode="&quot;R$&quot;\ #,##0.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auto="1"/>
        </top>
        <bottom style="thin">
          <color auto="1"/>
        </bottom>
      </border>
    </dxf>
    <dxf>
      <font>
        <sz val="12"/>
      </font>
      <numFmt numFmtId="164" formatCode="&quot;R$&quot;\ #,##0.00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9" formatCode="dd/mm/yyyy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30" formatCode="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2"/>
      </font>
      <numFmt numFmtId="164" formatCode="&quot;R$&quot;\ #,##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</font>
      <numFmt numFmtId="164" formatCode="&quot;R$&quot;\ #,##0.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/>
        <i/>
        <color theme="9" tint="-0.24994659260841701"/>
      </font>
      <numFmt numFmtId="30" formatCode="@"/>
      <fill>
        <patternFill patternType="mediumGray">
          <fgColor theme="9" tint="0.59996337778862885"/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</border>
    </dxf>
    <dxf>
      <font>
        <b/>
        <i/>
        <color rgb="FFFF0000"/>
      </font>
      <numFmt numFmtId="30" formatCode="@"/>
      <fill>
        <patternFill patternType="mediumGray">
          <fgColor theme="5" tint="0.59996337778862885"/>
          <bgColor theme="5" tint="0.39994506668294322"/>
        </patternFill>
      </fill>
      <border>
        <left style="thin">
          <color rgb="FFCC3300"/>
        </left>
        <right style="thin">
          <color rgb="FFCC3300"/>
        </right>
        <top style="thin">
          <color rgb="FFCC3300"/>
        </top>
        <bottom style="thin">
          <color rgb="FFCC3300"/>
        </bottom>
        <vertical/>
        <horizontal/>
      </border>
    </dxf>
    <dxf>
      <font>
        <sz val="12"/>
      </font>
      <numFmt numFmtId="164" formatCode="&quot;R$&quot;\ #,##0.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outline="0">
        <left style="thin">
          <color indexed="64"/>
        </left>
      </border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&quot;R$&quot;\ #,##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</font>
      <numFmt numFmtId="164" formatCode="&quot;R$&quot;\ #,##0.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4" formatCode="0.00%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4" formatCode="0.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</font>
      <numFmt numFmtId="164" formatCode="&quot;R$&quot;\ #,##0.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outline="0">
        <left style="thin">
          <color indexed="64"/>
        </left>
      </border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" formatCode="0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4" formatCode="0.00%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14" formatCode="0.00%"/>
      <alignment horizontal="center" vertical="center" textRotation="0" wrapText="0" indent="0" justifyLastLine="0" shrinkToFit="0" readingOrder="0"/>
      <border outline="0">
        <right style="thin">
          <color indexed="64"/>
        </right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14" formatCode="0.00%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</font>
      <numFmt numFmtId="164" formatCode="&quot;R$&quot;\ #,##0.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z val="12"/>
      </font>
      <numFmt numFmtId="0" formatCode="General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CC3300"/>
      <color rgb="FFFF9933"/>
      <color rgb="FFF07560"/>
      <color rgb="FFF3590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powerPivotData" Target="model/item.data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pt-BR">
                <a:solidFill>
                  <a:sysClr val="windowText" lastClr="000000"/>
                </a:solidFill>
              </a:rPr>
              <a:t>Capitalização do Mercado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'4. Gráficos'!$B$3:$B$17</c:f>
              <c:strCache>
                <c:ptCount val="15"/>
                <c:pt idx="0">
                  <c:v>Bitcoin</c:v>
                </c:pt>
                <c:pt idx="1">
                  <c:v>Ethereum</c:v>
                </c:pt>
                <c:pt idx="2">
                  <c:v>Tether</c:v>
                </c:pt>
                <c:pt idx="3">
                  <c:v>BNB</c:v>
                </c:pt>
                <c:pt idx="4">
                  <c:v>USD Coin</c:v>
                </c:pt>
                <c:pt idx="5">
                  <c:v>Binance USD</c:v>
                </c:pt>
                <c:pt idx="6">
                  <c:v>XRP</c:v>
                </c:pt>
                <c:pt idx="7">
                  <c:v>Cardano</c:v>
                </c:pt>
                <c:pt idx="8">
                  <c:v>Dogecoin</c:v>
                </c:pt>
                <c:pt idx="9">
                  <c:v>Polygon</c:v>
                </c:pt>
                <c:pt idx="10">
                  <c:v>Polkadot</c:v>
                </c:pt>
                <c:pt idx="11">
                  <c:v>Dai</c:v>
                </c:pt>
                <c:pt idx="12">
                  <c:v>Litecoin</c:v>
                </c:pt>
                <c:pt idx="13">
                  <c:v>Solana</c:v>
                </c:pt>
                <c:pt idx="14">
                  <c:v>Shiba Inu</c:v>
                </c:pt>
              </c:strCache>
            </c:strRef>
          </c:cat>
          <c:val>
            <c:numRef>
              <c:f>'4. Gráficos'!$C$3:$C$17</c:f>
              <c:numCache>
                <c:formatCode>"R$"\ #,##0.00</c:formatCode>
                <c:ptCount val="15"/>
                <c:pt idx="0">
                  <c:v>1679460807873</c:v>
                </c:pt>
                <c:pt idx="1">
                  <c:v>766653708898</c:v>
                </c:pt>
                <c:pt idx="2">
                  <c:v>347629109208</c:v>
                </c:pt>
                <c:pt idx="3">
                  <c:v>252592736428</c:v>
                </c:pt>
                <c:pt idx="4">
                  <c:v>234357969107</c:v>
                </c:pt>
                <c:pt idx="5">
                  <c:v>121689496391</c:v>
                </c:pt>
                <c:pt idx="6">
                  <c:v>110313968893</c:v>
                </c:pt>
                <c:pt idx="7">
                  <c:v>56838952398</c:v>
                </c:pt>
                <c:pt idx="8">
                  <c:v>57349163123</c:v>
                </c:pt>
                <c:pt idx="9">
                  <c:v>38369722951</c:v>
                </c:pt>
                <c:pt idx="10">
                  <c:v>31982014770</c:v>
                </c:pt>
                <c:pt idx="11">
                  <c:v>30446068802</c:v>
                </c:pt>
                <c:pt idx="12">
                  <c:v>29435174635</c:v>
                </c:pt>
                <c:pt idx="13">
                  <c:v>29435174635</c:v>
                </c:pt>
                <c:pt idx="14">
                  <c:v>26069801638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6A-4D3D-AD3F-E01721F8E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423635040"/>
        <c:axId val="1423631712"/>
      </c:barChart>
      <c:catAx>
        <c:axId val="1423635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23631712"/>
        <c:crosses val="autoZero"/>
        <c:auto val="1"/>
        <c:lblAlgn val="ctr"/>
        <c:lblOffset val="100"/>
        <c:noMultiLvlLbl val="0"/>
      </c:catAx>
      <c:valAx>
        <c:axId val="142363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2">
                  <a:lumMod val="5000"/>
                  <a:lumOff val="95000"/>
                </a:schemeClr>
              </a:solidFill>
            </a:ln>
            <a:effectLst/>
          </c:spPr>
        </c:minorGridlines>
        <c:numFmt formatCode="&quot;R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23635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b="0" i="0">
                <a:solidFill>
                  <a:sysClr val="windowText" lastClr="000000"/>
                </a:solidFill>
              </a:rPr>
              <a:t>Dominância:  BTC: 44%</a:t>
            </a:r>
          </a:p>
        </c:rich>
      </c:tx>
      <c:layout>
        <c:manualLayout>
          <c:xMode val="edge"/>
          <c:yMode val="edge"/>
          <c:x val="0.17459011373578304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"/>
          <c:y val="0.13148171695438354"/>
          <c:w val="1"/>
          <c:h val="0.64514673617826745"/>
        </c:manualLayout>
      </c:layout>
      <c:ofPieChart>
        <c:ofPieType val="bar"/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222-4174-85F2-F82E47154CD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0D0-4110-9F98-C2FAEBE1B4E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222-4174-85F2-F82E47154CD1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00D0-4110-9F98-C2FAEBE1B4E0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B222-4174-85F2-F82E47154CD1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B222-4174-85F2-F82E47154CD1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B222-4174-85F2-F82E47154CD1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B222-4174-85F2-F82E47154CD1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B222-4174-85F2-F82E47154CD1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B222-4174-85F2-F82E47154CD1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00D0-4110-9F98-C2FAEBE1B4E0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B222-4174-85F2-F82E47154CD1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B222-4174-85F2-F82E47154CD1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B222-4174-85F2-F82E47154CD1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B222-4174-85F2-F82E47154CD1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B222-4174-85F2-F82E47154CD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'4. Gráficos'!$B$3:$B$17</c:f>
              <c:strCache>
                <c:ptCount val="15"/>
                <c:pt idx="0">
                  <c:v>Bitcoin</c:v>
                </c:pt>
                <c:pt idx="1">
                  <c:v>Ethereum</c:v>
                </c:pt>
                <c:pt idx="2">
                  <c:v>Tether</c:v>
                </c:pt>
                <c:pt idx="3">
                  <c:v>BNB</c:v>
                </c:pt>
                <c:pt idx="4">
                  <c:v>USD Coin</c:v>
                </c:pt>
                <c:pt idx="5">
                  <c:v>Binance USD</c:v>
                </c:pt>
                <c:pt idx="6">
                  <c:v>XRP</c:v>
                </c:pt>
                <c:pt idx="7">
                  <c:v>Cardano</c:v>
                </c:pt>
                <c:pt idx="8">
                  <c:v>Dogecoin</c:v>
                </c:pt>
                <c:pt idx="9">
                  <c:v>Polygon</c:v>
                </c:pt>
                <c:pt idx="10">
                  <c:v>Polkadot</c:v>
                </c:pt>
                <c:pt idx="11">
                  <c:v>Dai</c:v>
                </c:pt>
                <c:pt idx="12">
                  <c:v>Litecoin</c:v>
                </c:pt>
                <c:pt idx="13">
                  <c:v>Solana</c:v>
                </c:pt>
                <c:pt idx="14">
                  <c:v>Shiba Inu</c:v>
                </c:pt>
              </c:strCache>
            </c:strRef>
          </c:cat>
          <c:val>
            <c:numRef>
              <c:f>'4. Gráficos'!$C$3:$C$17</c:f>
              <c:numCache>
                <c:formatCode>"R$"\ #,##0.00</c:formatCode>
                <c:ptCount val="15"/>
                <c:pt idx="0">
                  <c:v>1679460807873</c:v>
                </c:pt>
                <c:pt idx="1">
                  <c:v>766653708898</c:v>
                </c:pt>
                <c:pt idx="2">
                  <c:v>347629109208</c:v>
                </c:pt>
                <c:pt idx="3">
                  <c:v>252592736428</c:v>
                </c:pt>
                <c:pt idx="4">
                  <c:v>234357969107</c:v>
                </c:pt>
                <c:pt idx="5">
                  <c:v>121689496391</c:v>
                </c:pt>
                <c:pt idx="6">
                  <c:v>110313968893</c:v>
                </c:pt>
                <c:pt idx="7">
                  <c:v>56838952398</c:v>
                </c:pt>
                <c:pt idx="8">
                  <c:v>57349163123</c:v>
                </c:pt>
                <c:pt idx="9">
                  <c:v>38369722951</c:v>
                </c:pt>
                <c:pt idx="10">
                  <c:v>31982014770</c:v>
                </c:pt>
                <c:pt idx="11">
                  <c:v>30446068802</c:v>
                </c:pt>
                <c:pt idx="12">
                  <c:v>29435174635</c:v>
                </c:pt>
                <c:pt idx="13">
                  <c:v>29435174635</c:v>
                </c:pt>
                <c:pt idx="14">
                  <c:v>26069801638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D0-4110-9F98-C2FAEBE1B4E0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gapWidth val="150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390525</xdr:colOff>
      <xdr:row>0</xdr:row>
      <xdr:rowOff>47625</xdr:rowOff>
    </xdr:from>
    <xdr:to>
      <xdr:col>15</xdr:col>
      <xdr:colOff>247650</xdr:colOff>
      <xdr:row>16</xdr:row>
      <xdr:rowOff>180975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CAC6F5C-0153-41E5-8C01-1C6F32EE82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285749</xdr:colOff>
      <xdr:row>18</xdr:row>
      <xdr:rowOff>14286</xdr:rowOff>
    </xdr:from>
    <xdr:to>
      <xdr:col>14</xdr:col>
      <xdr:colOff>66674</xdr:colOff>
      <xdr:row>36</xdr:row>
      <xdr:rowOff>114300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87C8899-EA3E-440A-88F4-3215ED73FF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Wlad Kochmansky" refreshedDate="44891.157965046295" backgroundQuery="1" createdVersion="7" refreshedVersion="7" minRefreshableVersion="3" recordCount="0" supportSubquery="1" supportAdvancedDrill="1" xr:uid="{433F5641-8F28-494E-8D78-52B6B51E4745}">
  <cacheSource type="external" connectionId="1"/>
  <cacheFields count="3">
    <cacheField name="[Intervalo].[Nome].[Nome]" caption="Nome" numFmtId="0" hierarchy="1" level="1">
      <sharedItems count="14">
        <s v="Binance USD"/>
        <s v="Bitcoin"/>
        <s v="BNB"/>
        <s v="Cardano"/>
        <s v="Dai"/>
        <s v="Dogecoin"/>
        <s v="Ethereum"/>
        <s v="Litecoin"/>
        <s v="Polkadot"/>
        <s v="Polygon"/>
        <s v="Solana"/>
        <s v="Tether"/>
        <s v="USD Coin"/>
        <s v="XRP"/>
      </sharedItems>
    </cacheField>
    <cacheField name="[Measures].[Soma de Cap. Mercado]" caption="Soma de Cap. Mercado" numFmtId="0" hierarchy="8" level="32767"/>
    <cacheField name="[Measures].[Máx. de Preço]" caption="Máx. de Preço" numFmtId="0" hierarchy="10" level="32767"/>
  </cacheFields>
  <cacheHierarchies count="11">
    <cacheHierarchy uniqueName="[Intervalo].[#]" caption="#" attribute="1" defaultMemberUniqueName="[Intervalo].[#].[All]" allUniqueName="[Intervalo].[#].[All]" dimensionUniqueName="[Intervalo]" displayFolder="" count="0" memberValueDatatype="20" unbalanced="0"/>
    <cacheHierarchy uniqueName="[Intervalo].[Nome]" caption="Nome" attribute="1" defaultMemberUniqueName="[Intervalo].[Nome].[All]" allUniqueName="[Intervalo].[Nome].[All]" dimensionUniqueName="[Intervalo]" displayFolder="" count="2" memberValueDatatype="130" unbalanced="0">
      <fieldsUsage count="2">
        <fieldUsage x="-1"/>
        <fieldUsage x="0"/>
      </fieldsUsage>
    </cacheHierarchy>
    <cacheHierarchy uniqueName="[Intervalo].[Preço]" caption="Preço" attribute="1" defaultMemberUniqueName="[Intervalo].[Preço].[All]" allUniqueName="[Intervalo].[Preço].[All]" dimensionUniqueName="[Intervalo]" displayFolder="" count="0" memberValueDatatype="5" unbalanced="0"/>
    <cacheHierarchy uniqueName="[Intervalo].[Cap. Mercado]" caption="Cap. Mercado" attribute="1" defaultMemberUniqueName="[Intervalo].[Cap. Mercado].[All]" allUniqueName="[Intervalo].[Cap. Mercado].[All]" dimensionUniqueName="[Intervalo]" displayFolder="" count="0" memberValueDatatype="5" unbalanced="0"/>
    <cacheHierarchy uniqueName="[Measures].[__XL_Count Intervalo]" caption="__XL_Count Intervalo" measure="1" displayFolder="" measureGroup="Intervalo" count="0" hidden="1"/>
    <cacheHierarchy uniqueName="[Measures].[__No measures defined]" caption="__No measures defined" measure="1" displayFolder="" count="0" hidden="1"/>
    <cacheHierarchy uniqueName="[Measures].[Soma de #]" caption="Soma de #" measure="1" displayFolder="" measureGroup="Intervalo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oma de Preço]" caption="Soma de Preço" measure="1" displayFolder="" measureGroup="Intervalo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oma de Cap. Mercado]" caption="Soma de Cap. Mercado" measure="1" displayFolder="" measureGroup="Intervalo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ntagem de Preço]" caption="Contagem de Preço" measure="1" displayFolder="" measureGroup="Intervalo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Máx. de Preço]" caption="Máx. de Preço" measure="1" displayFolder="" measureGroup="Intervalo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2">
    <dimension name="Intervalo" uniqueName="[Intervalo]" caption="Intervalo"/>
    <dimension measure="1" name="Measures" uniqueName="[Measures]" caption="Measures"/>
  </dimensions>
  <measureGroups count="1">
    <measureGroup name="Intervalo" caption="Intervalo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C5B0DB-EE1A-42E9-924B-C3D69F2C586E}" name="Tabela dinâmica2" cacheId="101" applyNumberFormats="0" applyBorderFormats="0" applyFontFormats="0" applyPatternFormats="0" applyAlignmentFormats="0" applyWidthHeightFormats="1" dataCaption="Valores" updatedVersion="7" minRefreshableVersion="3" useAutoFormatting="1" subtotalHiddenItems="1" itemPrintTitles="1" createdVersion="7" indent="0" outline="1" outlineData="1" multipleFieldFilters="0">
  <location ref="F1:H16" firstHeaderRow="0" firstDataRow="1" firstDataCol="1"/>
  <pivotFields count="3">
    <pivotField axis="axisRow" allDrilled="1" subtotalTop="0" showAll="0" dataSourceSort="1" defaultSubtotal="0" defaultAttributeDrillState="1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dataField="1" subtotalTop="0" showAll="0" defaultSubtotal="0"/>
    <pivotField dataField="1" subtotalTop="0" showAll="0" defaultSubtotal="0"/>
  </pivotFields>
  <rowFields count="1">
    <field x="0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-2"/>
  </colFields>
  <colItems count="2">
    <i>
      <x/>
    </i>
    <i i="1">
      <x v="1"/>
    </i>
  </colItems>
  <dataFields count="2">
    <dataField name="Máx. de Preço" fld="2" subtotal="max" baseField="0" baseItem="0"/>
    <dataField name="Soma de Cap. Mercado" fld="1" baseField="0" baseItem="0"/>
  </dataFields>
  <formats count="18">
    <format dxfId="0">
      <pivotArea collapsedLevelsAreSubtotals="1" fieldPosition="0">
        <references count="2">
          <reference field="4294967294" count="1" selected="0">
            <x v="1"/>
          </reference>
          <reference field="0" count="0"/>
        </references>
      </pivotArea>
    </format>
    <format dxfId="1">
      <pivotArea collapsedLevelsAreSubtotals="1" fieldPosition="0">
        <references count="2">
          <reference field="4294967294" count="1" selected="0">
            <x v="0"/>
          </reference>
          <reference field="0" count="0"/>
        </references>
      </pivotArea>
    </format>
    <format dxfId="2">
      <pivotArea grandRow="1" outline="0" collapsedLevelsAreSubtotals="1" fieldPosition="0"/>
    </format>
    <format dxfId="3">
      <pivotArea type="all" dataOnly="0" outline="0" fieldPosition="0"/>
    </format>
    <format dxfId="4">
      <pivotArea outline="0" collapsedLevelsAreSubtotals="1" fieldPosition="0"/>
    </format>
    <format dxfId="5">
      <pivotArea field="0" type="button" dataOnly="0" labelOnly="1" outline="0" axis="axisRow" fieldPosition="0"/>
    </format>
    <format dxfId="6">
      <pivotArea dataOnly="0" labelOnly="1" fieldPosition="0">
        <references count="1">
          <reference field="0" count="0"/>
        </references>
      </pivotArea>
    </format>
    <format dxfId="7">
      <pivotArea dataOnly="0" labelOnly="1" grandRow="1" outline="0" fieldPosition="0"/>
    </format>
    <format dxfId="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9">
      <pivotArea field="0" type="button" dataOnly="0" labelOnly="1" outline="0" axis="axisRow" fieldPosition="0"/>
    </format>
    <format dxfId="1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1">
      <pivotArea field="0" type="button" dataOnly="0" labelOnly="1" outline="0" axis="axisRow" fieldPosition="0"/>
    </format>
    <format dxfId="1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3">
      <pivotArea dataOnly="0" labelOnly="1" fieldPosition="0">
        <references count="1">
          <reference field="0" count="0"/>
        </references>
      </pivotArea>
    </format>
    <format dxfId="14">
      <pivotArea dataOnly="0" labelOnly="1" grandRow="1" outline="0" fieldPosition="0"/>
    </format>
    <format dxfId="15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6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7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pivotHierarchies count="11"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9. Tabela Dinâmica!$A$2:$D$16">
        <x15:activeTabTopLevelEntity name="[Intervalo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9794762-817B-4E2C-A091-E24317D4509E}" name="Tabela6" displayName="Tabela6" ref="A2:B17" totalsRowShown="0" headerRowDxfId="65">
  <tableColumns count="2">
    <tableColumn id="1" xr3:uid="{0410651F-60A3-41EF-8902-4633178A4453}" name="Nome" dataDxfId="64"/>
    <tableColumn id="2" xr3:uid="{9D5C4614-6953-439A-A190-9CAE1CC392E8}" name="Preço" dataDxfId="63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99D6AAA-11D3-49D8-8632-640CC36F2AA5}" name="Tabela62" displayName="Tabela62" ref="B2:I17" totalsRowShown="0" headerRowDxfId="60">
  <tableColumns count="8">
    <tableColumn id="1" xr3:uid="{C9BE677E-18EF-4A9F-9E4A-BA6499EC88E3}" name="Nome" dataDxfId="59"/>
    <tableColumn id="2" xr3:uid="{85C757C8-FD5E-4F6D-BFF7-5305F8051089}" name="Preço" dataDxfId="58"/>
    <tableColumn id="3" xr3:uid="{92C7F887-DB8C-4C4D-B684-CD0418C255C2}" name="1h%" dataDxfId="57" dataCellStyle="Porcentagem"/>
    <tableColumn id="4" xr3:uid="{A141711B-222C-47BB-9B2B-F648B6B7C4AC}" name="24h%" dataDxfId="56"/>
    <tableColumn id="5" xr3:uid="{9C848E4A-E724-4086-A971-8F59D97198CA}" name="7d%" dataDxfId="55"/>
    <tableColumn id="8" xr3:uid="{A8BC0810-30A8-4C90-9007-92C1F221D99F}" name="Fornecimento Circulante" dataDxfId="54"/>
    <tableColumn id="12" xr3:uid="{B7A8D647-FEA0-4F3B-9E40-68EF80591276}" name="Agregado" dataDxfId="53"/>
    <tableColumn id="13" xr3:uid="{715A6F4C-5D72-4C03-8ED6-95223E0FFA1B}" name="Hora" dataDxfId="52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35750ED-49D3-466B-B290-2310EEB588E6}" name="Tabela623" displayName="Tabela623" ref="B2:F17" totalsRowShown="0" headerRowDxfId="51">
  <tableColumns count="5">
    <tableColumn id="1" xr3:uid="{AF2D583C-D60F-4038-8A3B-1023B809E46B}" name="Nome" dataDxfId="50"/>
    <tableColumn id="2" xr3:uid="{EF0FCA65-3318-40DF-B69D-3C3CD6459017}" name="Preço" dataDxfId="49"/>
    <tableColumn id="3" xr3:uid="{D2FA7FE6-112C-4996-8EA0-593F0477D0B7}" name="1h%" dataDxfId="48"/>
    <tableColumn id="4" xr3:uid="{652E376E-1195-4013-B2F1-5BA3CFAE12CA}" name="24h%" dataDxfId="47"/>
    <tableColumn id="5" xr3:uid="{14DA05C2-A6B6-42E2-A5D8-8A745E7ECD86}" name="7d%" dataDxfId="46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E24A475-3AA3-41EB-A380-7F748173CC24}" name="Tabela64" displayName="Tabela64" ref="B2:C17" totalsRowShown="0" headerRowDxfId="45">
  <tableColumns count="2">
    <tableColumn id="1" xr3:uid="{51115A0F-0BB0-47F4-945A-2307F0BAB10A}" name="Nome" dataDxfId="44"/>
    <tableColumn id="3" xr3:uid="{28648C48-8E05-4B49-9A9B-D90A8DAC911D}" name="Cap. do Mercado" dataDxfId="43"/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DBD05C2-8FDD-4A04-8F6E-EDCC978F2F4D}" name="Tabela625" displayName="Tabela625" ref="B2:F17" totalsRowShown="0" headerRowDxfId="42">
  <autoFilter ref="B2:F17" xr:uid="{1DBD05C2-8FDD-4A04-8F6E-EDCC978F2F4D}">
    <filterColumn colId="2">
      <filters>
        <filter val="R$ 1.679.460.807.873,00"/>
      </filters>
    </filterColumn>
    <filterColumn colId="3">
      <filters>
        <dateGroupItem year="2013" dateTimeGrouping="year"/>
      </filters>
    </filterColumn>
  </autoFilter>
  <sortState xmlns:xlrd2="http://schemas.microsoft.com/office/spreadsheetml/2017/richdata2" ref="B3:F6">
    <sortCondition ref="F2:F17"/>
  </sortState>
  <tableColumns count="5">
    <tableColumn id="1" xr3:uid="{0A7D50F7-5A28-4278-A956-DFC3A200DE0D}" name="Nome" dataDxfId="41"/>
    <tableColumn id="2" xr3:uid="{AB522C42-D2D6-4AF9-A2E5-23325997272C}" name="Preço" dataDxfId="40"/>
    <tableColumn id="8" xr3:uid="{F0296EE2-001F-40F6-932E-91B57F15EC81}" name="Cap. do Mercado" dataDxfId="39"/>
    <tableColumn id="12" xr3:uid="{E6086488-D735-46B1-87B3-636C643392A1}" name="Agregado" dataDxfId="38"/>
    <tableColumn id="13" xr3:uid="{5478B125-1CCD-48F9-A54A-4A99128728CE}" name="Hora" dataDxfId="37"/>
  </tableColumns>
  <tableStyleInfo name="TableStyleLight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82074CE-8268-4B84-82A2-222190FB6789}" name="Tabela66" displayName="Tabela66" ref="A3:B18" totalsRowShown="0" headerRowDxfId="36">
  <tableColumns count="2">
    <tableColumn id="1" xr3:uid="{4D45DB18-78B5-44E3-BA8D-04C9317D9E91}" name="Nome" dataDxfId="35"/>
    <tableColumn id="2" xr3:uid="{5CA3967B-D7E0-45F0-B65D-97FD73C9985E}" name="Preço" dataDxfId="34"/>
  </tableColumns>
  <tableStyleInfo name="TableStyleLight8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52E0A35-6421-42AA-92AA-A501B971E0F6}" name="Tabela628" displayName="Tabela628" ref="B2:F17" totalsRowShown="0" headerRowDxfId="31">
  <tableColumns count="5">
    <tableColumn id="1" xr3:uid="{677AB757-5F92-4E1B-98A6-8CD25C9213A4}" name="Nome" dataDxfId="30"/>
    <tableColumn id="2" xr3:uid="{A5BCFBB9-2422-4AC6-AEED-A815A08CCA6B}" name="Preço" dataDxfId="29"/>
    <tableColumn id="8" xr3:uid="{EF14B71E-5D9B-4C47-86BB-B9C90026D8DF}" name="Cap. Mercado" dataDxfId="28"/>
    <tableColumn id="13" xr3:uid="{13E4A7F2-4637-42CE-97CE-16F925326BC7}" name="Sector" dataDxfId="27"/>
    <tableColumn id="6" xr3:uid="{F6C35500-491B-4DD0-A5C0-7F011EF15247}" name="Agregado" dataDxfId="26"/>
  </tableColumns>
  <tableStyleInfo name="TableStyleLight8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13E0710-A269-42C3-92B9-12251F25827E}" name="Tabela6289" displayName="Tabela6289" ref="B2:D16" totalsRowShown="0" headerRowDxfId="25">
  <autoFilter ref="B2:D16" xr:uid="{913E0710-A269-42C3-92B9-12251F25827E}"/>
  <tableColumns count="3">
    <tableColumn id="1" xr3:uid="{B032BFB6-68DB-4DDE-B4E0-F610AEDEE13A}" name="Nome" dataDxfId="24"/>
    <tableColumn id="2" xr3:uid="{00346609-EF64-4F2C-B286-32947B8C8909}" name="Preço" dataDxfId="22"/>
    <tableColumn id="8" xr3:uid="{77287192-F787-43A5-B110-97FDE77830D5}" name="Cap. Mercado" dataDxfId="23"/>
  </tableColumns>
  <tableStyleInfo name="TableStyleLight8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4E67F940-05A4-4F00-911B-90B2213AA773}" name="Tabela628910" displayName="Tabela628910" ref="B2:D16" totalsRowShown="0" headerRowDxfId="21">
  <tableColumns count="3">
    <tableColumn id="1" xr3:uid="{B0B0CDB1-23B9-4D96-9B7B-CAFADFD7FCA6}" name="Nome" dataDxfId="20"/>
    <tableColumn id="2" xr3:uid="{24B31C86-0ECF-4789-9872-633A0E922B12}" name="Preço" dataDxfId="19"/>
    <tableColumn id="8" xr3:uid="{F1F5BCC6-4322-43FF-B89D-89358A083C56}" name="Cap. Mercado" dataDxfId="18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inmarketcap.com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coinmarketcap.com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coinmarketcap.com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hyperlink" Target="https://coinmarketcap.com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hyperlink" Target="https://coinmarketcap.com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hyperlink" Target="https://coinmarketcap.com/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coinmarketcap.com/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coinmarketcap.com/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hyperlink" Target="https://coinmarketcap.com/" TargetMode="Externa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A1083-C0A2-4752-BBD2-B90F6ECAE081}">
  <dimension ref="A1:N21"/>
  <sheetViews>
    <sheetView tabSelected="1" zoomScaleNormal="100" workbookViewId="0">
      <selection activeCell="G25" sqref="G25"/>
    </sheetView>
  </sheetViews>
  <sheetFormatPr defaultRowHeight="15" x14ac:dyDescent="0.25"/>
  <cols>
    <col min="1" max="1" width="30.42578125" customWidth="1"/>
    <col min="2" max="2" width="17.42578125" customWidth="1"/>
    <col min="3" max="3" width="15.140625" customWidth="1"/>
    <col min="4" max="4" width="11.28515625" customWidth="1"/>
    <col min="5" max="5" width="7.7109375" customWidth="1"/>
    <col min="6" max="7" width="7.85546875" customWidth="1"/>
    <col min="8" max="8" width="10.28515625" customWidth="1"/>
    <col min="9" max="9" width="11.140625" customWidth="1"/>
    <col min="10" max="10" width="9.140625" customWidth="1"/>
    <col min="11" max="11" width="10.85546875" customWidth="1"/>
    <col min="12" max="12" width="9" customWidth="1"/>
    <col min="13" max="13" width="18.42578125" customWidth="1"/>
    <col min="14" max="14" width="2" customWidth="1"/>
    <col min="15" max="15" width="6" customWidth="1"/>
  </cols>
  <sheetData>
    <row r="1" spans="1:14" ht="30" customHeight="1" x14ac:dyDescent="0.25">
      <c r="A1" s="118" t="s">
        <v>43</v>
      </c>
      <c r="B1" s="118"/>
      <c r="C1" s="3"/>
      <c r="D1" s="1"/>
      <c r="E1" s="1"/>
    </row>
    <row r="2" spans="1:14" ht="21" x14ac:dyDescent="0.35">
      <c r="A2" s="17" t="s">
        <v>0</v>
      </c>
      <c r="B2" s="18" t="s">
        <v>1</v>
      </c>
      <c r="C2" s="6"/>
      <c r="D2" s="2"/>
      <c r="E2" s="119" t="s">
        <v>26</v>
      </c>
      <c r="F2" s="120"/>
      <c r="G2" s="120"/>
      <c r="H2" s="120"/>
      <c r="I2" s="120"/>
      <c r="J2" s="120"/>
      <c r="K2" s="120"/>
      <c r="L2" s="120"/>
      <c r="M2" s="120"/>
      <c r="N2" s="121"/>
    </row>
    <row r="3" spans="1:14" ht="15.75" x14ac:dyDescent="0.25">
      <c r="A3" s="7" t="s">
        <v>2</v>
      </c>
      <c r="B3" s="48">
        <v>88090.14</v>
      </c>
      <c r="E3" s="8"/>
      <c r="F3" s="9"/>
      <c r="G3" s="9"/>
      <c r="H3" s="9"/>
      <c r="I3" s="9"/>
      <c r="J3" s="9"/>
      <c r="K3" s="9"/>
      <c r="L3" s="9"/>
      <c r="M3" s="9"/>
      <c r="N3" s="10"/>
    </row>
    <row r="4" spans="1:14" ht="15.75" x14ac:dyDescent="0.25">
      <c r="A4" s="7" t="s">
        <v>3</v>
      </c>
      <c r="B4" s="48">
        <v>6373.86</v>
      </c>
      <c r="E4" s="11" t="s">
        <v>25</v>
      </c>
      <c r="F4" s="12"/>
      <c r="G4" s="12"/>
      <c r="H4" s="12"/>
      <c r="I4" s="12"/>
      <c r="J4" s="12"/>
      <c r="K4" s="12"/>
      <c r="L4" s="12"/>
      <c r="M4" s="12"/>
      <c r="N4" s="13"/>
    </row>
    <row r="5" spans="1:14" ht="15.75" x14ac:dyDescent="0.25">
      <c r="A5" s="7" t="s">
        <v>4</v>
      </c>
      <c r="B5" s="48">
        <v>5.31</v>
      </c>
      <c r="E5" s="14"/>
      <c r="F5" s="15"/>
      <c r="G5" s="15"/>
      <c r="H5" s="15"/>
      <c r="I5" s="15"/>
      <c r="J5" s="15"/>
      <c r="K5" s="15"/>
      <c r="L5" s="15"/>
      <c r="M5" s="15"/>
      <c r="N5" s="16"/>
    </row>
    <row r="6" spans="1:14" ht="15.75" x14ac:dyDescent="0.25">
      <c r="A6" s="7" t="s">
        <v>5</v>
      </c>
      <c r="B6" s="48">
        <v>1585.38</v>
      </c>
      <c r="C6" s="47"/>
      <c r="E6" s="122" t="s">
        <v>18</v>
      </c>
      <c r="F6" s="123"/>
      <c r="G6" s="123"/>
      <c r="H6" s="123"/>
      <c r="I6" s="123"/>
      <c r="J6" s="123"/>
      <c r="K6" s="123"/>
      <c r="L6" s="123"/>
      <c r="M6" s="123"/>
      <c r="N6" s="124"/>
    </row>
    <row r="7" spans="1:14" ht="15.75" x14ac:dyDescent="0.25">
      <c r="A7" s="7" t="s">
        <v>6</v>
      </c>
      <c r="B7" s="48">
        <v>5.31</v>
      </c>
      <c r="E7" s="122" t="s">
        <v>44</v>
      </c>
      <c r="F7" s="123"/>
      <c r="G7" s="123"/>
      <c r="H7" s="123"/>
      <c r="I7" s="123"/>
      <c r="J7" s="123"/>
      <c r="K7" s="123"/>
      <c r="L7" s="123"/>
      <c r="M7" s="123"/>
      <c r="N7" s="124"/>
    </row>
    <row r="8" spans="1:14" ht="15.75" x14ac:dyDescent="0.25">
      <c r="A8" s="7" t="s">
        <v>7</v>
      </c>
      <c r="B8" s="48">
        <v>5.31</v>
      </c>
      <c r="E8" s="122" t="s">
        <v>19</v>
      </c>
      <c r="F8" s="123"/>
      <c r="G8" s="123"/>
      <c r="H8" s="123"/>
      <c r="I8" s="123"/>
      <c r="J8" s="123"/>
      <c r="K8" s="123"/>
      <c r="L8" s="123"/>
      <c r="M8" s="123"/>
      <c r="N8" s="124"/>
    </row>
    <row r="9" spans="1:14" ht="15.75" x14ac:dyDescent="0.25">
      <c r="A9" s="7" t="s">
        <v>8</v>
      </c>
      <c r="B9" s="48">
        <v>2.12</v>
      </c>
      <c r="E9" s="122" t="s">
        <v>20</v>
      </c>
      <c r="F9" s="123"/>
      <c r="G9" s="123"/>
      <c r="H9" s="123"/>
      <c r="I9" s="123"/>
      <c r="J9" s="123"/>
      <c r="K9" s="123"/>
      <c r="L9" s="123"/>
      <c r="M9" s="123"/>
      <c r="N9" s="124"/>
    </row>
    <row r="10" spans="1:14" ht="15.75" x14ac:dyDescent="0.25">
      <c r="A10" s="7" t="s">
        <v>9</v>
      </c>
      <c r="B10" s="48">
        <v>1.67</v>
      </c>
      <c r="E10" s="122" t="s">
        <v>21</v>
      </c>
      <c r="F10" s="123"/>
      <c r="G10" s="123"/>
      <c r="H10" s="123"/>
      <c r="I10" s="123"/>
      <c r="J10" s="123"/>
      <c r="K10" s="123"/>
      <c r="L10" s="123"/>
      <c r="M10" s="123"/>
      <c r="N10" s="124"/>
    </row>
    <row r="11" spans="1:14" ht="15.75" x14ac:dyDescent="0.25">
      <c r="A11" s="7" t="s">
        <v>10</v>
      </c>
      <c r="B11" s="48">
        <v>0.43070000000000003</v>
      </c>
      <c r="C11" s="20"/>
      <c r="E11" s="122" t="s">
        <v>22</v>
      </c>
      <c r="F11" s="123"/>
      <c r="G11" s="123"/>
      <c r="H11" s="123"/>
      <c r="I11" s="123"/>
      <c r="J11" s="123"/>
      <c r="K11" s="123"/>
      <c r="L11" s="123"/>
      <c r="M11" s="123"/>
      <c r="N11" s="124"/>
    </row>
    <row r="12" spans="1:14" ht="15.75" x14ac:dyDescent="0.25">
      <c r="A12" s="7" t="s">
        <v>11</v>
      </c>
      <c r="B12" s="48">
        <v>4.5199999999999996</v>
      </c>
      <c r="E12" s="122" t="s">
        <v>23</v>
      </c>
      <c r="F12" s="123"/>
      <c r="G12" s="123"/>
      <c r="H12" s="123"/>
      <c r="I12" s="123"/>
      <c r="J12" s="123"/>
      <c r="K12" s="123"/>
      <c r="L12" s="123"/>
      <c r="M12" s="123"/>
      <c r="N12" s="124"/>
    </row>
    <row r="13" spans="1:14" ht="15.75" x14ac:dyDescent="0.25">
      <c r="A13" s="7" t="s">
        <v>12</v>
      </c>
      <c r="B13" s="48">
        <v>28.62</v>
      </c>
      <c r="E13" s="122" t="s">
        <v>24</v>
      </c>
      <c r="F13" s="123"/>
      <c r="G13" s="123"/>
      <c r="H13" s="123"/>
      <c r="I13" s="123"/>
      <c r="J13" s="123"/>
      <c r="K13" s="123"/>
      <c r="L13" s="123"/>
      <c r="M13" s="123"/>
      <c r="N13" s="124"/>
    </row>
    <row r="14" spans="1:14" ht="15.75" x14ac:dyDescent="0.25">
      <c r="A14" s="7" t="s">
        <v>13</v>
      </c>
      <c r="B14" s="48">
        <v>5.31</v>
      </c>
      <c r="E14" s="122" t="s">
        <v>45</v>
      </c>
      <c r="F14" s="123"/>
      <c r="G14" s="123"/>
      <c r="H14" s="123"/>
      <c r="I14" s="123"/>
      <c r="J14" s="123"/>
      <c r="K14" s="123"/>
      <c r="L14" s="123"/>
      <c r="M14" s="123"/>
      <c r="N14" s="124"/>
    </row>
    <row r="15" spans="1:14" ht="15.75" x14ac:dyDescent="0.25">
      <c r="A15" s="7" t="s">
        <v>14</v>
      </c>
      <c r="B15" s="48">
        <v>412.11</v>
      </c>
      <c r="E15" s="122" t="s">
        <v>46</v>
      </c>
      <c r="F15" s="123"/>
      <c r="G15" s="123"/>
      <c r="H15" s="123"/>
      <c r="I15" s="123"/>
      <c r="J15" s="123"/>
      <c r="K15" s="123"/>
      <c r="L15" s="123"/>
      <c r="M15" s="123"/>
      <c r="N15" s="124"/>
    </row>
    <row r="16" spans="1:14" ht="15.75" x14ac:dyDescent="0.25">
      <c r="A16" s="7" t="s">
        <v>15</v>
      </c>
      <c r="B16" s="48">
        <v>77.16</v>
      </c>
      <c r="E16" s="122" t="s">
        <v>47</v>
      </c>
      <c r="F16" s="123"/>
      <c r="G16" s="123"/>
      <c r="H16" s="123"/>
      <c r="I16" s="123"/>
      <c r="J16" s="123"/>
      <c r="K16" s="123"/>
      <c r="L16" s="123"/>
      <c r="M16" s="123"/>
      <c r="N16" s="124"/>
    </row>
    <row r="17" spans="1:14" ht="15.75" x14ac:dyDescent="0.25">
      <c r="A17" s="7" t="s">
        <v>16</v>
      </c>
      <c r="B17" s="48">
        <v>4.7800000000000003E-5</v>
      </c>
      <c r="E17" s="122" t="s">
        <v>29</v>
      </c>
      <c r="F17" s="123"/>
      <c r="G17" s="123"/>
      <c r="H17" s="123"/>
      <c r="I17" s="123"/>
      <c r="J17" s="123"/>
      <c r="K17" s="123"/>
      <c r="L17" s="123"/>
      <c r="M17" s="123"/>
      <c r="N17" s="124"/>
    </row>
    <row r="18" spans="1:14" ht="15" customHeight="1" x14ac:dyDescent="0.25">
      <c r="B18" s="46"/>
      <c r="E18" s="122" t="s">
        <v>30</v>
      </c>
      <c r="F18" s="123"/>
      <c r="G18" s="123"/>
      <c r="H18" s="123"/>
      <c r="I18" s="123"/>
      <c r="J18" s="123"/>
      <c r="K18" s="123"/>
      <c r="L18" s="123"/>
      <c r="M18" s="123"/>
      <c r="N18" s="124"/>
    </row>
    <row r="19" spans="1:14" ht="18.75" customHeight="1" x14ac:dyDescent="0.25">
      <c r="A19" s="161" t="s">
        <v>27</v>
      </c>
      <c r="B19" s="162" t="s">
        <v>17</v>
      </c>
      <c r="C19" s="170"/>
      <c r="D19" s="2"/>
      <c r="E19" s="122" t="s">
        <v>31</v>
      </c>
      <c r="F19" s="123"/>
      <c r="G19" s="123"/>
      <c r="H19" s="123"/>
      <c r="I19" s="123"/>
      <c r="J19" s="123"/>
      <c r="K19" s="123"/>
      <c r="L19" s="123"/>
      <c r="M19" s="123"/>
      <c r="N19" s="124"/>
    </row>
    <row r="20" spans="1:14" ht="18.75" x14ac:dyDescent="0.3">
      <c r="A20" s="164"/>
      <c r="B20" s="165" t="s">
        <v>28</v>
      </c>
      <c r="C20" s="171"/>
      <c r="D20" s="19"/>
      <c r="E20" s="5"/>
    </row>
    <row r="21" spans="1:14" x14ac:dyDescent="0.25">
      <c r="E21" s="4"/>
    </row>
  </sheetData>
  <mergeCells count="17">
    <mergeCell ref="E17:N17"/>
    <mergeCell ref="E9:N9"/>
    <mergeCell ref="E10:N10"/>
    <mergeCell ref="E11:N11"/>
    <mergeCell ref="A19:A20"/>
    <mergeCell ref="E18:N18"/>
    <mergeCell ref="E19:N19"/>
    <mergeCell ref="E12:N12"/>
    <mergeCell ref="E13:N13"/>
    <mergeCell ref="E14:N14"/>
    <mergeCell ref="E15:N15"/>
    <mergeCell ref="E16:N16"/>
    <mergeCell ref="A1:B1"/>
    <mergeCell ref="E2:N2"/>
    <mergeCell ref="E6:N6"/>
    <mergeCell ref="E7:N7"/>
    <mergeCell ref="E8:N8"/>
  </mergeCells>
  <phoneticPr fontId="6" type="noConversion"/>
  <conditionalFormatting sqref="A1:B2 A3:A12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{22484BAD-0AE3-48B2-A58B-B158B49F8600}</x14:id>
        </ext>
      </extLst>
    </cfRule>
  </conditionalFormatting>
  <hyperlinks>
    <hyperlink ref="B19" r:id="rId1" xr:uid="{A47C6DAD-A453-4CD1-A6D5-ECAD86DEC07A}"/>
  </hyperlinks>
  <pageMargins left="0.511811024" right="0.511811024" top="0.78740157499999996" bottom="0.78740157499999996" header="0.31496062000000002" footer="0.31496062000000002"/>
  <pageSetup paperSize="9" orientation="portrait"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2484BAD-0AE3-48B2-A58B-B158B49F860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A1:B2 A3:A12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22450-E4CB-492B-AEA4-FAEF8F339E2E}">
  <dimension ref="A1:I30"/>
  <sheetViews>
    <sheetView workbookViewId="0">
      <selection activeCell="G32" sqref="G32"/>
    </sheetView>
  </sheetViews>
  <sheetFormatPr defaultRowHeight="15" x14ac:dyDescent="0.25"/>
  <cols>
    <col min="1" max="1" width="7.140625" customWidth="1"/>
    <col min="2" max="2" width="25.7109375" customWidth="1"/>
    <col min="3" max="3" width="17.7109375" customWidth="1"/>
    <col min="4" max="4" width="13.42578125" customWidth="1"/>
    <col min="5" max="5" width="13.5703125" customWidth="1"/>
    <col min="6" max="6" width="14" customWidth="1"/>
    <col min="7" max="7" width="37.140625" customWidth="1"/>
    <col min="8" max="8" width="19.42578125" customWidth="1"/>
    <col min="9" max="9" width="12.28515625" customWidth="1"/>
  </cols>
  <sheetData>
    <row r="1" spans="1:9" ht="42" customHeight="1" x14ac:dyDescent="0.25">
      <c r="A1" s="128" t="s">
        <v>43</v>
      </c>
      <c r="B1" s="129"/>
      <c r="C1" s="129"/>
      <c r="D1" s="129"/>
      <c r="E1" s="129"/>
      <c r="F1" s="129"/>
      <c r="G1" s="129"/>
      <c r="H1" s="129"/>
      <c r="I1" s="130"/>
    </row>
    <row r="2" spans="1:9" ht="21" x14ac:dyDescent="0.25">
      <c r="A2" s="31" t="s">
        <v>37</v>
      </c>
      <c r="B2" s="94" t="s">
        <v>0</v>
      </c>
      <c r="C2" s="95" t="s">
        <v>1</v>
      </c>
      <c r="D2" s="96" t="s">
        <v>33</v>
      </c>
      <c r="E2" s="96" t="s">
        <v>34</v>
      </c>
      <c r="F2" s="96" t="s">
        <v>35</v>
      </c>
      <c r="G2" s="97" t="s">
        <v>36</v>
      </c>
      <c r="H2" s="98" t="s">
        <v>38</v>
      </c>
      <c r="I2" s="98" t="s">
        <v>39</v>
      </c>
    </row>
    <row r="3" spans="1:9" ht="15.75" x14ac:dyDescent="0.25">
      <c r="A3" s="32">
        <v>1</v>
      </c>
      <c r="B3" s="54" t="s">
        <v>2</v>
      </c>
      <c r="C3" s="24">
        <v>88090.14</v>
      </c>
      <c r="D3" s="25">
        <v>3.2000000000000002E-3</v>
      </c>
      <c r="E3" s="26">
        <v>2.0500000000000001E-2</v>
      </c>
      <c r="F3" s="30">
        <v>2.7400000000000001E-2</v>
      </c>
      <c r="G3" s="92">
        <v>19216237</v>
      </c>
      <c r="H3" s="38">
        <v>41392</v>
      </c>
      <c r="I3" s="37">
        <v>0.875</v>
      </c>
    </row>
    <row r="4" spans="1:9" ht="15.75" x14ac:dyDescent="0.25">
      <c r="A4" s="32">
        <v>2</v>
      </c>
      <c r="B4" s="54" t="s">
        <v>3</v>
      </c>
      <c r="C4" s="24">
        <v>6373.86</v>
      </c>
      <c r="D4" s="25">
        <v>3.3999999999999998E-3</v>
      </c>
      <c r="E4" s="27">
        <v>4.2500000000000003E-2</v>
      </c>
      <c r="F4" s="30">
        <v>2.9700000000000001E-2</v>
      </c>
      <c r="G4" s="92">
        <v>122373866</v>
      </c>
      <c r="H4" s="39">
        <v>42223</v>
      </c>
      <c r="I4" s="37">
        <v>0.875</v>
      </c>
    </row>
    <row r="5" spans="1:9" ht="15.75" x14ac:dyDescent="0.25">
      <c r="A5" s="32">
        <v>3</v>
      </c>
      <c r="B5" s="54" t="s">
        <v>4</v>
      </c>
      <c r="C5" s="24">
        <v>5.31</v>
      </c>
      <c r="D5" s="25">
        <v>1E-4</v>
      </c>
      <c r="E5" s="28">
        <v>1.8800000000000001E-2</v>
      </c>
      <c r="F5" s="30">
        <v>2.1299999999999999E-2</v>
      </c>
      <c r="G5" s="92">
        <v>65362681003</v>
      </c>
      <c r="H5" s="39">
        <v>42060</v>
      </c>
      <c r="I5" s="37">
        <v>0.875</v>
      </c>
    </row>
    <row r="6" spans="1:9" ht="15.75" x14ac:dyDescent="0.25">
      <c r="A6" s="32">
        <v>4</v>
      </c>
      <c r="B6" s="54" t="s">
        <v>5</v>
      </c>
      <c r="C6" s="24">
        <v>1585.38</v>
      </c>
      <c r="D6" s="25">
        <v>8.9999999999999998E-4</v>
      </c>
      <c r="E6" s="27">
        <v>2.7E-2</v>
      </c>
      <c r="F6" s="30">
        <v>9.4E-2</v>
      </c>
      <c r="G6" s="92">
        <v>159972010</v>
      </c>
      <c r="H6" s="39">
        <v>42944</v>
      </c>
      <c r="I6" s="37">
        <v>0.875</v>
      </c>
    </row>
    <row r="7" spans="1:9" ht="15.75" x14ac:dyDescent="0.25">
      <c r="A7" s="32">
        <v>5</v>
      </c>
      <c r="B7" s="54" t="s">
        <v>6</v>
      </c>
      <c r="C7" s="24">
        <v>5.31</v>
      </c>
      <c r="D7" s="25">
        <v>1E-4</v>
      </c>
      <c r="E7" s="29">
        <v>1.84E-2</v>
      </c>
      <c r="F7" s="30">
        <v>2.1399999999999999E-2</v>
      </c>
      <c r="G7" s="92">
        <v>44021540166</v>
      </c>
      <c r="H7" s="39">
        <v>43381</v>
      </c>
      <c r="I7" s="37">
        <v>0.875</v>
      </c>
    </row>
    <row r="8" spans="1:9" ht="15.75" x14ac:dyDescent="0.25">
      <c r="A8" s="32">
        <v>6</v>
      </c>
      <c r="B8" s="54" t="s">
        <v>7</v>
      </c>
      <c r="C8" s="24">
        <v>5.31</v>
      </c>
      <c r="D8" s="25">
        <v>2.0000000000000001E-4</v>
      </c>
      <c r="E8" s="29">
        <v>1.8700000000000001E-2</v>
      </c>
      <c r="F8" s="30">
        <v>2.1499999999999998E-2</v>
      </c>
      <c r="G8" s="92">
        <v>22852212660</v>
      </c>
      <c r="H8" s="39">
        <v>43728</v>
      </c>
      <c r="I8" s="37">
        <v>0.875</v>
      </c>
    </row>
    <row r="9" spans="1:9" ht="15.75" x14ac:dyDescent="0.25">
      <c r="A9" s="32">
        <v>7</v>
      </c>
      <c r="B9" s="54" t="s">
        <v>8</v>
      </c>
      <c r="C9" s="24">
        <v>2.12</v>
      </c>
      <c r="D9" s="25">
        <v>1.9E-3</v>
      </c>
      <c r="E9" s="29">
        <v>7.3300000000000004E-2</v>
      </c>
      <c r="F9" s="30">
        <v>2.0799999999999999E-2</v>
      </c>
      <c r="G9" s="92">
        <v>50298735565</v>
      </c>
      <c r="H9" s="39">
        <v>41490</v>
      </c>
      <c r="I9" s="37">
        <v>0.875</v>
      </c>
    </row>
    <row r="10" spans="1:9" ht="15.75" x14ac:dyDescent="0.25">
      <c r="A10" s="32">
        <v>8</v>
      </c>
      <c r="B10" s="54" t="s">
        <v>9</v>
      </c>
      <c r="C10" s="24">
        <v>1.67</v>
      </c>
      <c r="D10" s="25">
        <v>3.0999999999999999E-3</v>
      </c>
      <c r="E10" s="29">
        <v>9.4999999999999998E-3</v>
      </c>
      <c r="F10" s="30">
        <v>5.0500000000000003E-2</v>
      </c>
      <c r="G10" s="93">
        <v>34426493088</v>
      </c>
      <c r="H10" s="39">
        <v>43009</v>
      </c>
      <c r="I10" s="37">
        <v>0.875</v>
      </c>
    </row>
    <row r="11" spans="1:9" ht="15.75" x14ac:dyDescent="0.25">
      <c r="A11" s="32">
        <v>9</v>
      </c>
      <c r="B11" s="54" t="s">
        <v>10</v>
      </c>
      <c r="C11" s="24">
        <v>0.43070000000000003</v>
      </c>
      <c r="D11" s="25">
        <v>1.4E-3</v>
      </c>
      <c r="E11" s="29">
        <v>1.7600000000000001E-2</v>
      </c>
      <c r="F11" s="30">
        <v>6.2399999999999997E-2</v>
      </c>
      <c r="G11" s="92">
        <v>132670764300</v>
      </c>
      <c r="H11" s="39">
        <v>41623</v>
      </c>
      <c r="I11" s="37">
        <v>0.95833333333333337</v>
      </c>
    </row>
    <row r="12" spans="1:9" ht="15.75" x14ac:dyDescent="0.25">
      <c r="A12" s="32">
        <v>10</v>
      </c>
      <c r="B12" s="54" t="s">
        <v>11</v>
      </c>
      <c r="C12" s="24">
        <v>4.5199999999999996</v>
      </c>
      <c r="D12" s="25">
        <v>1.9E-3</v>
      </c>
      <c r="E12" s="29">
        <v>1.6500000000000001E-2</v>
      </c>
      <c r="F12" s="30">
        <v>5.2400000000000002E-2</v>
      </c>
      <c r="G12" s="92">
        <v>8734317475</v>
      </c>
      <c r="H12" s="39">
        <v>43579</v>
      </c>
      <c r="I12" s="37">
        <v>0.875</v>
      </c>
    </row>
    <row r="13" spans="1:9" ht="15.75" x14ac:dyDescent="0.25">
      <c r="A13" s="32">
        <v>11</v>
      </c>
      <c r="B13" s="54" t="s">
        <v>12</v>
      </c>
      <c r="C13" s="24">
        <v>28.62</v>
      </c>
      <c r="D13" s="25">
        <v>4.0000000000000002E-4</v>
      </c>
      <c r="E13" s="29">
        <v>1.3100000000000001E-2</v>
      </c>
      <c r="F13" s="30">
        <v>7.4899999999999994E-2</v>
      </c>
      <c r="G13" s="92">
        <v>1141675350</v>
      </c>
      <c r="H13" s="39">
        <v>44063</v>
      </c>
      <c r="I13" s="37">
        <v>0.875</v>
      </c>
    </row>
    <row r="14" spans="1:9" ht="15.75" x14ac:dyDescent="0.25">
      <c r="A14" s="32">
        <v>12</v>
      </c>
      <c r="B14" s="54" t="s">
        <v>13</v>
      </c>
      <c r="C14" s="24">
        <v>5.31</v>
      </c>
      <c r="D14" s="25">
        <v>2.9999999999999997E-4</v>
      </c>
      <c r="E14" s="29">
        <v>1.8200000000000001E-2</v>
      </c>
      <c r="F14" s="30">
        <v>2.1499999999999998E-2</v>
      </c>
      <c r="G14" s="92">
        <v>5729024307</v>
      </c>
      <c r="H14" s="39">
        <v>43791</v>
      </c>
      <c r="I14" s="37">
        <v>0.875</v>
      </c>
    </row>
    <row r="15" spans="1:9" ht="15.75" x14ac:dyDescent="0.25">
      <c r="A15" s="32">
        <v>13</v>
      </c>
      <c r="B15" s="54" t="s">
        <v>14</v>
      </c>
      <c r="C15" s="24">
        <v>412.11</v>
      </c>
      <c r="D15" s="25">
        <v>4.0000000000000002E-4</v>
      </c>
      <c r="E15" s="29">
        <v>1.32E-2</v>
      </c>
      <c r="F15" s="30">
        <v>0.25559999999999999</v>
      </c>
      <c r="G15" s="92">
        <v>71686256</v>
      </c>
      <c r="H15" s="39">
        <v>41392</v>
      </c>
      <c r="I15" s="37">
        <v>0.875</v>
      </c>
    </row>
    <row r="16" spans="1:9" ht="15.75" x14ac:dyDescent="0.25">
      <c r="A16" s="32">
        <v>14</v>
      </c>
      <c r="B16" s="54" t="s">
        <v>15</v>
      </c>
      <c r="C16" s="24">
        <v>77.16</v>
      </c>
      <c r="D16" s="25">
        <v>3.0000000000000001E-3</v>
      </c>
      <c r="E16" s="29">
        <v>2.7099999999999999E-2</v>
      </c>
      <c r="F16" s="30">
        <v>3.4099999999999998E-2</v>
      </c>
      <c r="G16" s="92">
        <v>362910303</v>
      </c>
      <c r="H16" s="39">
        <v>43931</v>
      </c>
      <c r="I16" s="37">
        <v>0.875</v>
      </c>
    </row>
    <row r="17" spans="1:9" ht="15.75" x14ac:dyDescent="0.25">
      <c r="A17" s="32">
        <v>15</v>
      </c>
      <c r="B17" s="54" t="s">
        <v>16</v>
      </c>
      <c r="C17" s="49">
        <v>4.7800000000000003E-5</v>
      </c>
      <c r="D17" s="25">
        <v>2.5999999999999999E-3</v>
      </c>
      <c r="E17" s="29">
        <v>0.02</v>
      </c>
      <c r="F17" s="30">
        <v>2.9899999999999999E-2</v>
      </c>
      <c r="G17" s="92">
        <v>549063278876302</v>
      </c>
      <c r="H17" s="39">
        <v>44044</v>
      </c>
      <c r="I17" s="37">
        <v>0.875</v>
      </c>
    </row>
    <row r="19" spans="1:9" ht="16.5" customHeight="1" x14ac:dyDescent="0.25"/>
    <row r="20" spans="1:9" ht="21" customHeight="1" x14ac:dyDescent="0.25">
      <c r="B20" s="161" t="s">
        <v>27</v>
      </c>
      <c r="C20" s="162" t="s">
        <v>17</v>
      </c>
      <c r="D20" s="162"/>
      <c r="E20" s="172"/>
      <c r="G20" s="125" t="s">
        <v>32</v>
      </c>
      <c r="H20" s="126"/>
      <c r="I20" s="127"/>
    </row>
    <row r="21" spans="1:9" ht="15.75" customHeight="1" x14ac:dyDescent="0.25">
      <c r="B21" s="164"/>
      <c r="C21" s="165" t="s">
        <v>28</v>
      </c>
      <c r="D21" s="173"/>
      <c r="E21" s="166"/>
      <c r="G21" s="8"/>
      <c r="H21" s="9"/>
      <c r="I21" s="10"/>
    </row>
    <row r="22" spans="1:9" ht="15.75" customHeight="1" x14ac:dyDescent="0.25">
      <c r="G22" s="11" t="s">
        <v>52</v>
      </c>
      <c r="H22" s="12"/>
      <c r="I22" s="13"/>
    </row>
    <row r="23" spans="1:9" ht="15" customHeight="1" x14ac:dyDescent="0.25">
      <c r="G23" s="14"/>
      <c r="H23" s="15"/>
      <c r="I23" s="16"/>
    </row>
    <row r="24" spans="1:9" ht="15" customHeight="1" x14ac:dyDescent="0.25">
      <c r="G24" s="21" t="s">
        <v>40</v>
      </c>
      <c r="H24" s="22"/>
      <c r="I24" s="23"/>
    </row>
    <row r="25" spans="1:9" ht="15" customHeight="1" x14ac:dyDescent="0.25">
      <c r="G25" s="21" t="s">
        <v>41</v>
      </c>
      <c r="H25" s="22"/>
      <c r="I25" s="23"/>
    </row>
    <row r="26" spans="1:9" ht="15" customHeight="1" x14ac:dyDescent="0.25">
      <c r="G26" s="21" t="s">
        <v>42</v>
      </c>
      <c r="H26" s="22"/>
      <c r="I26" s="23"/>
    </row>
    <row r="27" spans="1:9" ht="15" customHeight="1" x14ac:dyDescent="0.25">
      <c r="G27" s="21" t="s">
        <v>48</v>
      </c>
      <c r="H27" s="22"/>
      <c r="I27" s="23"/>
    </row>
    <row r="28" spans="1:9" ht="15" customHeight="1" x14ac:dyDescent="0.25">
      <c r="G28" s="21" t="s">
        <v>49</v>
      </c>
      <c r="H28" s="22"/>
      <c r="I28" s="23"/>
    </row>
    <row r="29" spans="1:9" ht="15" customHeight="1" x14ac:dyDescent="0.25">
      <c r="G29" s="21" t="s">
        <v>50</v>
      </c>
      <c r="H29" s="22"/>
      <c r="I29" s="23"/>
    </row>
    <row r="30" spans="1:9" ht="15" customHeight="1" x14ac:dyDescent="0.25">
      <c r="G30" s="21" t="s">
        <v>51</v>
      </c>
      <c r="H30" s="22"/>
      <c r="I30" s="23"/>
    </row>
  </sheetData>
  <mergeCells count="3">
    <mergeCell ref="G20:I20"/>
    <mergeCell ref="A1:I1"/>
    <mergeCell ref="B20:B21"/>
  </mergeCells>
  <phoneticPr fontId="6" type="noConversion"/>
  <conditionalFormatting sqref="C2:D2 B2:B12">
    <cfRule type="dataBar" priority="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{327298E2-0FBE-46EE-9B9F-77A2733BBA38}</x14:id>
        </ext>
      </extLst>
    </cfRule>
  </conditionalFormatting>
  <conditionalFormatting sqref="D3:D7">
    <cfRule type="cellIs" dxfId="62" priority="1" operator="lessThan">
      <formula>0</formula>
    </cfRule>
    <cfRule type="cellIs" dxfId="61" priority="2" operator="lessThan">
      <formula>0</formula>
    </cfRule>
  </conditionalFormatting>
  <hyperlinks>
    <hyperlink ref="C20" r:id="rId1" xr:uid="{58731A42-09E4-43B0-A62A-65055B90E016}"/>
  </hyperlinks>
  <pageMargins left="0.511811024" right="0.511811024" top="0.78740157499999996" bottom="0.78740157499999996" header="0.31496062000000002" footer="0.31496062000000002"/>
  <pageSetup paperSize="9" orientation="portrait"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27298E2-0FBE-46EE-9B9F-77A2733BBA3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C2:D2 B2:B12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6FEBE-91C7-4F82-A266-3B672FB725DC}">
  <dimension ref="A1:J23"/>
  <sheetViews>
    <sheetView workbookViewId="0">
      <selection activeCell="E24" sqref="E24"/>
    </sheetView>
  </sheetViews>
  <sheetFormatPr defaultRowHeight="15" x14ac:dyDescent="0.25"/>
  <cols>
    <col min="1" max="1" width="6.140625" customWidth="1"/>
    <col min="2" max="2" width="31.42578125" customWidth="1"/>
    <col min="3" max="3" width="17.7109375" customWidth="1"/>
    <col min="4" max="4" width="14.5703125" customWidth="1"/>
    <col min="5" max="6" width="15" customWidth="1"/>
    <col min="7" max="7" width="17.85546875" customWidth="1"/>
    <col min="8" max="8" width="13.140625" customWidth="1"/>
    <col min="9" max="9" width="12.5703125" customWidth="1"/>
    <col min="10" max="10" width="9.140625" customWidth="1"/>
  </cols>
  <sheetData>
    <row r="1" spans="1:10" ht="30" x14ac:dyDescent="0.25">
      <c r="A1" s="128" t="s">
        <v>43</v>
      </c>
      <c r="B1" s="129"/>
      <c r="C1" s="129"/>
      <c r="D1" s="129"/>
      <c r="E1" s="129"/>
      <c r="F1" s="129"/>
      <c r="H1" s="125" t="s">
        <v>53</v>
      </c>
      <c r="I1" s="126"/>
      <c r="J1" s="127"/>
    </row>
    <row r="2" spans="1:10" ht="21" x14ac:dyDescent="0.25">
      <c r="A2" s="31" t="s">
        <v>37</v>
      </c>
      <c r="B2" s="33" t="s">
        <v>0</v>
      </c>
      <c r="C2" s="34" t="s">
        <v>1</v>
      </c>
      <c r="D2" s="35" t="s">
        <v>33</v>
      </c>
      <c r="E2" s="35" t="s">
        <v>34</v>
      </c>
      <c r="F2" s="35" t="s">
        <v>35</v>
      </c>
      <c r="H2" s="131" t="s">
        <v>57</v>
      </c>
      <c r="I2" s="132"/>
      <c r="J2" s="133"/>
    </row>
    <row r="3" spans="1:10" ht="15.75" x14ac:dyDescent="0.25">
      <c r="A3" s="32">
        <v>1</v>
      </c>
      <c r="B3" s="54" t="s">
        <v>2</v>
      </c>
      <c r="C3" s="24">
        <v>88090.14</v>
      </c>
      <c r="D3" s="42">
        <v>3.2000000000000002E-3</v>
      </c>
      <c r="E3" s="42">
        <v>2.0500000000000001E-2</v>
      </c>
      <c r="F3" s="30">
        <v>2.7400000000000001E-2</v>
      </c>
      <c r="H3" s="134"/>
      <c r="I3" s="135"/>
      <c r="J3" s="136"/>
    </row>
    <row r="4" spans="1:10" ht="15.75" x14ac:dyDescent="0.25">
      <c r="A4" s="32">
        <v>2</v>
      </c>
      <c r="B4" s="54" t="s">
        <v>3</v>
      </c>
      <c r="C4" s="24">
        <v>6373.86</v>
      </c>
      <c r="D4" s="42">
        <v>3.3999999999999998E-3</v>
      </c>
      <c r="E4" s="42">
        <v>4.2500000000000003E-2</v>
      </c>
      <c r="F4" s="30">
        <v>2.9700000000000001E-2</v>
      </c>
      <c r="H4" s="45" t="s">
        <v>54</v>
      </c>
      <c r="I4" s="43"/>
      <c r="J4" s="44"/>
    </row>
    <row r="5" spans="1:10" ht="15.75" x14ac:dyDescent="0.25">
      <c r="A5" s="32">
        <v>3</v>
      </c>
      <c r="B5" s="54" t="s">
        <v>4</v>
      </c>
      <c r="C5" s="24">
        <v>5.31</v>
      </c>
      <c r="D5" s="42">
        <v>1E-4</v>
      </c>
      <c r="E5" s="42">
        <v>1.8800000000000001E-2</v>
      </c>
      <c r="F5" s="30">
        <v>2.1299999999999999E-2</v>
      </c>
      <c r="H5" s="45" t="s">
        <v>55</v>
      </c>
      <c r="I5" s="43"/>
      <c r="J5" s="44"/>
    </row>
    <row r="6" spans="1:10" ht="15.75" x14ac:dyDescent="0.25">
      <c r="A6" s="32">
        <v>4</v>
      </c>
      <c r="B6" s="54" t="s">
        <v>5</v>
      </c>
      <c r="C6" s="24">
        <v>1585.38</v>
      </c>
      <c r="D6" s="42">
        <v>8.9999999999999998E-4</v>
      </c>
      <c r="E6" s="42">
        <v>2.7E-2</v>
      </c>
      <c r="F6" s="30">
        <v>9.4E-2</v>
      </c>
      <c r="H6" s="45" t="s">
        <v>56</v>
      </c>
      <c r="I6" s="43"/>
      <c r="J6" s="44"/>
    </row>
    <row r="7" spans="1:10" ht="15.75" x14ac:dyDescent="0.25">
      <c r="A7" s="32">
        <v>5</v>
      </c>
      <c r="B7" s="54" t="s">
        <v>6</v>
      </c>
      <c r="C7" s="24">
        <v>5.31</v>
      </c>
      <c r="D7" s="42">
        <v>1E-4</v>
      </c>
      <c r="E7" s="42">
        <v>1.84E-2</v>
      </c>
      <c r="F7" s="30">
        <v>2.1399999999999999E-2</v>
      </c>
    </row>
    <row r="8" spans="1:10" ht="15.75" x14ac:dyDescent="0.25">
      <c r="A8" s="32">
        <v>6</v>
      </c>
      <c r="B8" s="54" t="s">
        <v>7</v>
      </c>
      <c r="C8" s="24">
        <v>5.31</v>
      </c>
      <c r="D8" s="42">
        <v>2.0000000000000001E-4</v>
      </c>
      <c r="E8" s="42">
        <v>1.8700000000000001E-2</v>
      </c>
      <c r="F8" s="30">
        <v>2.1499999999999998E-2</v>
      </c>
    </row>
    <row r="9" spans="1:10" ht="15.75" x14ac:dyDescent="0.25">
      <c r="A9" s="32">
        <v>7</v>
      </c>
      <c r="B9" s="54" t="s">
        <v>8</v>
      </c>
      <c r="C9" s="24">
        <v>2.12</v>
      </c>
      <c r="D9" s="42">
        <v>1.9E-3</v>
      </c>
      <c r="E9" s="42">
        <v>7.3300000000000004E-2</v>
      </c>
      <c r="F9" s="30">
        <v>2.0799999999999999E-2</v>
      </c>
    </row>
    <row r="10" spans="1:10" ht="15.75" x14ac:dyDescent="0.25">
      <c r="A10" s="32">
        <v>8</v>
      </c>
      <c r="B10" s="54" t="s">
        <v>9</v>
      </c>
      <c r="C10" s="24">
        <v>1.67</v>
      </c>
      <c r="D10" s="42">
        <v>3.0999999999999999E-3</v>
      </c>
      <c r="E10" s="42">
        <v>9.4999999999999998E-3</v>
      </c>
      <c r="F10" s="30">
        <v>5.0500000000000003E-2</v>
      </c>
    </row>
    <row r="11" spans="1:10" ht="15.75" x14ac:dyDescent="0.25">
      <c r="A11" s="32">
        <v>9</v>
      </c>
      <c r="B11" s="54" t="s">
        <v>10</v>
      </c>
      <c r="C11" s="24">
        <v>0.43070000000000003</v>
      </c>
      <c r="D11" s="42">
        <v>1.4E-3</v>
      </c>
      <c r="E11" s="42">
        <v>1.7600000000000001E-2</v>
      </c>
      <c r="F11" s="30">
        <v>6.2399999999999997E-2</v>
      </c>
    </row>
    <row r="12" spans="1:10" ht="15.75" x14ac:dyDescent="0.25">
      <c r="A12" s="32">
        <v>10</v>
      </c>
      <c r="B12" s="54" t="s">
        <v>11</v>
      </c>
      <c r="C12" s="24">
        <v>4.5199999999999996</v>
      </c>
      <c r="D12" s="42">
        <v>1.9E-3</v>
      </c>
      <c r="E12" s="42">
        <v>1.6500000000000001E-2</v>
      </c>
      <c r="F12" s="30">
        <v>5.2400000000000002E-2</v>
      </c>
    </row>
    <row r="13" spans="1:10" ht="15.75" x14ac:dyDescent="0.25">
      <c r="A13" s="32">
        <v>11</v>
      </c>
      <c r="B13" s="54" t="s">
        <v>12</v>
      </c>
      <c r="C13" s="24">
        <v>28.62</v>
      </c>
      <c r="D13" s="42">
        <v>4.0000000000000002E-4</v>
      </c>
      <c r="E13" s="42">
        <v>1.3100000000000001E-2</v>
      </c>
      <c r="F13" s="30">
        <v>7.4899999999999994E-2</v>
      </c>
    </row>
    <row r="14" spans="1:10" ht="15.75" x14ac:dyDescent="0.25">
      <c r="A14" s="32">
        <v>12</v>
      </c>
      <c r="B14" s="54" t="s">
        <v>13</v>
      </c>
      <c r="C14" s="24">
        <v>5.31</v>
      </c>
      <c r="D14" s="42">
        <v>2.9999999999999997E-4</v>
      </c>
      <c r="E14" s="42">
        <v>1.8200000000000001E-2</v>
      </c>
      <c r="F14" s="30">
        <v>2.1499999999999998E-2</v>
      </c>
    </row>
    <row r="15" spans="1:10" ht="15.75" x14ac:dyDescent="0.25">
      <c r="A15" s="32">
        <v>13</v>
      </c>
      <c r="B15" s="54" t="s">
        <v>14</v>
      </c>
      <c r="C15" s="24">
        <v>412.11</v>
      </c>
      <c r="D15" s="42">
        <v>4.0000000000000002E-4</v>
      </c>
      <c r="E15" s="42">
        <v>1.32E-2</v>
      </c>
      <c r="F15" s="30">
        <v>0.25559999999999999</v>
      </c>
    </row>
    <row r="16" spans="1:10" ht="15.75" x14ac:dyDescent="0.25">
      <c r="A16" s="32">
        <v>14</v>
      </c>
      <c r="B16" s="54" t="s">
        <v>15</v>
      </c>
      <c r="C16" s="24">
        <v>77.16</v>
      </c>
      <c r="D16" s="42">
        <v>3.0000000000000001E-3</v>
      </c>
      <c r="E16" s="42">
        <v>2.7099999999999999E-2</v>
      </c>
      <c r="F16" s="30">
        <v>3.4099999999999998E-2</v>
      </c>
    </row>
    <row r="17" spans="1:6" ht="15.75" x14ac:dyDescent="0.25">
      <c r="A17" s="32">
        <v>15</v>
      </c>
      <c r="B17" s="54" t="s">
        <v>16</v>
      </c>
      <c r="C17" s="24">
        <v>4.7800000000000003E-5</v>
      </c>
      <c r="D17" s="42">
        <v>2.5999999999999999E-3</v>
      </c>
      <c r="E17" s="42">
        <v>0.02</v>
      </c>
      <c r="F17" s="30">
        <v>2.9899999999999999E-2</v>
      </c>
    </row>
    <row r="19" spans="1:6" ht="18" customHeight="1" x14ac:dyDescent="0.25">
      <c r="B19" s="161" t="s">
        <v>27</v>
      </c>
      <c r="C19" s="162" t="s">
        <v>17</v>
      </c>
      <c r="D19" s="170"/>
    </row>
    <row r="20" spans="1:6" ht="16.5" customHeight="1" x14ac:dyDescent="0.25">
      <c r="B20" s="164"/>
      <c r="C20" s="165" t="s">
        <v>28</v>
      </c>
      <c r="D20" s="171"/>
    </row>
    <row r="21" spans="1:6" ht="18.75" customHeight="1" x14ac:dyDescent="0.25"/>
    <row r="22" spans="1:6" ht="12" customHeight="1" x14ac:dyDescent="0.25"/>
    <row r="23" spans="1:6" x14ac:dyDescent="0.25">
      <c r="D23" s="20"/>
    </row>
  </sheetData>
  <mergeCells count="4">
    <mergeCell ref="A1:F1"/>
    <mergeCell ref="H1:J1"/>
    <mergeCell ref="H2:J3"/>
    <mergeCell ref="B19:B20"/>
  </mergeCells>
  <hyperlinks>
    <hyperlink ref="C19" r:id="rId1" xr:uid="{5613845A-BEBD-46A9-A2D5-56A49EB61638}"/>
  </hyperlinks>
  <pageMargins left="0.511811024" right="0.511811024" top="0.78740157499999996" bottom="0.78740157499999996" header="0.31496062000000002" footer="0.31496062000000002"/>
  <pageSetup paperSize="9" orientation="portrait"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5" id="{04352858-38B6-414A-9418-78A4BBA2FC81}">
            <x14:iconSet iconSet="3Triangles">
              <x14:cfvo type="percent">
                <xm:f>0</xm:f>
              </x14:cfvo>
              <x14:cfvo type="num">
                <xm:f>0.03</xm:f>
              </x14:cfvo>
              <x14:cfvo type="num">
                <xm:f>0.05</xm:f>
              </x14:cfvo>
            </x14:iconSet>
          </x14:cfRule>
          <xm:sqref>F3:F17</xm:sqref>
        </x14:conditionalFormatting>
        <x14:conditionalFormatting xmlns:xm="http://schemas.microsoft.com/office/excel/2006/main">
          <x14:cfRule type="iconSet" priority="3" id="{402CE019-D2D9-441E-A2CC-397867323DA2}">
            <x14:iconSet iconSet="3Triangles">
              <x14:cfvo type="percent">
                <xm:f>0</xm:f>
              </x14:cfvo>
              <x14:cfvo type="num">
                <xm:f>0.02</xm:f>
              </x14:cfvo>
              <x14:cfvo type="num">
                <xm:f>3.5000000000000003E-2</xm:f>
              </x14:cfvo>
            </x14:iconSet>
          </x14:cfRule>
          <xm:sqref>E3:E17</xm:sqref>
        </x14:conditionalFormatting>
        <x14:conditionalFormatting xmlns:xm="http://schemas.microsoft.com/office/excel/2006/main">
          <x14:cfRule type="iconSet" priority="1" id="{31AD50C6-47DD-462E-815C-EDF4F9BC9D42}">
            <x14:iconSet iconSet="3Triangles">
              <x14:cfvo type="percent">
                <xm:f>0</xm:f>
              </x14:cfvo>
              <x14:cfvo type="num">
                <xm:f>1E-3</xm:f>
              </x14:cfvo>
              <x14:cfvo type="num">
                <xm:f>3.0000000000000001E-3</xm:f>
              </x14:cfvo>
            </x14:iconSet>
          </x14:cfRule>
          <xm:sqref>D3:D17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100FC-DC71-40FF-B380-12C2F3D5DF45}">
  <dimension ref="A1:E20"/>
  <sheetViews>
    <sheetView showGridLines="0" zoomScaleNormal="100" workbookViewId="0">
      <selection activeCell="E44" sqref="E44"/>
    </sheetView>
  </sheetViews>
  <sheetFormatPr defaultRowHeight="15" x14ac:dyDescent="0.25"/>
  <cols>
    <col min="1" max="1" width="5.7109375" customWidth="1"/>
    <col min="2" max="2" width="29" customWidth="1"/>
    <col min="3" max="3" width="32.140625" customWidth="1"/>
    <col min="4" max="4" width="9.85546875" customWidth="1"/>
  </cols>
  <sheetData>
    <row r="1" spans="1:5" ht="30" x14ac:dyDescent="0.25">
      <c r="A1" s="137" t="s">
        <v>43</v>
      </c>
      <c r="B1" s="137"/>
      <c r="C1" s="137"/>
    </row>
    <row r="2" spans="1:5" ht="21" x14ac:dyDescent="0.25">
      <c r="A2" s="50" t="s">
        <v>37</v>
      </c>
      <c r="B2" s="17" t="s">
        <v>0</v>
      </c>
      <c r="C2" s="18" t="s">
        <v>58</v>
      </c>
    </row>
    <row r="3" spans="1:5" ht="15.75" x14ac:dyDescent="0.25">
      <c r="A3" s="7">
        <v>1</v>
      </c>
      <c r="B3" s="7" t="s">
        <v>2</v>
      </c>
      <c r="C3" s="51">
        <v>1679460807873</v>
      </c>
    </row>
    <row r="4" spans="1:5" ht="15.75" x14ac:dyDescent="0.25">
      <c r="A4" s="7">
        <v>2</v>
      </c>
      <c r="B4" s="7" t="s">
        <v>3</v>
      </c>
      <c r="C4" s="52">
        <v>766653708898</v>
      </c>
      <c r="E4" s="46"/>
    </row>
    <row r="5" spans="1:5" ht="15.75" x14ac:dyDescent="0.25">
      <c r="A5" s="7">
        <v>3</v>
      </c>
      <c r="B5" s="7" t="s">
        <v>4</v>
      </c>
      <c r="C5" s="52">
        <v>347629109208</v>
      </c>
      <c r="E5" s="46"/>
    </row>
    <row r="6" spans="1:5" ht="15.75" x14ac:dyDescent="0.25">
      <c r="A6" s="7">
        <v>4</v>
      </c>
      <c r="B6" s="7" t="s">
        <v>5</v>
      </c>
      <c r="C6" s="52">
        <v>252592736428</v>
      </c>
      <c r="E6" s="46"/>
    </row>
    <row r="7" spans="1:5" ht="15.75" x14ac:dyDescent="0.25">
      <c r="A7" s="7">
        <v>5</v>
      </c>
      <c r="B7" s="7" t="s">
        <v>6</v>
      </c>
      <c r="C7" s="52">
        <v>234357969107</v>
      </c>
      <c r="E7" s="46"/>
    </row>
    <row r="8" spans="1:5" ht="15.75" x14ac:dyDescent="0.25">
      <c r="A8" s="7">
        <v>6</v>
      </c>
      <c r="B8" s="7" t="s">
        <v>7</v>
      </c>
      <c r="C8" s="52">
        <v>121689496391</v>
      </c>
      <c r="E8" s="46"/>
    </row>
    <row r="9" spans="1:5" ht="15.75" x14ac:dyDescent="0.25">
      <c r="A9" s="7">
        <v>7</v>
      </c>
      <c r="B9" s="7" t="s">
        <v>8</v>
      </c>
      <c r="C9" s="53">
        <v>110313968893</v>
      </c>
      <c r="E9" s="46"/>
    </row>
    <row r="10" spans="1:5" ht="15.75" x14ac:dyDescent="0.25">
      <c r="A10" s="7">
        <v>8</v>
      </c>
      <c r="B10" s="7" t="s">
        <v>9</v>
      </c>
      <c r="C10" s="52">
        <v>56838952398</v>
      </c>
      <c r="E10" s="46"/>
    </row>
    <row r="11" spans="1:5" ht="15.75" x14ac:dyDescent="0.25">
      <c r="A11" s="7">
        <v>9</v>
      </c>
      <c r="B11" s="7" t="s">
        <v>10</v>
      </c>
      <c r="C11" s="52">
        <v>57349163123</v>
      </c>
      <c r="E11" s="46"/>
    </row>
    <row r="12" spans="1:5" ht="15.75" x14ac:dyDescent="0.25">
      <c r="A12" s="7">
        <v>10</v>
      </c>
      <c r="B12" s="7" t="s">
        <v>11</v>
      </c>
      <c r="C12" s="52">
        <v>38369722951</v>
      </c>
      <c r="E12" s="46"/>
    </row>
    <row r="13" spans="1:5" ht="15.75" x14ac:dyDescent="0.25">
      <c r="A13" s="7">
        <v>11</v>
      </c>
      <c r="B13" s="7" t="s">
        <v>12</v>
      </c>
      <c r="C13" s="52">
        <v>31982014770</v>
      </c>
      <c r="E13" s="46"/>
    </row>
    <row r="14" spans="1:5" ht="15.75" x14ac:dyDescent="0.25">
      <c r="A14" s="7">
        <v>12</v>
      </c>
      <c r="B14" s="7" t="s">
        <v>13</v>
      </c>
      <c r="C14" s="52">
        <v>30446068802</v>
      </c>
      <c r="E14" s="46"/>
    </row>
    <row r="15" spans="1:5" ht="15.75" x14ac:dyDescent="0.25">
      <c r="A15" s="7">
        <v>13</v>
      </c>
      <c r="B15" s="7" t="s">
        <v>14</v>
      </c>
      <c r="C15" s="52">
        <v>29435174635</v>
      </c>
      <c r="E15" s="46"/>
    </row>
    <row r="16" spans="1:5" ht="15.75" x14ac:dyDescent="0.25">
      <c r="A16" s="7">
        <v>14</v>
      </c>
      <c r="B16" s="7" t="s">
        <v>15</v>
      </c>
      <c r="C16" s="52">
        <v>29435174635</v>
      </c>
      <c r="E16" s="46"/>
    </row>
    <row r="17" spans="1:5" ht="15.75" x14ac:dyDescent="0.25">
      <c r="A17" s="7">
        <v>15</v>
      </c>
      <c r="B17" s="7" t="s">
        <v>16</v>
      </c>
      <c r="C17" s="52">
        <v>26069801638</v>
      </c>
      <c r="E17" s="46"/>
    </row>
    <row r="19" spans="1:5" ht="18.75" x14ac:dyDescent="0.25">
      <c r="B19" s="161" t="s">
        <v>27</v>
      </c>
      <c r="C19" s="162" t="s">
        <v>17</v>
      </c>
      <c r="D19" s="163"/>
    </row>
    <row r="20" spans="1:5" ht="15.75" x14ac:dyDescent="0.25">
      <c r="B20" s="164"/>
      <c r="C20" s="165" t="s">
        <v>28</v>
      </c>
      <c r="D20" s="166"/>
    </row>
  </sheetData>
  <mergeCells count="2">
    <mergeCell ref="B19:B20"/>
    <mergeCell ref="A1:C1"/>
  </mergeCells>
  <conditionalFormatting sqref="B3:B12 A1 B2:C2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{0DAF4CE2-1BF7-45E9-95E4-F20D36B98FC7}</x14:id>
        </ext>
      </extLst>
    </cfRule>
  </conditionalFormatting>
  <conditionalFormatting sqref="C3:C17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{EFAF347C-63EA-4FCA-BFA8-70043266FBE6}</x14:id>
        </ext>
      </extLst>
    </cfRule>
  </conditionalFormatting>
  <hyperlinks>
    <hyperlink ref="C19" r:id="rId1" xr:uid="{6F5FCAD4-EE93-4006-99DC-DF8DD3D2FC15}"/>
  </hyperlinks>
  <pageMargins left="0.511811024" right="0.511811024" top="0.78740157499999996" bottom="0.78740157499999996" header="0.31496062000000002" footer="0.31496062000000002"/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DAF4CE2-1BF7-45E9-95E4-F20D36B98FC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B3:B12 A1 B2:C2</xm:sqref>
        </x14:conditionalFormatting>
        <x14:conditionalFormatting xmlns:xm="http://schemas.microsoft.com/office/excel/2006/main">
          <x14:cfRule type="dataBar" id="{EFAF347C-63EA-4FCA-BFA8-70043266FBE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C3:C17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D453C-C46B-4E12-AD7B-B753EFC54DDB}">
  <dimension ref="A1:F32"/>
  <sheetViews>
    <sheetView topLeftCell="B1" workbookViewId="0">
      <selection activeCell="D48" sqref="D48"/>
    </sheetView>
  </sheetViews>
  <sheetFormatPr defaultRowHeight="15" x14ac:dyDescent="0.25"/>
  <cols>
    <col min="1" max="1" width="5.28515625" customWidth="1"/>
    <col min="2" max="2" width="26.140625" customWidth="1"/>
    <col min="3" max="3" width="18.42578125" customWidth="1"/>
    <col min="4" max="4" width="41.28515625" customWidth="1"/>
    <col min="5" max="5" width="25" customWidth="1"/>
    <col min="6" max="6" width="21.5703125" customWidth="1"/>
    <col min="7" max="7" width="33.42578125" customWidth="1"/>
    <col min="8" max="8" width="22.140625" customWidth="1"/>
    <col min="9" max="9" width="15.85546875" customWidth="1"/>
  </cols>
  <sheetData>
    <row r="1" spans="1:6" ht="30" x14ac:dyDescent="0.25">
      <c r="A1" s="128" t="s">
        <v>43</v>
      </c>
      <c r="B1" s="129"/>
      <c r="C1" s="129"/>
      <c r="D1" s="129"/>
      <c r="E1" s="129"/>
      <c r="F1" s="130"/>
    </row>
    <row r="2" spans="1:6" ht="21" x14ac:dyDescent="0.25">
      <c r="A2" s="31" t="s">
        <v>37</v>
      </c>
      <c r="B2" s="33" t="s">
        <v>0</v>
      </c>
      <c r="C2" s="34" t="s">
        <v>1</v>
      </c>
      <c r="D2" s="36" t="s">
        <v>58</v>
      </c>
      <c r="E2" s="40" t="s">
        <v>38</v>
      </c>
      <c r="F2" s="41" t="s">
        <v>39</v>
      </c>
    </row>
    <row r="3" spans="1:6" ht="15.75" x14ac:dyDescent="0.25">
      <c r="A3" s="32">
        <v>1</v>
      </c>
      <c r="B3" s="67" t="s">
        <v>2</v>
      </c>
      <c r="C3" s="24">
        <v>88090.14</v>
      </c>
      <c r="D3" s="66">
        <v>1679460807873</v>
      </c>
      <c r="E3" s="56">
        <v>41392</v>
      </c>
      <c r="F3" s="37">
        <v>0.875</v>
      </c>
    </row>
    <row r="4" spans="1:6" ht="15.75" hidden="1" x14ac:dyDescent="0.25">
      <c r="A4" s="32">
        <v>2</v>
      </c>
      <c r="B4" s="67" t="s">
        <v>14</v>
      </c>
      <c r="C4" s="24">
        <v>412.11</v>
      </c>
      <c r="D4" s="52">
        <v>29435174635</v>
      </c>
      <c r="E4" s="57">
        <v>41392</v>
      </c>
      <c r="F4" s="37">
        <v>0.875</v>
      </c>
    </row>
    <row r="5" spans="1:6" ht="15.75" hidden="1" x14ac:dyDescent="0.25">
      <c r="A5" s="32">
        <v>3</v>
      </c>
      <c r="B5" s="67" t="s">
        <v>8</v>
      </c>
      <c r="C5" s="24">
        <v>2.12</v>
      </c>
      <c r="D5" s="53">
        <v>110313968893</v>
      </c>
      <c r="E5" s="57">
        <v>41490</v>
      </c>
      <c r="F5" s="37">
        <v>0.875</v>
      </c>
    </row>
    <row r="6" spans="1:6" ht="15.75" hidden="1" x14ac:dyDescent="0.25">
      <c r="A6" s="32">
        <v>4</v>
      </c>
      <c r="B6" s="67" t="s">
        <v>10</v>
      </c>
      <c r="C6" s="65">
        <v>0.43070000000000003</v>
      </c>
      <c r="D6" s="63">
        <v>57349163123</v>
      </c>
      <c r="E6" s="57">
        <v>41623</v>
      </c>
      <c r="F6" s="64">
        <v>0.95833333333333337</v>
      </c>
    </row>
    <row r="7" spans="1:6" ht="15.75" hidden="1" x14ac:dyDescent="0.25">
      <c r="A7" s="32">
        <v>5</v>
      </c>
      <c r="B7" s="54" t="s">
        <v>4</v>
      </c>
      <c r="C7" s="24">
        <v>5.31</v>
      </c>
      <c r="D7" s="52">
        <v>347629109208</v>
      </c>
      <c r="E7" s="58">
        <v>42060</v>
      </c>
      <c r="F7" s="37">
        <v>0.875</v>
      </c>
    </row>
    <row r="8" spans="1:6" ht="15.75" hidden="1" x14ac:dyDescent="0.25">
      <c r="A8" s="32">
        <v>6</v>
      </c>
      <c r="B8" s="54" t="s">
        <v>3</v>
      </c>
      <c r="C8" s="24">
        <v>6373.86</v>
      </c>
      <c r="D8" s="52">
        <v>766653708898</v>
      </c>
      <c r="E8" s="58">
        <v>42223</v>
      </c>
      <c r="F8" s="37">
        <v>0.875</v>
      </c>
    </row>
    <row r="9" spans="1:6" ht="15.75" hidden="1" x14ac:dyDescent="0.25">
      <c r="A9" s="32">
        <v>7</v>
      </c>
      <c r="B9" s="54" t="s">
        <v>5</v>
      </c>
      <c r="C9" s="24">
        <v>1585.38</v>
      </c>
      <c r="D9" s="52">
        <v>252592736428</v>
      </c>
      <c r="E9" s="59">
        <v>42944</v>
      </c>
      <c r="F9" s="37">
        <v>0.875</v>
      </c>
    </row>
    <row r="10" spans="1:6" ht="15.75" hidden="1" x14ac:dyDescent="0.25">
      <c r="A10" s="32">
        <v>8</v>
      </c>
      <c r="B10" s="54" t="s">
        <v>9</v>
      </c>
      <c r="C10" s="24">
        <v>1.67</v>
      </c>
      <c r="D10" s="52">
        <v>56838952398</v>
      </c>
      <c r="E10" s="59">
        <v>43009</v>
      </c>
      <c r="F10" s="37">
        <v>0.875</v>
      </c>
    </row>
    <row r="11" spans="1:6" ht="15.75" hidden="1" x14ac:dyDescent="0.25">
      <c r="A11" s="32">
        <v>9</v>
      </c>
      <c r="B11" s="54" t="s">
        <v>6</v>
      </c>
      <c r="C11" s="24">
        <v>5.31</v>
      </c>
      <c r="D11" s="52">
        <v>234357969107</v>
      </c>
      <c r="E11" s="60">
        <v>43381</v>
      </c>
      <c r="F11" s="37">
        <v>0.875</v>
      </c>
    </row>
    <row r="12" spans="1:6" ht="15.75" hidden="1" x14ac:dyDescent="0.25">
      <c r="A12" s="32">
        <v>10</v>
      </c>
      <c r="B12" s="54" t="s">
        <v>11</v>
      </c>
      <c r="C12" s="24">
        <v>4.5199999999999996</v>
      </c>
      <c r="D12" s="52">
        <v>38369722951</v>
      </c>
      <c r="E12" s="61">
        <v>43579</v>
      </c>
      <c r="F12" s="37">
        <v>0.875</v>
      </c>
    </row>
    <row r="13" spans="1:6" ht="15.75" hidden="1" x14ac:dyDescent="0.25">
      <c r="A13" s="32">
        <v>11</v>
      </c>
      <c r="B13" s="54" t="s">
        <v>7</v>
      </c>
      <c r="C13" s="24">
        <v>5.31</v>
      </c>
      <c r="D13" s="52">
        <v>121689496391</v>
      </c>
      <c r="E13" s="61">
        <v>43728</v>
      </c>
      <c r="F13" s="37">
        <v>0.875</v>
      </c>
    </row>
    <row r="14" spans="1:6" ht="15.75" hidden="1" x14ac:dyDescent="0.25">
      <c r="A14" s="32">
        <v>12</v>
      </c>
      <c r="B14" s="54" t="s">
        <v>13</v>
      </c>
      <c r="C14" s="24">
        <v>5.31</v>
      </c>
      <c r="D14" s="52">
        <v>30446068802</v>
      </c>
      <c r="E14" s="61">
        <v>43791</v>
      </c>
      <c r="F14" s="37">
        <v>0.875</v>
      </c>
    </row>
    <row r="15" spans="1:6" ht="15.75" hidden="1" x14ac:dyDescent="0.25">
      <c r="A15" s="32">
        <v>13</v>
      </c>
      <c r="B15" s="54" t="s">
        <v>15</v>
      </c>
      <c r="C15" s="24">
        <v>77.16</v>
      </c>
      <c r="D15" s="52">
        <v>29435174635</v>
      </c>
      <c r="E15" s="62">
        <v>43931</v>
      </c>
      <c r="F15" s="37">
        <v>0.875</v>
      </c>
    </row>
    <row r="16" spans="1:6" ht="15.75" hidden="1" x14ac:dyDescent="0.25">
      <c r="A16" s="32">
        <v>14</v>
      </c>
      <c r="B16" s="54" t="s">
        <v>16</v>
      </c>
      <c r="C16" s="49">
        <v>4.7800000000000003E-5</v>
      </c>
      <c r="D16" s="52">
        <v>26069801638</v>
      </c>
      <c r="E16" s="62">
        <v>44044</v>
      </c>
      <c r="F16" s="37">
        <v>0.875</v>
      </c>
    </row>
    <row r="17" spans="1:6" ht="15.75" hidden="1" x14ac:dyDescent="0.25">
      <c r="A17" s="32">
        <v>15</v>
      </c>
      <c r="B17" s="54" t="s">
        <v>12</v>
      </c>
      <c r="C17" s="24">
        <v>28.62</v>
      </c>
      <c r="D17" s="68">
        <v>31982014770</v>
      </c>
      <c r="E17" s="62">
        <v>44063</v>
      </c>
      <c r="F17" s="37">
        <v>0.875</v>
      </c>
    </row>
    <row r="19" spans="1:6" ht="18.75" x14ac:dyDescent="0.25">
      <c r="B19" s="161" t="s">
        <v>27</v>
      </c>
      <c r="C19" s="162" t="s">
        <v>17</v>
      </c>
      <c r="D19" s="163"/>
    </row>
    <row r="20" spans="1:6" ht="15.75" x14ac:dyDescent="0.25">
      <c r="B20" s="164"/>
      <c r="C20" s="165" t="s">
        <v>28</v>
      </c>
      <c r="D20" s="166"/>
    </row>
    <row r="23" spans="1:6" ht="21" x14ac:dyDescent="0.25">
      <c r="D23" s="74" t="s">
        <v>59</v>
      </c>
      <c r="F23" s="69"/>
    </row>
    <row r="24" spans="1:6" x14ac:dyDescent="0.25">
      <c r="D24" s="70"/>
    </row>
    <row r="25" spans="1:6" ht="15.75" x14ac:dyDescent="0.25">
      <c r="D25" s="71" t="s">
        <v>52</v>
      </c>
    </row>
    <row r="26" spans="1:6" ht="15.75" x14ac:dyDescent="0.25">
      <c r="D26" s="72"/>
    </row>
    <row r="27" spans="1:6" ht="54.75" customHeight="1" x14ac:dyDescent="0.25">
      <c r="D27" s="75" t="s">
        <v>60</v>
      </c>
    </row>
    <row r="28" spans="1:6" ht="38.25" customHeight="1" x14ac:dyDescent="0.25">
      <c r="D28" s="75" t="s">
        <v>61</v>
      </c>
    </row>
    <row r="29" spans="1:6" ht="86.25" customHeight="1" x14ac:dyDescent="0.25">
      <c r="D29" s="75" t="s">
        <v>62</v>
      </c>
    </row>
    <row r="30" spans="1:6" ht="30" x14ac:dyDescent="0.25">
      <c r="D30" s="75" t="s">
        <v>63</v>
      </c>
    </row>
    <row r="31" spans="1:6" x14ac:dyDescent="0.25">
      <c r="D31" s="73"/>
    </row>
    <row r="32" spans="1:6" x14ac:dyDescent="0.25">
      <c r="D32" s="73"/>
    </row>
  </sheetData>
  <mergeCells count="2">
    <mergeCell ref="A1:F1"/>
    <mergeCell ref="B19:B20"/>
  </mergeCells>
  <hyperlinks>
    <hyperlink ref="C19" r:id="rId1" xr:uid="{8D81B357-45F1-4ACD-A7CA-EA1E13788E96}"/>
  </hyperlinks>
  <pageMargins left="0.511811024" right="0.511811024" top="0.78740157499999996" bottom="0.78740157499999996" header="0.31496062000000002" footer="0.31496062000000002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FA3C0-06D7-45A1-A339-436EA4613FE5}">
  <dimension ref="A1:O26"/>
  <sheetViews>
    <sheetView showGridLines="0" zoomScaleNormal="100" workbookViewId="0">
      <selection activeCell="H31" sqref="H31"/>
    </sheetView>
  </sheetViews>
  <sheetFormatPr defaultRowHeight="15" x14ac:dyDescent="0.25"/>
  <cols>
    <col min="1" max="1" width="16.85546875" customWidth="1"/>
    <col min="2" max="2" width="18.140625" customWidth="1"/>
    <col min="3" max="3" width="7.7109375" customWidth="1"/>
    <col min="4" max="4" width="12.7109375" customWidth="1"/>
    <col min="5" max="5" width="4.85546875" customWidth="1"/>
    <col min="6" max="6" width="7.28515625" customWidth="1"/>
    <col min="7" max="7" width="11" customWidth="1"/>
    <col min="8" max="8" width="16.28515625" customWidth="1"/>
    <col min="9" max="9" width="13.5703125" customWidth="1"/>
    <col min="10" max="10" width="15" customWidth="1"/>
    <col min="14" max="14" width="16.5703125" customWidth="1"/>
    <col min="15" max="15" width="18" customWidth="1"/>
  </cols>
  <sheetData>
    <row r="1" spans="1:15" ht="20.25" customHeight="1" thickBot="1" x14ac:dyDescent="0.3"/>
    <row r="2" spans="1:15" ht="30.75" thickBot="1" x14ac:dyDescent="0.3">
      <c r="A2" s="118" t="s">
        <v>43</v>
      </c>
      <c r="B2" s="118"/>
      <c r="E2" s="146" t="s">
        <v>65</v>
      </c>
      <c r="F2" s="147"/>
      <c r="G2" s="147"/>
      <c r="H2" s="147"/>
      <c r="I2" s="147"/>
      <c r="J2" s="147"/>
      <c r="K2" s="148"/>
      <c r="N2" s="138" t="s">
        <v>64</v>
      </c>
      <c r="O2" s="139"/>
    </row>
    <row r="3" spans="1:15" ht="21.75" thickBot="1" x14ac:dyDescent="0.3">
      <c r="A3" s="17" t="s">
        <v>0</v>
      </c>
      <c r="B3" s="18" t="s">
        <v>1</v>
      </c>
      <c r="N3" s="76" t="s">
        <v>66</v>
      </c>
      <c r="O3" s="76" t="s">
        <v>67</v>
      </c>
    </row>
    <row r="4" spans="1:15" ht="19.5" thickBot="1" x14ac:dyDescent="0.35">
      <c r="A4" s="54" t="s">
        <v>2</v>
      </c>
      <c r="B4" s="55">
        <v>88090.14</v>
      </c>
      <c r="F4" s="140" t="s">
        <v>69</v>
      </c>
      <c r="G4" s="140"/>
      <c r="H4" s="140"/>
      <c r="I4" s="140"/>
      <c r="J4" s="140"/>
      <c r="N4" s="84" t="s">
        <v>2</v>
      </c>
      <c r="O4" s="77">
        <f t="shared" ref="O4:O9" si="0">I7</f>
        <v>0.1</v>
      </c>
    </row>
    <row r="5" spans="1:15" ht="16.5" thickBot="1" x14ac:dyDescent="0.3">
      <c r="A5" s="54" t="s">
        <v>3</v>
      </c>
      <c r="B5" s="55">
        <v>6373.86</v>
      </c>
      <c r="D5" s="46"/>
      <c r="N5" s="84" t="s">
        <v>3</v>
      </c>
      <c r="O5" s="77">
        <f t="shared" si="0"/>
        <v>1</v>
      </c>
    </row>
    <row r="6" spans="1:15" ht="16.5" thickBot="1" x14ac:dyDescent="0.3">
      <c r="A6" s="54" t="s">
        <v>4</v>
      </c>
      <c r="B6" s="55">
        <v>5.31</v>
      </c>
      <c r="F6" s="79" t="s">
        <v>73</v>
      </c>
      <c r="G6" s="78" t="s">
        <v>68</v>
      </c>
      <c r="H6" s="78" t="s">
        <v>1</v>
      </c>
      <c r="I6" s="78" t="s">
        <v>67</v>
      </c>
      <c r="J6" s="78" t="s">
        <v>75</v>
      </c>
      <c r="N6" s="84" t="s">
        <v>4</v>
      </c>
      <c r="O6" s="77">
        <f t="shared" si="0"/>
        <v>5</v>
      </c>
    </row>
    <row r="7" spans="1:15" ht="16.5" thickBot="1" x14ac:dyDescent="0.3">
      <c r="A7" s="54" t="s">
        <v>5</v>
      </c>
      <c r="B7" s="55">
        <v>1585.38</v>
      </c>
      <c r="F7" s="80" t="s">
        <v>70</v>
      </c>
      <c r="G7" s="54" t="s">
        <v>2</v>
      </c>
      <c r="H7" s="55">
        <v>88090.14</v>
      </c>
      <c r="I7" s="7">
        <v>0.1</v>
      </c>
      <c r="J7" s="82">
        <f t="shared" ref="J7:J12" si="1">H7*I7</f>
        <v>8809.014000000001</v>
      </c>
      <c r="N7" s="84" t="s">
        <v>5</v>
      </c>
      <c r="O7" s="77">
        <f t="shared" si="0"/>
        <v>3</v>
      </c>
    </row>
    <row r="8" spans="1:15" ht="16.5" thickBot="1" x14ac:dyDescent="0.3">
      <c r="A8" s="54" t="s">
        <v>6</v>
      </c>
      <c r="B8" s="55">
        <v>5.31</v>
      </c>
      <c r="F8" s="80" t="s">
        <v>71</v>
      </c>
      <c r="G8" s="54" t="s">
        <v>3</v>
      </c>
      <c r="H8" s="55">
        <v>6373.86</v>
      </c>
      <c r="I8" s="7">
        <v>1</v>
      </c>
      <c r="J8" s="82">
        <f t="shared" si="1"/>
        <v>6373.86</v>
      </c>
      <c r="N8" s="84" t="s">
        <v>8</v>
      </c>
      <c r="O8" s="77">
        <f t="shared" si="0"/>
        <v>10</v>
      </c>
    </row>
    <row r="9" spans="1:15" ht="16.5" thickBot="1" x14ac:dyDescent="0.3">
      <c r="A9" s="54" t="s">
        <v>7</v>
      </c>
      <c r="B9" s="55">
        <v>5.31</v>
      </c>
      <c r="F9" s="80" t="s">
        <v>74</v>
      </c>
      <c r="G9" s="54" t="s">
        <v>4</v>
      </c>
      <c r="H9" s="55">
        <v>5.31</v>
      </c>
      <c r="I9" s="7">
        <v>5</v>
      </c>
      <c r="J9" s="82">
        <f t="shared" si="1"/>
        <v>26.549999999999997</v>
      </c>
      <c r="N9" s="84" t="s">
        <v>14</v>
      </c>
      <c r="O9" s="77">
        <f t="shared" si="0"/>
        <v>3</v>
      </c>
    </row>
    <row r="10" spans="1:15" ht="16.5" thickBot="1" x14ac:dyDescent="0.3">
      <c r="A10" s="54" t="s">
        <v>8</v>
      </c>
      <c r="B10" s="55">
        <v>2.12</v>
      </c>
      <c r="D10" s="86" t="s">
        <v>76</v>
      </c>
      <c r="E10" s="86">
        <v>0.15</v>
      </c>
      <c r="F10" s="80" t="s">
        <v>5</v>
      </c>
      <c r="G10" s="54" t="s">
        <v>5</v>
      </c>
      <c r="H10" s="55">
        <v>1585.38</v>
      </c>
      <c r="I10" s="7">
        <v>3</v>
      </c>
      <c r="J10" s="82">
        <f t="shared" si="1"/>
        <v>4756.1400000000003</v>
      </c>
      <c r="K10" s="87" t="s">
        <v>77</v>
      </c>
      <c r="L10" s="88">
        <f>J10*E10</f>
        <v>713.42100000000005</v>
      </c>
      <c r="N10" s="77"/>
      <c r="O10" s="77"/>
    </row>
    <row r="11" spans="1:15" ht="16.5" thickBot="1" x14ac:dyDescent="0.3">
      <c r="A11" s="54" t="s">
        <v>9</v>
      </c>
      <c r="B11" s="55">
        <v>1.67</v>
      </c>
      <c r="D11" s="46"/>
      <c r="F11" s="80" t="s">
        <v>8</v>
      </c>
      <c r="G11" s="54" t="s">
        <v>8</v>
      </c>
      <c r="H11" s="55">
        <v>2.12</v>
      </c>
      <c r="I11" s="7">
        <v>10</v>
      </c>
      <c r="J11" s="82">
        <f t="shared" si="1"/>
        <v>21.200000000000003</v>
      </c>
      <c r="N11" s="77"/>
      <c r="O11" s="77"/>
    </row>
    <row r="12" spans="1:15" ht="16.5" thickBot="1" x14ac:dyDescent="0.3">
      <c r="A12" s="54" t="s">
        <v>10</v>
      </c>
      <c r="B12" s="55">
        <v>0.43070000000000003</v>
      </c>
      <c r="F12" s="80" t="s">
        <v>72</v>
      </c>
      <c r="G12" s="54" t="s">
        <v>14</v>
      </c>
      <c r="H12" s="55">
        <v>412.11</v>
      </c>
      <c r="I12" s="7">
        <v>3</v>
      </c>
      <c r="J12" s="82">
        <f t="shared" si="1"/>
        <v>1236.33</v>
      </c>
      <c r="N12" s="77"/>
      <c r="O12" s="77"/>
    </row>
    <row r="13" spans="1:15" ht="16.5" thickBot="1" x14ac:dyDescent="0.3">
      <c r="A13" s="54" t="s">
        <v>11</v>
      </c>
      <c r="B13" s="55">
        <v>4.5199999999999996</v>
      </c>
      <c r="D13" s="46"/>
      <c r="J13" s="83">
        <f>SUM(J7:J12)-L10</f>
        <v>20509.672999999999</v>
      </c>
      <c r="K13" s="141" t="s">
        <v>78</v>
      </c>
      <c r="L13" s="142"/>
      <c r="N13" s="77"/>
      <c r="O13" s="77"/>
    </row>
    <row r="14" spans="1:15" ht="15.75" x14ac:dyDescent="0.25">
      <c r="A14" s="54" t="s">
        <v>12</v>
      </c>
      <c r="B14" s="55">
        <v>28.62</v>
      </c>
    </row>
    <row r="15" spans="1:15" ht="15.75" x14ac:dyDescent="0.25">
      <c r="A15" s="54" t="s">
        <v>13</v>
      </c>
      <c r="B15" s="55">
        <v>5.31</v>
      </c>
    </row>
    <row r="16" spans="1:15" ht="15.75" x14ac:dyDescent="0.25">
      <c r="A16" s="54" t="s">
        <v>14</v>
      </c>
      <c r="B16" s="55">
        <v>412.11</v>
      </c>
      <c r="O16" s="85">
        <f>SUM(J7:J12)</f>
        <v>21223.093999999997</v>
      </c>
    </row>
    <row r="17" spans="1:9" ht="15.75" customHeight="1" x14ac:dyDescent="0.25">
      <c r="A17" s="54" t="s">
        <v>15</v>
      </c>
      <c r="B17" s="55">
        <v>77.16</v>
      </c>
      <c r="G17" s="125" t="s">
        <v>82</v>
      </c>
      <c r="H17" s="126"/>
      <c r="I17" s="127"/>
    </row>
    <row r="18" spans="1:9" ht="15.75" customHeight="1" x14ac:dyDescent="0.25">
      <c r="A18" s="54" t="s">
        <v>16</v>
      </c>
      <c r="B18" s="55">
        <v>4.7800000000000003E-5</v>
      </c>
      <c r="G18" s="143" t="s">
        <v>79</v>
      </c>
      <c r="H18" s="144"/>
      <c r="I18" s="145"/>
    </row>
    <row r="19" spans="1:9" ht="15.75" customHeight="1" x14ac:dyDescent="0.25">
      <c r="G19" s="143"/>
      <c r="H19" s="144"/>
      <c r="I19" s="145"/>
    </row>
    <row r="20" spans="1:9" ht="9" customHeight="1" x14ac:dyDescent="0.25">
      <c r="G20" s="143"/>
      <c r="H20" s="144"/>
      <c r="I20" s="145"/>
    </row>
    <row r="21" spans="1:9" ht="23.25" customHeight="1" x14ac:dyDescent="0.25">
      <c r="A21" s="167" t="s">
        <v>27</v>
      </c>
      <c r="B21" s="162" t="s">
        <v>17</v>
      </c>
      <c r="C21" s="168"/>
      <c r="D21" s="163"/>
      <c r="G21" s="89" t="s">
        <v>83</v>
      </c>
      <c r="H21" s="90"/>
      <c r="I21" s="91"/>
    </row>
    <row r="22" spans="1:9" ht="22.5" customHeight="1" x14ac:dyDescent="0.25">
      <c r="A22" s="164"/>
      <c r="B22" s="165" t="s">
        <v>28</v>
      </c>
      <c r="C22" s="169"/>
      <c r="D22" s="166"/>
      <c r="G22" s="89" t="s">
        <v>84</v>
      </c>
      <c r="H22" s="90"/>
      <c r="I22" s="91"/>
    </row>
    <row r="23" spans="1:9" ht="24" customHeight="1" x14ac:dyDescent="0.25">
      <c r="G23" s="89" t="s">
        <v>80</v>
      </c>
      <c r="H23" s="90"/>
      <c r="I23" s="91"/>
    </row>
    <row r="24" spans="1:9" ht="21.75" customHeight="1" x14ac:dyDescent="0.25">
      <c r="G24" s="89" t="s">
        <v>81</v>
      </c>
      <c r="H24" s="90"/>
      <c r="I24" s="91"/>
    </row>
    <row r="25" spans="1:9" ht="15" customHeight="1" x14ac:dyDescent="0.25"/>
    <row r="26" spans="1:9" ht="15" customHeight="1" x14ac:dyDescent="0.25"/>
  </sheetData>
  <mergeCells count="8">
    <mergeCell ref="N2:O2"/>
    <mergeCell ref="F4:J4"/>
    <mergeCell ref="K13:L13"/>
    <mergeCell ref="A21:A22"/>
    <mergeCell ref="G17:I17"/>
    <mergeCell ref="G18:I20"/>
    <mergeCell ref="A2:B2"/>
    <mergeCell ref="E2:K2"/>
  </mergeCells>
  <conditionalFormatting sqref="A2:B3 A4:A13">
    <cfRule type="dataBar" priority="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{5141D2C9-F1AE-480B-B380-936BDB6316B2}</x14:id>
        </ext>
      </extLst>
    </cfRule>
  </conditionalFormatting>
  <conditionalFormatting sqref="G7:G10">
    <cfRule type="dataBar" priority="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{AA0FFBAB-978E-4644-8E8D-C2FE4A685097}</x14:id>
        </ext>
      </extLst>
    </cfRule>
  </conditionalFormatting>
  <conditionalFormatting sqref="G11">
    <cfRule type="dataBar" priority="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{3B2E3A41-0874-4957-A801-BE2FD571844D}</x14:id>
        </ext>
      </extLst>
    </cfRule>
  </conditionalFormatting>
  <conditionalFormatting sqref="N4:N7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{60D3CFE6-3A7D-47B4-8395-918C3D8A0A2B}</x14:id>
        </ext>
      </extLst>
    </cfRule>
  </conditionalFormatting>
  <conditionalFormatting sqref="N8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{CA55EA29-E665-4DC3-945A-0E3DB7D7156B}</x14:id>
        </ext>
      </extLst>
    </cfRule>
  </conditionalFormatting>
  <hyperlinks>
    <hyperlink ref="B21" r:id="rId1" xr:uid="{DF6EBA91-DC68-41AE-8051-CFE1E95ED432}"/>
  </hyperlinks>
  <pageMargins left="0.511811024" right="0.511811024" top="0.78740157499999996" bottom="0.78740157499999996" header="0.31496062000000002" footer="0.31496062000000002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141D2C9-F1AE-480B-B380-936BDB6316B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A2:B3 A4:A13</xm:sqref>
        </x14:conditionalFormatting>
        <x14:conditionalFormatting xmlns:xm="http://schemas.microsoft.com/office/excel/2006/main">
          <x14:cfRule type="dataBar" id="{AA0FFBAB-978E-4644-8E8D-C2FE4A68509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G7:G10</xm:sqref>
        </x14:conditionalFormatting>
        <x14:conditionalFormatting xmlns:xm="http://schemas.microsoft.com/office/excel/2006/main">
          <x14:cfRule type="dataBar" id="{3B2E3A41-0874-4957-A801-BE2FD571844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G11</xm:sqref>
        </x14:conditionalFormatting>
        <x14:conditionalFormatting xmlns:xm="http://schemas.microsoft.com/office/excel/2006/main">
          <x14:cfRule type="dataBar" id="{60D3CFE6-3A7D-47B4-8395-918C3D8A0A2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N4:N7</xm:sqref>
        </x14:conditionalFormatting>
        <x14:conditionalFormatting xmlns:xm="http://schemas.microsoft.com/office/excel/2006/main">
          <x14:cfRule type="dataBar" id="{CA55EA29-E665-4DC3-945A-0E3DB7D7156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N8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3358A-6134-4A3E-A815-02F1BAB95FE0}">
  <dimension ref="A1:I27"/>
  <sheetViews>
    <sheetView showGridLines="0" workbookViewId="0">
      <selection activeCell="E32" sqref="E32"/>
    </sheetView>
  </sheetViews>
  <sheetFormatPr defaultRowHeight="15" x14ac:dyDescent="0.25"/>
  <cols>
    <col min="1" max="1" width="5.140625" customWidth="1"/>
    <col min="2" max="2" width="22.85546875" customWidth="1"/>
    <col min="3" max="3" width="18.5703125" customWidth="1"/>
    <col min="4" max="4" width="36.7109375" customWidth="1"/>
    <col min="5" max="5" width="23.85546875" customWidth="1"/>
    <col min="6" max="6" width="22.42578125" customWidth="1"/>
    <col min="7" max="7" width="9" customWidth="1"/>
    <col min="8" max="8" width="27.42578125" customWidth="1"/>
    <col min="9" max="9" width="19.28515625" customWidth="1"/>
  </cols>
  <sheetData>
    <row r="1" spans="1:9" ht="30" x14ac:dyDescent="0.25">
      <c r="A1" s="128" t="s">
        <v>43</v>
      </c>
      <c r="B1" s="129"/>
      <c r="C1" s="129"/>
      <c r="D1" s="129"/>
      <c r="E1" s="129"/>
      <c r="F1" s="129"/>
    </row>
    <row r="2" spans="1:9" ht="21" x14ac:dyDescent="0.25">
      <c r="A2" s="31" t="s">
        <v>37</v>
      </c>
      <c r="B2" s="94" t="s">
        <v>0</v>
      </c>
      <c r="C2" s="95" t="s">
        <v>1</v>
      </c>
      <c r="D2" s="97" t="s">
        <v>85</v>
      </c>
      <c r="E2" s="98" t="s">
        <v>88</v>
      </c>
      <c r="F2" s="98" t="s">
        <v>38</v>
      </c>
    </row>
    <row r="3" spans="1:9" ht="15.75" x14ac:dyDescent="0.25">
      <c r="A3" s="32">
        <v>1</v>
      </c>
      <c r="B3" s="54" t="s">
        <v>2</v>
      </c>
      <c r="C3" s="99">
        <v>88090.14</v>
      </c>
      <c r="D3" s="103">
        <v>1679460807873</v>
      </c>
      <c r="E3" s="105" t="s">
        <v>66</v>
      </c>
      <c r="F3" s="101">
        <v>41392</v>
      </c>
      <c r="H3" s="149" t="s">
        <v>89</v>
      </c>
      <c r="I3" s="149"/>
    </row>
    <row r="4" spans="1:9" ht="15.75" x14ac:dyDescent="0.25">
      <c r="A4" s="32">
        <v>2</v>
      </c>
      <c r="B4" s="54" t="s">
        <v>3</v>
      </c>
      <c r="C4" s="99">
        <v>6373.86</v>
      </c>
      <c r="D4" s="81">
        <v>766653708898</v>
      </c>
      <c r="E4" s="105" t="s">
        <v>66</v>
      </c>
      <c r="F4" s="102">
        <v>42223</v>
      </c>
      <c r="H4" s="153">
        <f>COUNTA(Tabela628[Nome])</f>
        <v>15</v>
      </c>
      <c r="I4" s="153"/>
    </row>
    <row r="5" spans="1:9" ht="15.75" x14ac:dyDescent="0.25">
      <c r="A5" s="32">
        <v>3</v>
      </c>
      <c r="B5" s="54" t="s">
        <v>4</v>
      </c>
      <c r="C5" s="99">
        <v>5.31</v>
      </c>
      <c r="D5" s="81">
        <v>347629109208</v>
      </c>
      <c r="E5" s="105" t="s">
        <v>86</v>
      </c>
      <c r="F5" s="102">
        <v>42060</v>
      </c>
    </row>
    <row r="6" spans="1:9" ht="15.75" x14ac:dyDescent="0.25">
      <c r="A6" s="32">
        <v>4</v>
      </c>
      <c r="B6" s="54" t="s">
        <v>5</v>
      </c>
      <c r="C6" s="99">
        <v>1585.38</v>
      </c>
      <c r="D6" s="81">
        <v>252592736428</v>
      </c>
      <c r="E6" s="105" t="s">
        <v>66</v>
      </c>
      <c r="F6" s="102">
        <v>42944</v>
      </c>
      <c r="H6" s="149" t="s">
        <v>90</v>
      </c>
      <c r="I6" s="149"/>
    </row>
    <row r="7" spans="1:9" ht="15.75" x14ac:dyDescent="0.25">
      <c r="A7" s="32">
        <v>5</v>
      </c>
      <c r="B7" s="54" t="s">
        <v>6</v>
      </c>
      <c r="C7" s="99">
        <v>5.31</v>
      </c>
      <c r="D7" s="81">
        <v>234357969107</v>
      </c>
      <c r="E7" s="105" t="s">
        <v>66</v>
      </c>
      <c r="F7" s="102">
        <v>43381</v>
      </c>
      <c r="H7" s="150">
        <f>SUMIF(Tabela628[Sector], "Criptomoeda",  Tabela628[Cap. Mercado] )</f>
        <v>3286789393711</v>
      </c>
      <c r="I7" s="150"/>
    </row>
    <row r="8" spans="1:9" ht="15.75" x14ac:dyDescent="0.25">
      <c r="A8" s="32">
        <v>6</v>
      </c>
      <c r="B8" s="54" t="s">
        <v>7</v>
      </c>
      <c r="C8" s="99">
        <v>5.31</v>
      </c>
      <c r="D8" s="81">
        <v>121689496391</v>
      </c>
      <c r="E8" s="105" t="s">
        <v>86</v>
      </c>
      <c r="F8" s="102">
        <v>43728</v>
      </c>
    </row>
    <row r="9" spans="1:9" ht="15.75" x14ac:dyDescent="0.25">
      <c r="A9" s="32">
        <v>7</v>
      </c>
      <c r="B9" s="54" t="s">
        <v>8</v>
      </c>
      <c r="C9" s="99">
        <v>2.12</v>
      </c>
      <c r="D9" s="104">
        <v>110313968893</v>
      </c>
      <c r="E9" s="105" t="s">
        <v>66</v>
      </c>
      <c r="F9" s="102">
        <v>41490</v>
      </c>
      <c r="H9" s="149" t="s">
        <v>93</v>
      </c>
      <c r="I9" s="149"/>
    </row>
    <row r="10" spans="1:9" ht="15.75" x14ac:dyDescent="0.25">
      <c r="A10" s="32">
        <v>8</v>
      </c>
      <c r="B10" s="54" t="s">
        <v>9</v>
      </c>
      <c r="C10" s="99">
        <v>1.67</v>
      </c>
      <c r="D10" s="81">
        <v>56838952398</v>
      </c>
      <c r="E10" s="105" t="s">
        <v>66</v>
      </c>
      <c r="F10" s="102">
        <v>43009</v>
      </c>
      <c r="H10" s="151">
        <f>COUNTIF(Tabela628[Sector], "Stablecoin")</f>
        <v>3</v>
      </c>
      <c r="I10" s="151"/>
    </row>
    <row r="11" spans="1:9" ht="15.75" x14ac:dyDescent="0.25">
      <c r="A11" s="32">
        <v>9</v>
      </c>
      <c r="B11" s="54" t="s">
        <v>10</v>
      </c>
      <c r="C11" s="99">
        <v>0.43070000000000003</v>
      </c>
      <c r="D11" s="81">
        <v>57349163123</v>
      </c>
      <c r="E11" s="105" t="s">
        <v>66</v>
      </c>
      <c r="F11" s="102">
        <v>41623</v>
      </c>
    </row>
    <row r="12" spans="1:9" ht="15.75" x14ac:dyDescent="0.25">
      <c r="A12" s="32">
        <v>10</v>
      </c>
      <c r="B12" s="54" t="s">
        <v>11</v>
      </c>
      <c r="C12" s="99">
        <v>4.5199999999999996</v>
      </c>
      <c r="D12" s="81">
        <v>38369722951</v>
      </c>
      <c r="E12" s="105" t="s">
        <v>66</v>
      </c>
      <c r="F12" s="102">
        <v>43579</v>
      </c>
      <c r="H12" s="149" t="s">
        <v>92</v>
      </c>
      <c r="I12" s="149"/>
    </row>
    <row r="13" spans="1:9" ht="15.75" x14ac:dyDescent="0.25">
      <c r="A13" s="32">
        <v>11</v>
      </c>
      <c r="B13" s="54" t="s">
        <v>12</v>
      </c>
      <c r="C13" s="99">
        <v>28.62</v>
      </c>
      <c r="D13" s="81">
        <v>31982014770</v>
      </c>
      <c r="E13" s="105" t="s">
        <v>66</v>
      </c>
      <c r="F13" s="102">
        <v>44063</v>
      </c>
      <c r="H13" s="154" t="str">
        <f>IF(H10=3,"OK","Resultado Invalido")</f>
        <v>OK</v>
      </c>
      <c r="I13" s="154"/>
    </row>
    <row r="14" spans="1:9" ht="15.75" x14ac:dyDescent="0.25">
      <c r="A14" s="32">
        <v>12</v>
      </c>
      <c r="B14" s="54" t="s">
        <v>13</v>
      </c>
      <c r="C14" s="99">
        <v>5.31</v>
      </c>
      <c r="D14" s="81">
        <v>30446068802</v>
      </c>
      <c r="E14" s="105" t="s">
        <v>86</v>
      </c>
      <c r="F14" s="102">
        <v>43791</v>
      </c>
    </row>
    <row r="15" spans="1:9" ht="15.75" x14ac:dyDescent="0.25">
      <c r="A15" s="32">
        <v>13</v>
      </c>
      <c r="B15" s="54" t="s">
        <v>14</v>
      </c>
      <c r="C15" s="99">
        <v>412.11</v>
      </c>
      <c r="D15" s="81">
        <v>29435174635</v>
      </c>
      <c r="E15" s="105" t="s">
        <v>66</v>
      </c>
      <c r="F15" s="102">
        <v>41392</v>
      </c>
      <c r="H15" s="149" t="s">
        <v>91</v>
      </c>
      <c r="I15" s="149"/>
    </row>
    <row r="16" spans="1:9" ht="15.75" x14ac:dyDescent="0.25">
      <c r="A16" s="32">
        <v>14</v>
      </c>
      <c r="B16" s="54" t="s">
        <v>15</v>
      </c>
      <c r="C16" s="99">
        <v>77.16</v>
      </c>
      <c r="D16" s="81">
        <v>29435174635</v>
      </c>
      <c r="E16" s="105" t="s">
        <v>66</v>
      </c>
      <c r="F16" s="102">
        <v>43931</v>
      </c>
      <c r="H16" s="152">
        <f>MAX(Tabela628[Agregado])</f>
        <v>44063</v>
      </c>
      <c r="I16" s="152"/>
    </row>
    <row r="17" spans="1:8" ht="15.75" x14ac:dyDescent="0.25">
      <c r="A17" s="32">
        <v>15</v>
      </c>
      <c r="B17" s="54" t="s">
        <v>16</v>
      </c>
      <c r="C17" s="100">
        <v>4.7800000000000003E-5</v>
      </c>
      <c r="D17" s="81">
        <v>26069801638</v>
      </c>
      <c r="E17" s="105" t="s">
        <v>87</v>
      </c>
      <c r="F17" s="102">
        <v>44044</v>
      </c>
    </row>
    <row r="19" spans="1:8" ht="21" x14ac:dyDescent="0.25">
      <c r="D19" s="161" t="s">
        <v>27</v>
      </c>
      <c r="E19" s="162" t="s">
        <v>17</v>
      </c>
      <c r="F19" s="163"/>
      <c r="H19" s="74" t="s">
        <v>94</v>
      </c>
    </row>
    <row r="20" spans="1:8" ht="15.75" x14ac:dyDescent="0.25">
      <c r="D20" s="164"/>
      <c r="E20" s="165" t="s">
        <v>28</v>
      </c>
      <c r="F20" s="166"/>
      <c r="H20" s="70"/>
    </row>
    <row r="21" spans="1:8" ht="15.75" x14ac:dyDescent="0.25">
      <c r="H21" s="71" t="s">
        <v>52</v>
      </c>
    </row>
    <row r="22" spans="1:8" ht="15.75" x14ac:dyDescent="0.25">
      <c r="H22" s="72"/>
    </row>
    <row r="23" spans="1:8" x14ac:dyDescent="0.25">
      <c r="H23" s="75" t="s">
        <v>95</v>
      </c>
    </row>
    <row r="24" spans="1:8" x14ac:dyDescent="0.25">
      <c r="H24" s="75" t="s">
        <v>96</v>
      </c>
    </row>
    <row r="25" spans="1:8" x14ac:dyDescent="0.25">
      <c r="H25" s="75" t="s">
        <v>97</v>
      </c>
    </row>
    <row r="26" spans="1:8" x14ac:dyDescent="0.25">
      <c r="H26" s="75" t="s">
        <v>98</v>
      </c>
    </row>
    <row r="27" spans="1:8" x14ac:dyDescent="0.25">
      <c r="H27" s="73" t="s">
        <v>99</v>
      </c>
    </row>
  </sheetData>
  <mergeCells count="12">
    <mergeCell ref="A1:F1"/>
    <mergeCell ref="H6:I6"/>
    <mergeCell ref="H7:I7"/>
    <mergeCell ref="H9:I9"/>
    <mergeCell ref="D19:D20"/>
    <mergeCell ref="H10:I10"/>
    <mergeCell ref="H15:I15"/>
    <mergeCell ref="H16:I16"/>
    <mergeCell ref="H3:I3"/>
    <mergeCell ref="H4:I4"/>
    <mergeCell ref="H12:I12"/>
    <mergeCell ref="H13:I13"/>
  </mergeCells>
  <conditionalFormatting sqref="H13:I13">
    <cfRule type="containsText" dxfId="33" priority="1" operator="containsText" text="Resultado Invalido">
      <formula>NOT(ISERROR(SEARCH("Resultado Invalido",H13)))</formula>
    </cfRule>
    <cfRule type="containsText" dxfId="32" priority="2" operator="containsText" text="Ok">
      <formula>NOT(ISERROR(SEARCH("Ok",H13)))</formula>
    </cfRule>
  </conditionalFormatting>
  <hyperlinks>
    <hyperlink ref="E19" r:id="rId1" xr:uid="{DBB3073C-832E-4D1D-90BC-E01D7674FC04}"/>
  </hyperlinks>
  <pageMargins left="0.511811024" right="0.511811024" top="0.78740157499999996" bottom="0.78740157499999996" header="0.31496062000000002" footer="0.31496062000000002"/>
  <pageSetup paperSize="9" orientation="portrait" r:id="rId2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DE9F2-660D-4657-93FE-3B1816F4CAD5}">
  <dimension ref="A1:K21"/>
  <sheetViews>
    <sheetView workbookViewId="0">
      <selection activeCell="G26" sqref="G26"/>
    </sheetView>
  </sheetViews>
  <sheetFormatPr defaultRowHeight="15" x14ac:dyDescent="0.25"/>
  <cols>
    <col min="1" max="1" width="4.140625" customWidth="1"/>
    <col min="2" max="2" width="28.140625" customWidth="1"/>
    <col min="3" max="3" width="21.140625" customWidth="1"/>
    <col min="4" max="4" width="34.42578125" customWidth="1"/>
    <col min="5" max="5" width="1" customWidth="1"/>
    <col min="6" max="6" width="2.5703125" customWidth="1"/>
    <col min="7" max="7" width="15.7109375" customWidth="1"/>
    <col min="8" max="8" width="30.5703125" customWidth="1"/>
    <col min="9" max="9" width="1.7109375" customWidth="1"/>
    <col min="10" max="10" width="15.7109375" customWidth="1"/>
    <col min="11" max="11" width="30.5703125" customWidth="1"/>
  </cols>
  <sheetData>
    <row r="1" spans="1:11" ht="30" x14ac:dyDescent="0.25">
      <c r="A1" s="128" t="s">
        <v>43</v>
      </c>
      <c r="B1" s="129"/>
      <c r="C1" s="129"/>
      <c r="D1" s="129"/>
      <c r="H1" s="114" t="s">
        <v>101</v>
      </c>
      <c r="K1" s="115" t="s">
        <v>102</v>
      </c>
    </row>
    <row r="2" spans="1:11" ht="21" x14ac:dyDescent="0.25">
      <c r="A2" s="31" t="s">
        <v>37</v>
      </c>
      <c r="B2" s="94" t="s">
        <v>0</v>
      </c>
      <c r="C2" s="95" t="s">
        <v>1</v>
      </c>
      <c r="D2" s="97" t="s">
        <v>85</v>
      </c>
      <c r="H2" s="111" t="s">
        <v>100</v>
      </c>
      <c r="K2" s="116" t="s">
        <v>100</v>
      </c>
    </row>
    <row r="3" spans="1:11" ht="15.75" x14ac:dyDescent="0.25">
      <c r="A3" s="32">
        <v>1</v>
      </c>
      <c r="B3" s="54" t="s">
        <v>2</v>
      </c>
      <c r="C3" s="155">
        <v>88090.14</v>
      </c>
      <c r="D3" s="103">
        <v>1679460807873</v>
      </c>
      <c r="H3" s="107">
        <v>4</v>
      </c>
      <c r="K3" s="107"/>
    </row>
    <row r="4" spans="1:11" ht="15.75" x14ac:dyDescent="0.25">
      <c r="A4" s="32">
        <v>2</v>
      </c>
      <c r="B4" s="54" t="s">
        <v>3</v>
      </c>
      <c r="C4" s="155">
        <v>6373.86</v>
      </c>
      <c r="D4" s="81">
        <v>766653708898</v>
      </c>
      <c r="H4" s="113"/>
      <c r="J4" s="157" t="s">
        <v>103</v>
      </c>
      <c r="K4" s="158" t="s">
        <v>104</v>
      </c>
    </row>
    <row r="5" spans="1:11" ht="15.75" x14ac:dyDescent="0.25">
      <c r="A5" s="32">
        <v>3</v>
      </c>
      <c r="B5" s="54" t="s">
        <v>4</v>
      </c>
      <c r="C5" s="155">
        <v>5.31</v>
      </c>
      <c r="D5" s="81">
        <v>347629109208</v>
      </c>
      <c r="G5" s="112" t="s">
        <v>68</v>
      </c>
      <c r="H5" s="108" t="str">
        <f>VLOOKUP(H3,A3:D17,2,0)</f>
        <v>BNB</v>
      </c>
      <c r="J5" s="117" t="s">
        <v>68</v>
      </c>
      <c r="K5" s="108"/>
    </row>
    <row r="6" spans="1:11" ht="15.75" x14ac:dyDescent="0.25">
      <c r="A6" s="32">
        <v>4</v>
      </c>
      <c r="B6" s="54" t="s">
        <v>5</v>
      </c>
      <c r="C6" s="155">
        <v>1585.38</v>
      </c>
      <c r="D6" s="81">
        <v>252592736428</v>
      </c>
      <c r="G6" s="112" t="s">
        <v>1</v>
      </c>
      <c r="H6" s="106">
        <f>VLOOKUP(H3, A3:D17, 3, 0)</f>
        <v>1585.38</v>
      </c>
      <c r="J6" s="117" t="s">
        <v>1</v>
      </c>
      <c r="K6" s="106"/>
    </row>
    <row r="7" spans="1:11" ht="15.75" x14ac:dyDescent="0.25">
      <c r="A7" s="32">
        <v>5</v>
      </c>
      <c r="B7" s="54" t="s">
        <v>6</v>
      </c>
      <c r="C7" s="155">
        <v>5.31</v>
      </c>
      <c r="D7" s="81">
        <v>234357969107</v>
      </c>
      <c r="G7" s="112" t="s">
        <v>58</v>
      </c>
      <c r="H7" s="106">
        <f>VLOOKUP(H3,A3:D17,4,0)</f>
        <v>252592736428</v>
      </c>
      <c r="J7" s="117" t="s">
        <v>58</v>
      </c>
      <c r="K7" s="106"/>
    </row>
    <row r="8" spans="1:11" ht="15.75" x14ac:dyDescent="0.25">
      <c r="A8" s="32">
        <v>6</v>
      </c>
      <c r="B8" s="54" t="s">
        <v>7</v>
      </c>
      <c r="C8" s="155">
        <v>5.31</v>
      </c>
      <c r="D8" s="81">
        <v>121689496391</v>
      </c>
    </row>
    <row r="9" spans="1:11" ht="15.75" x14ac:dyDescent="0.25">
      <c r="A9" s="32">
        <v>7</v>
      </c>
      <c r="B9" s="54" t="s">
        <v>8</v>
      </c>
      <c r="C9" s="155">
        <v>2.12</v>
      </c>
      <c r="D9" s="104">
        <v>110313968893</v>
      </c>
    </row>
    <row r="10" spans="1:11" ht="15.75" x14ac:dyDescent="0.25">
      <c r="A10" s="32">
        <v>8</v>
      </c>
      <c r="B10" s="54" t="s">
        <v>9</v>
      </c>
      <c r="C10" s="155">
        <v>1.67</v>
      </c>
      <c r="D10" s="81">
        <v>56838952398</v>
      </c>
    </row>
    <row r="11" spans="1:11" ht="15.75" x14ac:dyDescent="0.25">
      <c r="A11" s="32">
        <v>9</v>
      </c>
      <c r="B11" s="54" t="s">
        <v>10</v>
      </c>
      <c r="C11" s="155">
        <v>0.43070000000000003</v>
      </c>
      <c r="D11" s="81">
        <v>57349163123</v>
      </c>
    </row>
    <row r="12" spans="1:11" ht="15.75" x14ac:dyDescent="0.25">
      <c r="A12" s="32">
        <v>10</v>
      </c>
      <c r="B12" s="54" t="s">
        <v>11</v>
      </c>
      <c r="C12" s="155">
        <v>4.5199999999999996</v>
      </c>
      <c r="D12" s="81">
        <v>38369722951</v>
      </c>
    </row>
    <row r="13" spans="1:11" ht="15.75" x14ac:dyDescent="0.25">
      <c r="A13" s="32">
        <v>11</v>
      </c>
      <c r="B13" s="54" t="s">
        <v>12</v>
      </c>
      <c r="C13" s="155">
        <v>28.62</v>
      </c>
      <c r="D13" s="81">
        <v>31982014770</v>
      </c>
    </row>
    <row r="14" spans="1:11" ht="15.75" x14ac:dyDescent="0.25">
      <c r="A14" s="32">
        <v>12</v>
      </c>
      <c r="B14" s="54" t="s">
        <v>13</v>
      </c>
      <c r="C14" s="155">
        <v>5.31</v>
      </c>
      <c r="D14" s="81">
        <v>30446068802</v>
      </c>
    </row>
    <row r="15" spans="1:11" ht="15.75" x14ac:dyDescent="0.25">
      <c r="A15" s="32">
        <v>13</v>
      </c>
      <c r="B15" s="54" t="s">
        <v>14</v>
      </c>
      <c r="C15" s="155">
        <v>412.11</v>
      </c>
      <c r="D15" s="81">
        <v>29435174635</v>
      </c>
    </row>
    <row r="16" spans="1:11" ht="21" x14ac:dyDescent="0.25">
      <c r="A16" s="32">
        <v>14</v>
      </c>
      <c r="B16" s="54" t="s">
        <v>15</v>
      </c>
      <c r="C16" s="155">
        <v>77.16</v>
      </c>
      <c r="D16" s="81">
        <v>29435174635</v>
      </c>
      <c r="H16" s="74" t="s">
        <v>105</v>
      </c>
    </row>
    <row r="17" spans="2:8" x14ac:dyDescent="0.25">
      <c r="H17" s="70"/>
    </row>
    <row r="18" spans="2:8" ht="18.75" x14ac:dyDescent="0.25">
      <c r="B18" s="161" t="s">
        <v>27</v>
      </c>
      <c r="C18" s="162" t="s">
        <v>17</v>
      </c>
      <c r="D18" s="163"/>
      <c r="H18" s="71" t="s">
        <v>52</v>
      </c>
    </row>
    <row r="19" spans="2:8" ht="15.75" x14ac:dyDescent="0.25">
      <c r="B19" s="164"/>
      <c r="C19" s="165" t="s">
        <v>28</v>
      </c>
      <c r="D19" s="166"/>
      <c r="H19" s="72"/>
    </row>
    <row r="20" spans="2:8" x14ac:dyDescent="0.25">
      <c r="H20" s="75" t="s">
        <v>106</v>
      </c>
    </row>
    <row r="21" spans="2:8" ht="30" x14ac:dyDescent="0.25">
      <c r="H21" s="75" t="s">
        <v>107</v>
      </c>
    </row>
  </sheetData>
  <mergeCells count="2">
    <mergeCell ref="A1:D1"/>
    <mergeCell ref="B18:B19"/>
  </mergeCells>
  <hyperlinks>
    <hyperlink ref="C18" r:id="rId1" xr:uid="{5EDD9419-4A31-4605-AB86-3CF8E6C28541}"/>
  </hyperlinks>
  <pageMargins left="0.511811024" right="0.511811024" top="0.78740157499999996" bottom="0.78740157499999996" header="0.31496062000000002" footer="0.31496062000000002"/>
  <pageSetup paperSize="9" orientation="portrait" r:id="rId2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DC8F6-7FE2-4323-A4E0-BFC815E87703}">
  <dimension ref="A1:H19"/>
  <sheetViews>
    <sheetView workbookViewId="0">
      <selection activeCell="E27" sqref="E27"/>
    </sheetView>
  </sheetViews>
  <sheetFormatPr defaultRowHeight="15" x14ac:dyDescent="0.25"/>
  <cols>
    <col min="1" max="1" width="5.28515625" customWidth="1"/>
    <col min="2" max="2" width="28.140625" customWidth="1"/>
    <col min="3" max="3" width="19.140625" customWidth="1"/>
    <col min="4" max="4" width="34.7109375" customWidth="1"/>
    <col min="5" max="5" width="7.5703125" customWidth="1"/>
    <col min="6" max="6" width="20.28515625" bestFit="1" customWidth="1"/>
    <col min="7" max="7" width="21.28515625" customWidth="1"/>
    <col min="8" max="8" width="33" customWidth="1"/>
    <col min="9" max="9" width="21.5703125" bestFit="1" customWidth="1"/>
  </cols>
  <sheetData>
    <row r="1" spans="1:8" ht="30" x14ac:dyDescent="0.25">
      <c r="A1" s="128" t="s">
        <v>43</v>
      </c>
      <c r="B1" s="129"/>
      <c r="C1" s="129"/>
      <c r="D1" s="129"/>
      <c r="F1" s="159" t="s">
        <v>108</v>
      </c>
      <c r="G1" s="109" t="s">
        <v>111</v>
      </c>
      <c r="H1" s="109" t="s">
        <v>110</v>
      </c>
    </row>
    <row r="2" spans="1:8" ht="21" x14ac:dyDescent="0.25">
      <c r="A2" s="31" t="s">
        <v>37</v>
      </c>
      <c r="B2" s="94" t="s">
        <v>0</v>
      </c>
      <c r="C2" s="95" t="s">
        <v>1</v>
      </c>
      <c r="D2" s="97" t="s">
        <v>85</v>
      </c>
      <c r="F2" s="156" t="s">
        <v>7</v>
      </c>
      <c r="G2" s="160">
        <v>5.31</v>
      </c>
      <c r="H2" s="110">
        <v>121689496391</v>
      </c>
    </row>
    <row r="3" spans="1:8" ht="15.75" x14ac:dyDescent="0.25">
      <c r="A3" s="32">
        <v>1</v>
      </c>
      <c r="B3" s="54" t="s">
        <v>2</v>
      </c>
      <c r="C3" s="155">
        <v>88090.14</v>
      </c>
      <c r="D3" s="103">
        <v>1679460807873</v>
      </c>
      <c r="F3" s="156" t="s">
        <v>2</v>
      </c>
      <c r="G3" s="160">
        <v>88090.14</v>
      </c>
      <c r="H3" s="110">
        <v>1679460807873</v>
      </c>
    </row>
    <row r="4" spans="1:8" ht="15.75" x14ac:dyDescent="0.25">
      <c r="A4" s="32">
        <v>2</v>
      </c>
      <c r="B4" s="54" t="s">
        <v>3</v>
      </c>
      <c r="C4" s="155">
        <v>6373.86</v>
      </c>
      <c r="D4" s="81">
        <v>766653708898</v>
      </c>
      <c r="F4" s="156" t="s">
        <v>5</v>
      </c>
      <c r="G4" s="160">
        <v>1585.38</v>
      </c>
      <c r="H4" s="110">
        <v>252592736428</v>
      </c>
    </row>
    <row r="5" spans="1:8" ht="15.75" x14ac:dyDescent="0.25">
      <c r="A5" s="32">
        <v>3</v>
      </c>
      <c r="B5" s="54" t="s">
        <v>4</v>
      </c>
      <c r="C5" s="155">
        <v>5.31</v>
      </c>
      <c r="D5" s="81">
        <v>347629109208</v>
      </c>
      <c r="F5" s="156" t="s">
        <v>9</v>
      </c>
      <c r="G5" s="160">
        <v>1.67</v>
      </c>
      <c r="H5" s="110">
        <v>56838952398</v>
      </c>
    </row>
    <row r="6" spans="1:8" ht="15.75" x14ac:dyDescent="0.25">
      <c r="A6" s="32">
        <v>4</v>
      </c>
      <c r="B6" s="54" t="s">
        <v>5</v>
      </c>
      <c r="C6" s="155">
        <v>1585.38</v>
      </c>
      <c r="D6" s="81">
        <v>252592736428</v>
      </c>
      <c r="F6" s="156" t="s">
        <v>13</v>
      </c>
      <c r="G6" s="160">
        <v>5.31</v>
      </c>
      <c r="H6" s="110">
        <v>30446068802</v>
      </c>
    </row>
    <row r="7" spans="1:8" ht="15.75" x14ac:dyDescent="0.25">
      <c r="A7" s="32">
        <v>5</v>
      </c>
      <c r="B7" s="54" t="s">
        <v>6</v>
      </c>
      <c r="C7" s="155">
        <v>5.31</v>
      </c>
      <c r="D7" s="81">
        <v>234357969107</v>
      </c>
      <c r="F7" s="156" t="s">
        <v>10</v>
      </c>
      <c r="G7" s="160">
        <v>0.43070000000000003</v>
      </c>
      <c r="H7" s="110">
        <v>57349163123</v>
      </c>
    </row>
    <row r="8" spans="1:8" ht="15.75" x14ac:dyDescent="0.25">
      <c r="A8" s="32">
        <v>6</v>
      </c>
      <c r="B8" s="54" t="s">
        <v>7</v>
      </c>
      <c r="C8" s="155">
        <v>5.31</v>
      </c>
      <c r="D8" s="81">
        <v>121689496391</v>
      </c>
      <c r="F8" s="156" t="s">
        <v>3</v>
      </c>
      <c r="G8" s="160">
        <v>6373.86</v>
      </c>
      <c r="H8" s="110">
        <v>766653708898</v>
      </c>
    </row>
    <row r="9" spans="1:8" ht="15.75" x14ac:dyDescent="0.25">
      <c r="A9" s="32">
        <v>7</v>
      </c>
      <c r="B9" s="54" t="s">
        <v>8</v>
      </c>
      <c r="C9" s="155">
        <v>2.12</v>
      </c>
      <c r="D9" s="104">
        <v>110313968893</v>
      </c>
      <c r="F9" s="156" t="s">
        <v>14</v>
      </c>
      <c r="G9" s="160">
        <v>412.11</v>
      </c>
      <c r="H9" s="110">
        <v>29435174635</v>
      </c>
    </row>
    <row r="10" spans="1:8" ht="15.75" x14ac:dyDescent="0.25">
      <c r="A10" s="32">
        <v>8</v>
      </c>
      <c r="B10" s="54" t="s">
        <v>9</v>
      </c>
      <c r="C10" s="155">
        <v>1.67</v>
      </c>
      <c r="D10" s="81">
        <v>56838952398</v>
      </c>
      <c r="F10" s="156" t="s">
        <v>12</v>
      </c>
      <c r="G10" s="160">
        <v>28.62</v>
      </c>
      <c r="H10" s="110">
        <v>31982014770</v>
      </c>
    </row>
    <row r="11" spans="1:8" ht="15.75" x14ac:dyDescent="0.25">
      <c r="A11" s="32">
        <v>9</v>
      </c>
      <c r="B11" s="54" t="s">
        <v>10</v>
      </c>
      <c r="C11" s="155">
        <v>0.43070000000000003</v>
      </c>
      <c r="D11" s="81">
        <v>57349163123</v>
      </c>
      <c r="F11" s="156" t="s">
        <v>11</v>
      </c>
      <c r="G11" s="160">
        <v>4.5199999999999996</v>
      </c>
      <c r="H11" s="110">
        <v>38369722951</v>
      </c>
    </row>
    <row r="12" spans="1:8" ht="15.75" x14ac:dyDescent="0.25">
      <c r="A12" s="32">
        <v>10</v>
      </c>
      <c r="B12" s="54" t="s">
        <v>11</v>
      </c>
      <c r="C12" s="155">
        <v>4.5199999999999996</v>
      </c>
      <c r="D12" s="81">
        <v>38369722951</v>
      </c>
      <c r="F12" s="156" t="s">
        <v>15</v>
      </c>
      <c r="G12" s="160">
        <v>77.16</v>
      </c>
      <c r="H12" s="110">
        <v>29435174635</v>
      </c>
    </row>
    <row r="13" spans="1:8" ht="15.75" x14ac:dyDescent="0.25">
      <c r="A13" s="32">
        <v>11</v>
      </c>
      <c r="B13" s="54" t="s">
        <v>12</v>
      </c>
      <c r="C13" s="155">
        <v>28.62</v>
      </c>
      <c r="D13" s="81">
        <v>31982014770</v>
      </c>
      <c r="F13" s="156" t="s">
        <v>4</v>
      </c>
      <c r="G13" s="160">
        <v>5.31</v>
      </c>
      <c r="H13" s="110">
        <v>347629109208</v>
      </c>
    </row>
    <row r="14" spans="1:8" ht="15.75" x14ac:dyDescent="0.25">
      <c r="A14" s="32">
        <v>12</v>
      </c>
      <c r="B14" s="54" t="s">
        <v>13</v>
      </c>
      <c r="C14" s="155">
        <v>5.31</v>
      </c>
      <c r="D14" s="81">
        <v>30446068802</v>
      </c>
      <c r="F14" s="156" t="s">
        <v>6</v>
      </c>
      <c r="G14" s="160">
        <v>5.31</v>
      </c>
      <c r="H14" s="110">
        <v>234357969107</v>
      </c>
    </row>
    <row r="15" spans="1:8" ht="15.75" x14ac:dyDescent="0.25">
      <c r="A15" s="32">
        <v>13</v>
      </c>
      <c r="B15" s="54" t="s">
        <v>14</v>
      </c>
      <c r="C15" s="155">
        <v>412.11</v>
      </c>
      <c r="D15" s="81">
        <v>29435174635</v>
      </c>
      <c r="F15" s="156" t="s">
        <v>8</v>
      </c>
      <c r="G15" s="160">
        <v>2.12</v>
      </c>
      <c r="H15" s="110">
        <v>110313968893</v>
      </c>
    </row>
    <row r="16" spans="1:8" ht="15.75" x14ac:dyDescent="0.25">
      <c r="A16" s="32">
        <v>14</v>
      </c>
      <c r="B16" s="54" t="s">
        <v>15</v>
      </c>
      <c r="C16" s="155">
        <v>77.16</v>
      </c>
      <c r="D16" s="81">
        <v>29435174635</v>
      </c>
      <c r="F16" s="156" t="s">
        <v>109</v>
      </c>
      <c r="G16" s="160">
        <v>88090.14</v>
      </c>
      <c r="H16" s="110">
        <v>3786554068112</v>
      </c>
    </row>
    <row r="18" spans="2:4" ht="18.75" x14ac:dyDescent="0.25">
      <c r="B18" s="161" t="s">
        <v>27</v>
      </c>
      <c r="C18" s="162" t="s">
        <v>17</v>
      </c>
      <c r="D18" s="163"/>
    </row>
    <row r="19" spans="2:4" ht="15.75" x14ac:dyDescent="0.25">
      <c r="B19" s="164"/>
      <c r="C19" s="165" t="s">
        <v>28</v>
      </c>
      <c r="D19" s="166"/>
    </row>
  </sheetData>
  <mergeCells count="2">
    <mergeCell ref="A1:D1"/>
    <mergeCell ref="B18:B19"/>
  </mergeCells>
  <hyperlinks>
    <hyperlink ref="C18" r:id="rId2" xr:uid="{A7F69410-7C4C-4C51-AC07-964BE8322B58}"/>
  </hyperlinks>
  <pageMargins left="0.511811024" right="0.511811024" top="0.78740157499999996" bottom="0.78740157499999996" header="0.31496062000000002" footer="0.3149606200000000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1. Manipulação de Intervalos</vt:lpstr>
      <vt:lpstr>2. Formatação por Tipos</vt:lpstr>
      <vt:lpstr>3. Formatação Condicional</vt:lpstr>
      <vt:lpstr>4. Gráficos</vt:lpstr>
      <vt:lpstr>5. Classificação e Filtros</vt:lpstr>
      <vt:lpstr>6. Fórmulas</vt:lpstr>
      <vt:lpstr>7. Funções</vt:lpstr>
      <vt:lpstr>8. Procs</vt:lpstr>
      <vt:lpstr>9. Tabela Dinâmica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Wlad Kochmansky</dc:creator>
  <cp:lastModifiedBy>Wlad Kochmansky</cp:lastModifiedBy>
  <dcterms:created xsi:type="dcterms:W3CDTF">2022-11-24T16:01:49Z</dcterms:created>
  <dcterms:modified xsi:type="dcterms:W3CDTF">2022-11-26T06:55:39Z</dcterms:modified>
</cp:coreProperties>
</file>