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nzel\Downloads\Telegram Desktop\"/>
    </mc:Choice>
  </mc:AlternateContent>
  <xr:revisionPtr revIDLastSave="0" documentId="8_{68F6B416-5679-4377-8813-C8BEEE41B7D1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6.09.2024" sheetId="1" r:id="rId1"/>
    <sheet name="Sheet2" sheetId="2" r:id="rId2"/>
    <sheet name="Лист1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2" l="1"/>
  <c r="C14" i="2"/>
  <c r="C13" i="2"/>
  <c r="C12" i="2"/>
  <c r="C11" i="2"/>
  <c r="C10" i="2"/>
  <c r="C9" i="2"/>
  <c r="C8" i="2"/>
  <c r="C7" i="2"/>
  <c r="C6" i="2"/>
  <c r="C5" i="2"/>
  <c r="C4" i="2"/>
  <c r="C3" i="2"/>
  <c r="C2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2" i="2"/>
  <c r="A3" i="2" s="1"/>
  <c r="A4" i="2" s="1"/>
  <c r="A5" i="2" s="1"/>
  <c r="A6" i="2" s="1"/>
  <c r="A7" i="2" s="1"/>
  <c r="A8" i="2" s="1"/>
  <c r="G47" i="1"/>
  <c r="D46" i="1"/>
  <c r="G46" i="1" s="1"/>
  <c r="D45" i="1"/>
  <c r="G45" i="1" s="1"/>
  <c r="D44" i="1"/>
  <c r="G44" i="1" s="1"/>
  <c r="G43" i="1"/>
  <c r="D42" i="1"/>
  <c r="G42" i="1" s="1"/>
  <c r="D41" i="1"/>
  <c r="G41" i="1" s="1"/>
  <c r="D40" i="1"/>
  <c r="G40" i="1" s="1"/>
  <c r="D39" i="1"/>
  <c r="G39" i="1" s="1"/>
  <c r="D38" i="1"/>
  <c r="G38" i="1" s="1"/>
  <c r="G37" i="1"/>
  <c r="D37" i="1"/>
  <c r="D36" i="1"/>
  <c r="G36" i="1" s="1"/>
  <c r="D35" i="1"/>
  <c r="G35" i="1" s="1"/>
  <c r="G34" i="1"/>
  <c r="D34" i="1"/>
  <c r="G33" i="1"/>
  <c r="D33" i="1"/>
  <c r="D32" i="1"/>
  <c r="G32" i="1" s="1"/>
  <c r="D31" i="1"/>
  <c r="G31" i="1" s="1"/>
  <c r="D30" i="1"/>
  <c r="G30" i="1" s="1"/>
  <c r="D29" i="1"/>
  <c r="G29" i="1" s="1"/>
  <c r="D28" i="1"/>
  <c r="G28" i="1" s="1"/>
  <c r="D27" i="1"/>
  <c r="G27" i="1" s="1"/>
  <c r="G26" i="1"/>
  <c r="D26" i="1"/>
  <c r="D25" i="1"/>
  <c r="G25" i="1" s="1"/>
  <c r="D24" i="1"/>
  <c r="G24" i="1" s="1"/>
  <c r="D23" i="1"/>
  <c r="G23" i="1" s="1"/>
  <c r="D22" i="1"/>
  <c r="G22" i="1" s="1"/>
  <c r="G21" i="1"/>
  <c r="D21" i="1"/>
  <c r="D20" i="1"/>
  <c r="G20" i="1" s="1"/>
  <c r="D19" i="1"/>
  <c r="G19" i="1" s="1"/>
  <c r="G18" i="1"/>
  <c r="D18" i="1"/>
  <c r="G17" i="1"/>
  <c r="D17" i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G6" i="1"/>
  <c r="D6" i="1"/>
  <c r="D5" i="1"/>
  <c r="G5" i="1" s="1"/>
  <c r="D4" i="1"/>
  <c r="G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G3" i="1"/>
  <c r="D3" i="1"/>
  <c r="A3" i="1"/>
  <c r="G2" i="1"/>
  <c r="D2" i="1"/>
  <c r="A9" i="2" l="1"/>
  <c r="A10" i="2" s="1"/>
  <c r="N8" i="1"/>
  <c r="A11" i="2" l="1"/>
  <c r="N10" i="1"/>
  <c r="N11" i="1" l="1"/>
  <c r="A12" i="2"/>
  <c r="A13" i="2" s="1"/>
  <c r="A14" i="2" s="1"/>
</calcChain>
</file>

<file path=xl/sharedStrings.xml><?xml version="1.0" encoding="utf-8"?>
<sst xmlns="http://schemas.openxmlformats.org/spreadsheetml/2006/main" count="17" uniqueCount="17">
  <si>
    <t>Shot</t>
  </si>
  <si>
    <t>Ток усилителя</t>
  </si>
  <si>
    <t>Мощность импульсов со скважностью 1/2, мВт</t>
  </si>
  <si>
    <t>Энергия, нДж</t>
  </si>
  <si>
    <t>Номер спектра ЗГ</t>
  </si>
  <si>
    <t>Количество</t>
  </si>
  <si>
    <t>Общая энергия, нДж</t>
  </si>
  <si>
    <t>Выстрел, после которого сделана фотография торца</t>
  </si>
  <si>
    <t>ток накачки усилителя</t>
  </si>
  <si>
    <t>A</t>
  </si>
  <si>
    <t>B</t>
  </si>
  <si>
    <t>C</t>
  </si>
  <si>
    <t>энергия одного импульса, нДж</t>
  </si>
  <si>
    <t>выходная мощность после усилителя со скважностью ½, мВт</t>
  </si>
  <si>
    <t>Расчетная энергия, нДж</t>
  </si>
  <si>
    <t>Показания осциллографа, мВ</t>
  </si>
  <si>
    <t>Коэффициент отражения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</si>
</sst>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88402966399123"/>
        <bgColor rgb="FF99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 applyProtection="1"/>
    <xf numFmtId="0" fontId="0" fillId="2" borderId="0" xfId="0" applyFont="1" applyFill="1" applyAlignment="1" applyProtection="1"/>
    <xf numFmtId="2" fontId="0" fillId="0" borderId="0" xfId="0" applyNumberFormat="1" applyAlignment="1" applyProtection="1"/>
    <xf numFmtId="164" fontId="0" fillId="0" borderId="0" xfId="0" applyNumberFormat="1" applyAlignment="1" applyProtection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zoomScaleNormal="100" workbookViewId="0">
      <selection activeCell="H22" sqref="H22"/>
    </sheetView>
  </sheetViews>
  <sheetFormatPr defaultColWidth="8.5703125" defaultRowHeight="15" x14ac:dyDescent="0.25"/>
  <cols>
    <col min="2" max="2" width="15.5703125" style="1" customWidth="1"/>
    <col min="3" max="3" width="40" style="1" customWidth="1"/>
    <col min="4" max="4" width="12" style="1" customWidth="1"/>
    <col min="5" max="5" width="17.42578125" style="1" customWidth="1"/>
    <col min="6" max="6" width="12.85546875" style="1" customWidth="1"/>
    <col min="7" max="7" width="49.28515625" style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P1" s="2" t="s">
        <v>7</v>
      </c>
    </row>
    <row r="2" spans="1:16" x14ac:dyDescent="0.25">
      <c r="A2" s="1">
        <v>1</v>
      </c>
      <c r="B2" s="3">
        <v>0.5</v>
      </c>
      <c r="C2" s="3">
        <v>8.0000000000000002E-3</v>
      </c>
      <c r="D2" s="4">
        <f t="shared" ref="D2:D41" si="0">C2*2/(1.07*10^6)*10^6</f>
        <v>1.4953271028037386E-2</v>
      </c>
      <c r="E2" s="1">
        <v>3</v>
      </c>
      <c r="F2" s="1">
        <v>10</v>
      </c>
      <c r="G2" s="1">
        <f t="shared" ref="G2:G47" si="1">F2*D2</f>
        <v>0.14953271028037385</v>
      </c>
    </row>
    <row r="3" spans="1:16" x14ac:dyDescent="0.25">
      <c r="A3" s="1">
        <f t="shared" ref="A3:A41" si="2">A2+1</f>
        <v>2</v>
      </c>
      <c r="B3" s="3">
        <v>0.5</v>
      </c>
      <c r="C3" s="3">
        <v>8.0000000000000002E-3</v>
      </c>
      <c r="D3" s="4">
        <f t="shared" si="0"/>
        <v>1.4953271028037386E-2</v>
      </c>
      <c r="E3" s="1">
        <v>3</v>
      </c>
      <c r="F3" s="1">
        <v>1</v>
      </c>
      <c r="G3" s="1">
        <f t="shared" si="1"/>
        <v>1.4953271028037386E-2</v>
      </c>
    </row>
    <row r="4" spans="1:16" x14ac:dyDescent="0.25">
      <c r="A4" s="1">
        <f t="shared" si="2"/>
        <v>3</v>
      </c>
      <c r="B4" s="3">
        <v>0.6</v>
      </c>
      <c r="C4" s="3">
        <v>7.0000000000000007E-2</v>
      </c>
      <c r="D4" s="4">
        <f t="shared" si="0"/>
        <v>0.13084112149532712</v>
      </c>
      <c r="E4" s="1">
        <v>3</v>
      </c>
      <c r="F4" s="1">
        <v>1</v>
      </c>
      <c r="G4" s="1">
        <f t="shared" si="1"/>
        <v>0.13084112149532712</v>
      </c>
    </row>
    <row r="5" spans="1:16" x14ac:dyDescent="0.25">
      <c r="A5" s="1">
        <f t="shared" si="2"/>
        <v>4</v>
      </c>
      <c r="B5" s="3">
        <v>0.7</v>
      </c>
      <c r="C5" s="3">
        <v>0.20499999999999999</v>
      </c>
      <c r="D5" s="4">
        <f t="shared" si="0"/>
        <v>0.38317757009345793</v>
      </c>
      <c r="E5" s="1">
        <v>3</v>
      </c>
      <c r="F5" s="1">
        <v>1</v>
      </c>
      <c r="G5" s="1">
        <f t="shared" si="1"/>
        <v>0.38317757009345793</v>
      </c>
    </row>
    <row r="6" spans="1:16" x14ac:dyDescent="0.25">
      <c r="A6" s="1">
        <f t="shared" si="2"/>
        <v>5</v>
      </c>
      <c r="B6" s="3">
        <v>0.7</v>
      </c>
      <c r="C6" s="3">
        <v>0.20499999999999999</v>
      </c>
      <c r="D6" s="4">
        <f t="shared" si="0"/>
        <v>0.38317757009345793</v>
      </c>
      <c r="E6" s="1">
        <v>3</v>
      </c>
      <c r="F6" s="1">
        <v>1</v>
      </c>
      <c r="G6" s="1">
        <f t="shared" si="1"/>
        <v>0.38317757009345793</v>
      </c>
    </row>
    <row r="7" spans="1:16" x14ac:dyDescent="0.25">
      <c r="A7" s="1">
        <f t="shared" si="2"/>
        <v>6</v>
      </c>
      <c r="B7" s="3">
        <v>0.8</v>
      </c>
      <c r="C7" s="3">
        <v>0.44600000000000001</v>
      </c>
      <c r="D7" s="4">
        <f t="shared" si="0"/>
        <v>0.83364485981308412</v>
      </c>
      <c r="E7" s="1">
        <v>3</v>
      </c>
      <c r="F7" s="2">
        <v>1</v>
      </c>
      <c r="G7" s="1">
        <f t="shared" si="1"/>
        <v>0.83364485981308412</v>
      </c>
    </row>
    <row r="8" spans="1:16" x14ac:dyDescent="0.25">
      <c r="A8" s="1">
        <f t="shared" si="2"/>
        <v>7</v>
      </c>
      <c r="B8" s="3">
        <v>0.8</v>
      </c>
      <c r="C8" s="3">
        <v>0.44600000000000001</v>
      </c>
      <c r="D8" s="4">
        <f t="shared" si="0"/>
        <v>0.83364485981308412</v>
      </c>
      <c r="E8" s="1">
        <v>3</v>
      </c>
      <c r="F8" s="1">
        <v>1</v>
      </c>
      <c r="G8" s="1">
        <f t="shared" si="1"/>
        <v>0.83364485981308412</v>
      </c>
      <c r="M8" s="1">
        <v>1.1499999999999999</v>
      </c>
      <c r="N8" s="3">
        <f>(Sheet2!C9-Sheet2!C8)/0.1*(M8-Sheet2!A8)+Sheet2!C8</f>
        <v>7.5</v>
      </c>
    </row>
    <row r="9" spans="1:16" x14ac:dyDescent="0.25">
      <c r="A9" s="1">
        <f t="shared" si="2"/>
        <v>8</v>
      </c>
      <c r="B9" s="3">
        <v>0.9</v>
      </c>
      <c r="C9" s="3">
        <v>0.78300000000000003</v>
      </c>
      <c r="D9" s="4">
        <f t="shared" si="0"/>
        <v>1.4635514018691589</v>
      </c>
      <c r="E9" s="1">
        <v>3</v>
      </c>
      <c r="F9" s="1">
        <v>1</v>
      </c>
      <c r="G9" s="1">
        <f t="shared" si="1"/>
        <v>1.4635514018691589</v>
      </c>
    </row>
    <row r="10" spans="1:16" x14ac:dyDescent="0.25">
      <c r="A10" s="1">
        <f t="shared" si="2"/>
        <v>9</v>
      </c>
      <c r="B10" s="3">
        <v>0.7</v>
      </c>
      <c r="C10" s="3">
        <v>0.20499999999999999</v>
      </c>
      <c r="D10" s="4">
        <f t="shared" si="0"/>
        <v>0.38317757009345793</v>
      </c>
      <c r="E10" s="1">
        <v>3</v>
      </c>
      <c r="F10" s="1">
        <v>1</v>
      </c>
      <c r="G10" s="1">
        <f t="shared" si="1"/>
        <v>0.38317757009345793</v>
      </c>
      <c r="M10" s="1">
        <v>1.35</v>
      </c>
      <c r="N10" s="3">
        <f>(Sheet2!C11-Sheet2!C10)/0.1*(M10-Sheet2!A10)+Sheet2!C10</f>
        <v>9.5</v>
      </c>
    </row>
    <row r="11" spans="1:16" x14ac:dyDescent="0.25">
      <c r="A11" s="1">
        <f t="shared" si="2"/>
        <v>10</v>
      </c>
      <c r="B11" s="3">
        <v>0.7</v>
      </c>
      <c r="C11" s="3">
        <v>0.20499999999999999</v>
      </c>
      <c r="D11" s="4">
        <f t="shared" si="0"/>
        <v>0.38317757009345793</v>
      </c>
      <c r="E11" s="1">
        <v>3</v>
      </c>
      <c r="F11" s="2">
        <v>1</v>
      </c>
      <c r="G11" s="1">
        <f t="shared" si="1"/>
        <v>0.38317757009345793</v>
      </c>
      <c r="M11" s="1">
        <v>1.47</v>
      </c>
      <c r="N11" s="3">
        <f>(Sheet2!C12-Sheet2!C11)/0.1*(M11-Sheet2!A11)+Sheet2!C11</f>
        <v>10.7</v>
      </c>
    </row>
    <row r="12" spans="1:16" x14ac:dyDescent="0.25">
      <c r="A12" s="1">
        <f t="shared" si="2"/>
        <v>11</v>
      </c>
      <c r="B12" s="3">
        <v>1</v>
      </c>
      <c r="C12" s="3">
        <v>1.2</v>
      </c>
      <c r="D12" s="4">
        <f t="shared" si="0"/>
        <v>2.2429906542056073</v>
      </c>
      <c r="E12" s="1">
        <v>3</v>
      </c>
      <c r="F12" s="1">
        <v>1</v>
      </c>
      <c r="G12" s="1">
        <f t="shared" si="1"/>
        <v>2.2429906542056073</v>
      </c>
    </row>
    <row r="13" spans="1:16" x14ac:dyDescent="0.25">
      <c r="A13" s="1">
        <f t="shared" si="2"/>
        <v>12</v>
      </c>
      <c r="B13" s="3">
        <v>1</v>
      </c>
      <c r="C13" s="3">
        <v>1.2</v>
      </c>
      <c r="D13" s="4">
        <f t="shared" si="0"/>
        <v>2.2429906542056073</v>
      </c>
      <c r="E13" s="1">
        <v>3</v>
      </c>
      <c r="F13" s="1">
        <v>1</v>
      </c>
      <c r="G13" s="1">
        <f t="shared" si="1"/>
        <v>2.2429906542056073</v>
      </c>
    </row>
    <row r="14" spans="1:16" x14ac:dyDescent="0.25">
      <c r="A14" s="1">
        <f t="shared" si="2"/>
        <v>13</v>
      </c>
      <c r="B14" s="3">
        <v>1</v>
      </c>
      <c r="C14" s="3">
        <v>1.2</v>
      </c>
      <c r="D14" s="4">
        <f t="shared" si="0"/>
        <v>2.2429906542056073</v>
      </c>
      <c r="E14" s="1">
        <v>3</v>
      </c>
      <c r="F14" s="1">
        <v>1</v>
      </c>
      <c r="G14" s="1">
        <f t="shared" si="1"/>
        <v>2.2429906542056073</v>
      </c>
    </row>
    <row r="15" spans="1:16" x14ac:dyDescent="0.25">
      <c r="A15" s="1">
        <f t="shared" si="2"/>
        <v>14</v>
      </c>
      <c r="B15" s="3">
        <v>1</v>
      </c>
      <c r="C15" s="3">
        <v>1.2</v>
      </c>
      <c r="D15" s="4">
        <f t="shared" si="0"/>
        <v>2.2429906542056073</v>
      </c>
      <c r="E15" s="1">
        <v>3</v>
      </c>
      <c r="F15" s="1">
        <v>2</v>
      </c>
      <c r="G15" s="1">
        <f t="shared" si="1"/>
        <v>4.4859813084112146</v>
      </c>
    </row>
    <row r="16" spans="1:16" x14ac:dyDescent="0.25">
      <c r="A16" s="1">
        <f t="shared" si="2"/>
        <v>15</v>
      </c>
      <c r="B16" s="3">
        <v>1</v>
      </c>
      <c r="C16" s="3">
        <v>1.2</v>
      </c>
      <c r="D16" s="4">
        <f t="shared" si="0"/>
        <v>2.2429906542056073</v>
      </c>
      <c r="E16" s="1">
        <v>3</v>
      </c>
      <c r="F16" s="1">
        <v>2</v>
      </c>
      <c r="G16" s="1">
        <f t="shared" si="1"/>
        <v>4.4859813084112146</v>
      </c>
    </row>
    <row r="17" spans="1:7" x14ac:dyDescent="0.25">
      <c r="A17" s="1">
        <f t="shared" si="2"/>
        <v>16</v>
      </c>
      <c r="B17" s="3">
        <v>1.1000000000000001</v>
      </c>
      <c r="C17" s="3">
        <v>1.67</v>
      </c>
      <c r="D17" s="4">
        <f t="shared" si="0"/>
        <v>3.1214953271028039</v>
      </c>
      <c r="E17" s="1">
        <v>3</v>
      </c>
      <c r="F17" s="1">
        <v>1</v>
      </c>
      <c r="G17" s="1">
        <f t="shared" si="1"/>
        <v>3.1214953271028039</v>
      </c>
    </row>
    <row r="18" spans="1:7" x14ac:dyDescent="0.25">
      <c r="A18" s="1">
        <f t="shared" si="2"/>
        <v>17</v>
      </c>
      <c r="B18" s="3">
        <v>1.2</v>
      </c>
      <c r="C18" s="3">
        <v>2.1419999999999999</v>
      </c>
      <c r="D18" s="4">
        <f t="shared" si="0"/>
        <v>4.0037383177570085</v>
      </c>
      <c r="E18" s="1">
        <v>3</v>
      </c>
      <c r="F18" s="1">
        <v>1</v>
      </c>
      <c r="G18" s="1">
        <f t="shared" si="1"/>
        <v>4.0037383177570085</v>
      </c>
    </row>
    <row r="19" spans="1:7" x14ac:dyDescent="0.25">
      <c r="A19" s="1">
        <f t="shared" si="2"/>
        <v>18</v>
      </c>
      <c r="B19" s="3">
        <v>1.3</v>
      </c>
      <c r="C19" s="3">
        <v>2.9380000000000002</v>
      </c>
      <c r="D19" s="4">
        <f t="shared" si="0"/>
        <v>5.4915887850467291</v>
      </c>
      <c r="E19" s="1">
        <v>3</v>
      </c>
      <c r="F19" s="2">
        <v>1</v>
      </c>
      <c r="G19" s="1">
        <f t="shared" si="1"/>
        <v>5.4915887850467291</v>
      </c>
    </row>
    <row r="20" spans="1:7" x14ac:dyDescent="0.25">
      <c r="A20" s="1">
        <f t="shared" si="2"/>
        <v>19</v>
      </c>
      <c r="B20" s="3">
        <v>1.3</v>
      </c>
      <c r="C20" s="3">
        <v>2.9380000000000002</v>
      </c>
      <c r="D20" s="4">
        <f t="shared" si="0"/>
        <v>5.4915887850467291</v>
      </c>
      <c r="E20" s="1">
        <v>3</v>
      </c>
      <c r="F20" s="1">
        <v>2</v>
      </c>
      <c r="G20" s="1">
        <f t="shared" si="1"/>
        <v>10.983177570093458</v>
      </c>
    </row>
    <row r="21" spans="1:7" x14ac:dyDescent="0.25">
      <c r="A21" s="1">
        <f t="shared" si="2"/>
        <v>20</v>
      </c>
      <c r="B21" s="3">
        <v>1.3</v>
      </c>
      <c r="C21" s="3">
        <v>2.9380000000000002</v>
      </c>
      <c r="D21" s="4">
        <f t="shared" si="0"/>
        <v>5.4915887850467291</v>
      </c>
      <c r="E21" s="1">
        <v>3</v>
      </c>
      <c r="F21" s="2">
        <v>4</v>
      </c>
      <c r="G21" s="1">
        <f t="shared" si="1"/>
        <v>21.966355140186916</v>
      </c>
    </row>
    <row r="22" spans="1:7" x14ac:dyDescent="0.25">
      <c r="A22" s="1">
        <f t="shared" si="2"/>
        <v>21</v>
      </c>
      <c r="B22" s="3">
        <v>1.3</v>
      </c>
      <c r="C22" s="3">
        <v>2.9380000000000002</v>
      </c>
      <c r="D22" s="4">
        <f t="shared" si="0"/>
        <v>5.4915887850467291</v>
      </c>
      <c r="E22" s="1">
        <v>3</v>
      </c>
      <c r="F22" s="1">
        <v>4</v>
      </c>
      <c r="G22" s="1">
        <f t="shared" si="1"/>
        <v>21.966355140186916</v>
      </c>
    </row>
    <row r="23" spans="1:7" x14ac:dyDescent="0.25">
      <c r="A23" s="1">
        <f t="shared" si="2"/>
        <v>22</v>
      </c>
      <c r="B23" s="3">
        <v>1.35</v>
      </c>
      <c r="C23" s="3">
        <v>3.25</v>
      </c>
      <c r="D23" s="4">
        <f t="shared" si="0"/>
        <v>6.0747663551401869</v>
      </c>
      <c r="E23" s="1">
        <v>3</v>
      </c>
      <c r="F23" s="2">
        <v>4</v>
      </c>
      <c r="G23" s="1">
        <f t="shared" si="1"/>
        <v>24.299065420560748</v>
      </c>
    </row>
    <row r="24" spans="1:7" x14ac:dyDescent="0.25">
      <c r="A24" s="1">
        <f t="shared" si="2"/>
        <v>23</v>
      </c>
      <c r="B24" s="3">
        <v>1.4</v>
      </c>
      <c r="C24" s="3">
        <v>3.56</v>
      </c>
      <c r="D24" s="4">
        <f t="shared" si="0"/>
        <v>6.6542056074766363</v>
      </c>
      <c r="E24" s="1">
        <v>3</v>
      </c>
      <c r="F24" s="1">
        <v>4</v>
      </c>
      <c r="G24" s="1">
        <f t="shared" si="1"/>
        <v>26.616822429906545</v>
      </c>
    </row>
    <row r="25" spans="1:7" x14ac:dyDescent="0.25">
      <c r="A25" s="1">
        <f t="shared" si="2"/>
        <v>24</v>
      </c>
      <c r="B25" s="3">
        <v>1.4</v>
      </c>
      <c r="C25" s="3">
        <v>3.56</v>
      </c>
      <c r="D25" s="4">
        <f t="shared" si="0"/>
        <v>6.6542056074766363</v>
      </c>
      <c r="E25" s="1">
        <v>3</v>
      </c>
      <c r="F25" s="2">
        <v>5</v>
      </c>
      <c r="G25" s="1">
        <f t="shared" si="1"/>
        <v>33.271028037383182</v>
      </c>
    </row>
    <row r="26" spans="1:7" x14ac:dyDescent="0.25">
      <c r="A26" s="1">
        <f t="shared" si="2"/>
        <v>25</v>
      </c>
      <c r="B26" s="3">
        <v>1.4</v>
      </c>
      <c r="C26" s="3">
        <v>3.56</v>
      </c>
      <c r="D26" s="4">
        <f t="shared" si="0"/>
        <v>6.6542056074766363</v>
      </c>
      <c r="E26" s="1">
        <v>3</v>
      </c>
      <c r="F26" s="1">
        <v>7</v>
      </c>
      <c r="G26" s="1">
        <f t="shared" si="1"/>
        <v>46.579439252336456</v>
      </c>
    </row>
    <row r="27" spans="1:7" x14ac:dyDescent="0.25">
      <c r="A27" s="1">
        <f t="shared" si="2"/>
        <v>26</v>
      </c>
      <c r="B27" s="3">
        <v>1.35</v>
      </c>
      <c r="C27" s="3">
        <v>3.25</v>
      </c>
      <c r="D27" s="4">
        <f t="shared" si="0"/>
        <v>6.0747663551401869</v>
      </c>
      <c r="E27" s="1">
        <v>3</v>
      </c>
      <c r="F27" s="1">
        <v>8</v>
      </c>
      <c r="G27" s="1">
        <f t="shared" si="1"/>
        <v>48.598130841121495</v>
      </c>
    </row>
    <row r="28" spans="1:7" x14ac:dyDescent="0.25">
      <c r="A28" s="1">
        <f t="shared" si="2"/>
        <v>27</v>
      </c>
      <c r="B28" s="3">
        <v>1.35</v>
      </c>
      <c r="C28" s="3">
        <v>3.25</v>
      </c>
      <c r="D28" s="4">
        <f t="shared" si="0"/>
        <v>6.0747663551401869</v>
      </c>
      <c r="E28" s="1">
        <v>3</v>
      </c>
      <c r="F28" s="1">
        <v>10</v>
      </c>
      <c r="G28" s="1">
        <f t="shared" si="1"/>
        <v>60.747663551401871</v>
      </c>
    </row>
    <row r="29" spans="1:7" x14ac:dyDescent="0.25">
      <c r="A29" s="1">
        <f t="shared" si="2"/>
        <v>28</v>
      </c>
      <c r="B29" s="3">
        <v>1.4</v>
      </c>
      <c r="C29" s="3">
        <v>3.56</v>
      </c>
      <c r="D29" s="4">
        <f t="shared" si="0"/>
        <v>6.6542056074766363</v>
      </c>
      <c r="E29" s="1">
        <v>3</v>
      </c>
      <c r="F29" s="1">
        <v>11</v>
      </c>
      <c r="G29" s="1">
        <f t="shared" si="1"/>
        <v>73.196261682243005</v>
      </c>
    </row>
    <row r="30" spans="1:7" x14ac:dyDescent="0.25">
      <c r="A30" s="1">
        <f t="shared" si="2"/>
        <v>29</v>
      </c>
      <c r="B30" s="3">
        <v>1.45</v>
      </c>
      <c r="C30" s="3">
        <v>3.93</v>
      </c>
      <c r="D30" s="4">
        <f t="shared" si="0"/>
        <v>7.3457943925233646</v>
      </c>
      <c r="E30" s="1">
        <v>3</v>
      </c>
      <c r="F30" s="2">
        <v>11</v>
      </c>
      <c r="G30" s="1">
        <f t="shared" si="1"/>
        <v>80.803738317757009</v>
      </c>
    </row>
    <row r="31" spans="1:7" x14ac:dyDescent="0.25">
      <c r="A31" s="1">
        <f t="shared" si="2"/>
        <v>30</v>
      </c>
      <c r="B31" s="3">
        <v>1.45</v>
      </c>
      <c r="C31" s="3">
        <v>3.93</v>
      </c>
      <c r="D31" s="4">
        <f t="shared" si="0"/>
        <v>7.3457943925233646</v>
      </c>
      <c r="E31" s="1">
        <v>3</v>
      </c>
      <c r="F31" s="1">
        <v>15</v>
      </c>
      <c r="G31" s="1">
        <f t="shared" si="1"/>
        <v>110.18691588785047</v>
      </c>
    </row>
    <row r="32" spans="1:7" x14ac:dyDescent="0.25">
      <c r="A32" s="1">
        <f t="shared" si="2"/>
        <v>31</v>
      </c>
      <c r="B32" s="3">
        <v>1.45</v>
      </c>
      <c r="C32" s="3">
        <v>3.93</v>
      </c>
      <c r="D32" s="4">
        <f t="shared" si="0"/>
        <v>7.3457943925233646</v>
      </c>
      <c r="E32" s="1">
        <v>3</v>
      </c>
      <c r="F32" s="1">
        <v>16</v>
      </c>
      <c r="G32" s="1">
        <f t="shared" si="1"/>
        <v>117.53271028037383</v>
      </c>
    </row>
    <row r="33" spans="1:7" x14ac:dyDescent="0.25">
      <c r="A33" s="1">
        <f t="shared" si="2"/>
        <v>32</v>
      </c>
      <c r="B33" s="3">
        <v>1.45</v>
      </c>
      <c r="C33" s="3">
        <v>3.93</v>
      </c>
      <c r="D33" s="4">
        <f t="shared" si="0"/>
        <v>7.3457943925233646</v>
      </c>
      <c r="E33" s="1">
        <v>3</v>
      </c>
      <c r="F33" s="1">
        <v>22</v>
      </c>
      <c r="G33" s="1">
        <f t="shared" si="1"/>
        <v>161.60747663551402</v>
      </c>
    </row>
    <row r="34" spans="1:7" x14ac:dyDescent="0.25">
      <c r="A34" s="1">
        <f t="shared" si="2"/>
        <v>33</v>
      </c>
      <c r="B34" s="3">
        <v>1.47</v>
      </c>
      <c r="C34" s="3">
        <v>4.0780000000000003</v>
      </c>
      <c r="D34" s="4">
        <f t="shared" si="0"/>
        <v>7.6224299065420569</v>
      </c>
      <c r="E34" s="1">
        <v>3</v>
      </c>
      <c r="F34" s="1">
        <v>21</v>
      </c>
      <c r="G34" s="1">
        <f t="shared" si="1"/>
        <v>160.0710280373832</v>
      </c>
    </row>
    <row r="35" spans="1:7" x14ac:dyDescent="0.25">
      <c r="A35" s="1">
        <f t="shared" si="2"/>
        <v>34</v>
      </c>
      <c r="B35" s="3">
        <v>1.47</v>
      </c>
      <c r="C35" s="3">
        <v>4.0780000000000003</v>
      </c>
      <c r="D35" s="4">
        <f t="shared" si="0"/>
        <v>7.6224299065420569</v>
      </c>
      <c r="E35" s="1">
        <v>3</v>
      </c>
      <c r="F35" s="1">
        <v>1</v>
      </c>
      <c r="G35" s="1">
        <f t="shared" si="1"/>
        <v>7.6224299065420569</v>
      </c>
    </row>
    <row r="36" spans="1:7" x14ac:dyDescent="0.25">
      <c r="A36" s="1">
        <f t="shared" si="2"/>
        <v>35</v>
      </c>
      <c r="B36" s="3">
        <v>1.47</v>
      </c>
      <c r="C36" s="3">
        <v>4.0780000000000003</v>
      </c>
      <c r="D36" s="4">
        <f t="shared" si="0"/>
        <v>7.6224299065420569</v>
      </c>
      <c r="E36" s="1">
        <v>3</v>
      </c>
      <c r="F36" s="1">
        <v>1</v>
      </c>
      <c r="G36" s="1">
        <f t="shared" si="1"/>
        <v>7.6224299065420569</v>
      </c>
    </row>
    <row r="37" spans="1:7" x14ac:dyDescent="0.25">
      <c r="A37" s="1">
        <f t="shared" si="2"/>
        <v>36</v>
      </c>
      <c r="B37" s="3">
        <v>1.47</v>
      </c>
      <c r="C37" s="3">
        <v>4.0780000000000003</v>
      </c>
      <c r="D37" s="4">
        <f t="shared" si="0"/>
        <v>7.6224299065420569</v>
      </c>
      <c r="E37" s="1">
        <v>3</v>
      </c>
      <c r="F37" s="1">
        <v>1</v>
      </c>
      <c r="G37" s="1">
        <f t="shared" si="1"/>
        <v>7.6224299065420569</v>
      </c>
    </row>
    <row r="38" spans="1:7" x14ac:dyDescent="0.25">
      <c r="A38" s="1">
        <f t="shared" si="2"/>
        <v>37</v>
      </c>
      <c r="B38" s="3">
        <v>1.47</v>
      </c>
      <c r="C38" s="3">
        <v>4.0780000000000003</v>
      </c>
      <c r="D38" s="4">
        <f t="shared" si="0"/>
        <v>7.6224299065420569</v>
      </c>
      <c r="E38" s="1">
        <v>3</v>
      </c>
      <c r="F38" s="1">
        <v>1</v>
      </c>
      <c r="G38" s="1">
        <f t="shared" si="1"/>
        <v>7.6224299065420569</v>
      </c>
    </row>
    <row r="39" spans="1:7" x14ac:dyDescent="0.25">
      <c r="A39" s="1">
        <f t="shared" si="2"/>
        <v>38</v>
      </c>
      <c r="B39" s="3">
        <v>1.1000000000000001</v>
      </c>
      <c r="C39" s="3">
        <v>1.67</v>
      </c>
      <c r="D39" s="4">
        <f t="shared" si="0"/>
        <v>3.1214953271028039</v>
      </c>
      <c r="E39" s="1">
        <v>3</v>
      </c>
      <c r="F39" s="2">
        <v>1</v>
      </c>
      <c r="G39" s="1">
        <f t="shared" si="1"/>
        <v>3.1214953271028039</v>
      </c>
    </row>
    <row r="40" spans="1:7" x14ac:dyDescent="0.25">
      <c r="A40" s="1">
        <f t="shared" si="2"/>
        <v>39</v>
      </c>
      <c r="B40" s="3">
        <v>1.1000000000000001</v>
      </c>
      <c r="C40" s="3">
        <v>1.67</v>
      </c>
      <c r="D40" s="4">
        <f t="shared" si="0"/>
        <v>3.1214953271028039</v>
      </c>
      <c r="E40" s="1">
        <v>3</v>
      </c>
      <c r="F40" s="1">
        <v>11</v>
      </c>
      <c r="G40" s="1">
        <f t="shared" si="1"/>
        <v>34.336448598130843</v>
      </c>
    </row>
    <row r="41" spans="1:7" x14ac:dyDescent="0.25">
      <c r="A41" s="1">
        <f t="shared" si="2"/>
        <v>40</v>
      </c>
      <c r="B41" s="3">
        <v>1.1499999999999999</v>
      </c>
      <c r="C41" s="3">
        <v>1.9059999999999999</v>
      </c>
      <c r="D41" s="4">
        <f t="shared" si="0"/>
        <v>3.5626168224299062</v>
      </c>
      <c r="E41" s="1">
        <v>3</v>
      </c>
      <c r="F41" s="2">
        <v>11</v>
      </c>
      <c r="G41" s="1">
        <f t="shared" si="1"/>
        <v>39.188785046728967</v>
      </c>
    </row>
    <row r="42" spans="1:7" x14ac:dyDescent="0.25">
      <c r="A42" s="1">
        <v>80</v>
      </c>
      <c r="B42" s="1">
        <v>1.25</v>
      </c>
      <c r="D42" s="1">
        <f>(11.39+14.51)/2</f>
        <v>12.95</v>
      </c>
      <c r="F42" s="1">
        <v>4</v>
      </c>
      <c r="G42" s="1">
        <f t="shared" si="1"/>
        <v>51.8</v>
      </c>
    </row>
    <row r="43" spans="1:7" x14ac:dyDescent="0.25">
      <c r="A43" s="1">
        <v>90</v>
      </c>
      <c r="B43" s="1">
        <v>1</v>
      </c>
      <c r="C43" s="1">
        <v>3.23</v>
      </c>
      <c r="D43" s="1">
        <v>6.01</v>
      </c>
      <c r="F43" s="1">
        <v>5</v>
      </c>
      <c r="G43" s="1">
        <f t="shared" si="1"/>
        <v>30.049999999999997</v>
      </c>
    </row>
    <row r="44" spans="1:7" x14ac:dyDescent="0.25">
      <c r="A44" s="1">
        <v>109</v>
      </c>
      <c r="B44" s="1">
        <v>1.35</v>
      </c>
      <c r="D44" s="1">
        <f>(14.51+18.29)/2</f>
        <v>16.399999999999999</v>
      </c>
      <c r="F44" s="1">
        <v>4</v>
      </c>
      <c r="G44" s="1">
        <f t="shared" si="1"/>
        <v>65.599999999999994</v>
      </c>
    </row>
    <row r="45" spans="1:7" x14ac:dyDescent="0.25">
      <c r="A45" s="1">
        <v>117</v>
      </c>
      <c r="B45" s="1">
        <v>1.43</v>
      </c>
      <c r="D45" s="1">
        <f>(21.86-18.29)/10*3+18.29</f>
        <v>19.361000000000001</v>
      </c>
      <c r="F45" s="1">
        <v>1</v>
      </c>
      <c r="G45" s="1">
        <f t="shared" si="1"/>
        <v>19.361000000000001</v>
      </c>
    </row>
    <row r="46" spans="1:7" x14ac:dyDescent="0.25">
      <c r="A46" s="1">
        <v>123</v>
      </c>
      <c r="B46" s="1">
        <v>1.45</v>
      </c>
      <c r="D46" s="1">
        <f>(21.86+18.29)/2</f>
        <v>20.074999999999999</v>
      </c>
      <c r="F46" s="1">
        <v>1</v>
      </c>
      <c r="G46" s="1">
        <f t="shared" si="1"/>
        <v>20.074999999999999</v>
      </c>
    </row>
    <row r="47" spans="1:7" x14ac:dyDescent="0.25">
      <c r="A47" s="1">
        <v>126</v>
      </c>
      <c r="B47" s="1">
        <v>1.1000000000000001</v>
      </c>
      <c r="D47" s="1">
        <v>6.01</v>
      </c>
      <c r="F47" s="1">
        <v>1</v>
      </c>
      <c r="G47" s="1">
        <f t="shared" si="1"/>
        <v>6.01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tabSelected="1" zoomScaleNormal="100" workbookViewId="0">
      <selection activeCell="J22" sqref="J22"/>
    </sheetView>
  </sheetViews>
  <sheetFormatPr defaultColWidth="10.140625" defaultRowHeight="15" x14ac:dyDescent="0.25"/>
  <cols>
    <col min="1" max="1" width="21.140625" customWidth="1"/>
    <col min="2" max="2" width="53.5703125" customWidth="1"/>
    <col min="3" max="3" width="24.42578125" customWidth="1"/>
    <col min="4" max="4" width="18.140625" customWidth="1"/>
  </cols>
  <sheetData>
    <row r="1" spans="1:4" ht="45" x14ac:dyDescent="0.25">
      <c r="A1" s="5" t="s">
        <v>8</v>
      </c>
      <c r="B1" s="5" t="s">
        <v>13</v>
      </c>
      <c r="C1" s="5" t="s">
        <v>12</v>
      </c>
      <c r="D1" s="5" t="s">
        <v>14</v>
      </c>
    </row>
    <row r="2" spans="1:4" x14ac:dyDescent="0.25">
      <c r="A2" s="1">
        <f>0.5</f>
        <v>0.5</v>
      </c>
      <c r="B2" s="1">
        <v>1</v>
      </c>
      <c r="C2" s="3">
        <f>B2</f>
        <v>1</v>
      </c>
      <c r="D2">
        <f>$A$20*(A2*A2)+$B$20*A2+$C$20</f>
        <v>-1.3600000000000279E-3</v>
      </c>
    </row>
    <row r="3" spans="1:4" x14ac:dyDescent="0.25">
      <c r="A3" s="1">
        <f t="shared" ref="A3:A14" si="0">A2+0.1</f>
        <v>0.6</v>
      </c>
      <c r="B3" s="1">
        <v>2</v>
      </c>
      <c r="C3" s="3">
        <f t="shared" ref="C3:C15" si="1">B3</f>
        <v>2</v>
      </c>
      <c r="D3">
        <f t="shared" ref="D3:D15" si="2">$A$20*(A3*A3)+$B$20*A3+$C$20</f>
        <v>7.1859599999999801E-2</v>
      </c>
    </row>
    <row r="4" spans="1:4" x14ac:dyDescent="0.25">
      <c r="A4" s="1">
        <f t="shared" si="0"/>
        <v>0.7</v>
      </c>
      <c r="B4" s="1">
        <v>3</v>
      </c>
      <c r="C4" s="3">
        <f t="shared" si="1"/>
        <v>3</v>
      </c>
      <c r="D4">
        <f t="shared" si="2"/>
        <v>0.22580840000000002</v>
      </c>
    </row>
    <row r="5" spans="1:4" x14ac:dyDescent="0.25">
      <c r="A5" s="1">
        <f t="shared" si="0"/>
        <v>0.79999999999999993</v>
      </c>
      <c r="B5" s="1">
        <v>4</v>
      </c>
      <c r="C5" s="3">
        <f t="shared" si="1"/>
        <v>4</v>
      </c>
      <c r="D5">
        <f t="shared" si="2"/>
        <v>0.46048639999999974</v>
      </c>
    </row>
    <row r="6" spans="1:4" x14ac:dyDescent="0.25">
      <c r="A6" s="1">
        <f t="shared" si="0"/>
        <v>0.89999999999999991</v>
      </c>
      <c r="B6" s="1">
        <v>5</v>
      </c>
      <c r="C6" s="3">
        <f t="shared" si="1"/>
        <v>5</v>
      </c>
      <c r="D6">
        <f t="shared" si="2"/>
        <v>0.77589359999999985</v>
      </c>
    </row>
    <row r="7" spans="1:4" x14ac:dyDescent="0.25">
      <c r="A7" s="1">
        <f t="shared" si="0"/>
        <v>0.99999999999999989</v>
      </c>
      <c r="B7" s="1">
        <v>6</v>
      </c>
      <c r="C7" s="3">
        <f t="shared" si="1"/>
        <v>6</v>
      </c>
      <c r="D7">
        <f t="shared" si="2"/>
        <v>1.1720299999999995</v>
      </c>
    </row>
    <row r="8" spans="1:4" x14ac:dyDescent="0.25">
      <c r="A8" s="1">
        <f t="shared" si="0"/>
        <v>1.0999999999999999</v>
      </c>
      <c r="B8" s="1">
        <v>7</v>
      </c>
      <c r="C8" s="3">
        <f t="shared" si="1"/>
        <v>7</v>
      </c>
      <c r="D8">
        <f t="shared" si="2"/>
        <v>1.648895599999999</v>
      </c>
    </row>
    <row r="9" spans="1:4" x14ac:dyDescent="0.25">
      <c r="A9" s="1">
        <f t="shared" si="0"/>
        <v>1.2</v>
      </c>
      <c r="B9" s="1">
        <v>8</v>
      </c>
      <c r="C9" s="3">
        <f t="shared" si="1"/>
        <v>8</v>
      </c>
      <c r="D9">
        <f t="shared" si="2"/>
        <v>2.2064903999999994</v>
      </c>
    </row>
    <row r="10" spans="1:4" x14ac:dyDescent="0.25">
      <c r="A10" s="1">
        <f t="shared" si="0"/>
        <v>1.3</v>
      </c>
      <c r="B10" s="1">
        <v>9</v>
      </c>
      <c r="C10" s="3">
        <f t="shared" si="1"/>
        <v>9</v>
      </c>
      <c r="D10">
        <f t="shared" si="2"/>
        <v>2.8448144000000011</v>
      </c>
    </row>
    <row r="11" spans="1:4" x14ac:dyDescent="0.25">
      <c r="A11" s="1">
        <f t="shared" si="0"/>
        <v>1.4000000000000001</v>
      </c>
      <c r="B11" s="1">
        <v>10</v>
      </c>
      <c r="C11" s="3">
        <f t="shared" si="1"/>
        <v>10</v>
      </c>
      <c r="D11">
        <f t="shared" si="2"/>
        <v>3.5638676000000014</v>
      </c>
    </row>
    <row r="12" spans="1:4" x14ac:dyDescent="0.25">
      <c r="A12" s="1">
        <f t="shared" si="0"/>
        <v>1.5000000000000002</v>
      </c>
      <c r="B12" s="1">
        <v>11</v>
      </c>
      <c r="C12" s="3">
        <f t="shared" si="1"/>
        <v>11</v>
      </c>
      <c r="D12">
        <f t="shared" si="2"/>
        <v>4.3636500000000016</v>
      </c>
    </row>
    <row r="13" spans="1:4" x14ac:dyDescent="0.25">
      <c r="A13" s="1">
        <f t="shared" si="0"/>
        <v>1.6000000000000003</v>
      </c>
      <c r="B13" s="1">
        <v>12</v>
      </c>
      <c r="C13" s="3">
        <f t="shared" si="1"/>
        <v>12</v>
      </c>
      <c r="D13">
        <f t="shared" si="2"/>
        <v>5.2441616000000018</v>
      </c>
    </row>
    <row r="14" spans="1:4" x14ac:dyDescent="0.25">
      <c r="A14" s="1">
        <f t="shared" si="0"/>
        <v>1.7000000000000004</v>
      </c>
      <c r="B14" s="1">
        <v>13</v>
      </c>
      <c r="C14" s="3">
        <f t="shared" si="1"/>
        <v>13</v>
      </c>
      <c r="D14">
        <f t="shared" si="2"/>
        <v>6.2054024000000059</v>
      </c>
    </row>
    <row r="15" spans="1:4" x14ac:dyDescent="0.25">
      <c r="A15">
        <v>1.7929999999999999</v>
      </c>
      <c r="B15" s="1">
        <v>14</v>
      </c>
      <c r="C15" s="3">
        <f t="shared" si="1"/>
        <v>14</v>
      </c>
      <c r="D15">
        <f t="shared" si="2"/>
        <v>7.1718067645399994</v>
      </c>
    </row>
    <row r="19" spans="1:3" x14ac:dyDescent="0.25">
      <c r="A19" t="s">
        <v>9</v>
      </c>
      <c r="B19" t="s">
        <v>10</v>
      </c>
      <c r="C19" t="s">
        <v>11</v>
      </c>
    </row>
    <row r="20" spans="1:3" x14ac:dyDescent="0.25">
      <c r="A20">
        <v>4.0364599999999999</v>
      </c>
      <c r="B20">
        <v>-3.70791</v>
      </c>
      <c r="C20">
        <v>0.84348000000000001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C1DBC-646F-4978-B377-065F1E57CF68}">
  <dimension ref="A1:B1"/>
  <sheetViews>
    <sheetView workbookViewId="0">
      <selection activeCell="G2" sqref="G2"/>
    </sheetView>
  </sheetViews>
  <sheetFormatPr defaultRowHeight="15" x14ac:dyDescent="0.25"/>
  <sheetData>
    <row r="1" spans="1:2" ht="75" x14ac:dyDescent="0.25">
      <c r="A1" s="5" t="s">
        <v>15</v>
      </c>
      <c r="B1" s="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6.09.2024</vt:lpstr>
      <vt:lpstr>Sheet2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Denzel</dc:creator>
  <dc:description/>
  <cp:lastModifiedBy>Denzel</cp:lastModifiedBy>
  <cp:revision>17</cp:revision>
  <dcterms:created xsi:type="dcterms:W3CDTF">2015-06-05T18:17:20Z</dcterms:created>
  <dcterms:modified xsi:type="dcterms:W3CDTF">2025-01-24T10:16:50Z</dcterms:modified>
  <dc:language>en-US</dc:language>
</cp:coreProperties>
</file>