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Điểm danh" sheetId="1" r:id="rId4"/>
    <sheet state="visible" name="Điểm" sheetId="2" r:id="rId5"/>
    <sheet state="visible" name="Lý thuyết" sheetId="3" r:id="rId6"/>
  </sheets>
  <definedNames/>
  <calcPr/>
</workbook>
</file>

<file path=xl/sharedStrings.xml><?xml version="1.0" encoding="utf-8"?>
<sst xmlns="http://schemas.openxmlformats.org/spreadsheetml/2006/main" count="388" uniqueCount="159">
  <si>
    <t>STT</t>
  </si>
  <si>
    <t>Mã SV</t>
  </si>
  <si>
    <t>Họ và tên</t>
  </si>
  <si>
    <t>Ng/Sinh</t>
  </si>
  <si>
    <t>Tên lớp</t>
  </si>
  <si>
    <t>B5 23.1.2024</t>
  </si>
  <si>
    <t>B6 30.1.2024</t>
  </si>
  <si>
    <t>TH1 12.03.2024</t>
  </si>
  <si>
    <t>TH 2 19.03.2024</t>
  </si>
  <si>
    <t>TH 3 26.03.2025</t>
  </si>
  <si>
    <t>TH 4 26.03.2025</t>
  </si>
  <si>
    <t>TH 5 09.04.2026</t>
  </si>
  <si>
    <t>Ghi chú</t>
  </si>
  <si>
    <t>B1609136</t>
  </si>
  <si>
    <t>Lâm Minh</t>
  </si>
  <si>
    <t>Tiến</t>
  </si>
  <si>
    <t>DI16Y1A9</t>
  </si>
  <si>
    <t>B1910351</t>
  </si>
  <si>
    <t>Lê Thành</t>
  </si>
  <si>
    <t>Dô</t>
  </si>
  <si>
    <t>DI19Y1A1</t>
  </si>
  <si>
    <t>V</t>
  </si>
  <si>
    <t>B2005685</t>
  </si>
  <si>
    <t>Lê Thị Kim</t>
  </si>
  <si>
    <t>Ngọc</t>
  </si>
  <si>
    <t>DI20Y1A1</t>
  </si>
  <si>
    <t>B2005691</t>
  </si>
  <si>
    <t>Trần Thị Thanh</t>
  </si>
  <si>
    <t>Thanh</t>
  </si>
  <si>
    <t>M32</t>
  </si>
  <si>
    <t>B2005698</t>
  </si>
  <si>
    <t>Nguyễn Thị Thùy</t>
  </si>
  <si>
    <t>Trang</t>
  </si>
  <si>
    <t>B2005719</t>
  </si>
  <si>
    <t>Nguyễn Đăng</t>
  </si>
  <si>
    <t>Khoa</t>
  </si>
  <si>
    <t>CM</t>
  </si>
  <si>
    <t>Làm cccd</t>
  </si>
  <si>
    <t>B2005736</t>
  </si>
  <si>
    <t>Nguyễn Trí</t>
  </si>
  <si>
    <t>Thức</t>
  </si>
  <si>
    <t>B2005765</t>
  </si>
  <si>
    <t>Lê Thị Hoàng</t>
  </si>
  <si>
    <t>Ngân</t>
  </si>
  <si>
    <t>B2005772</t>
  </si>
  <si>
    <t>Đỗ Nhật</t>
  </si>
  <si>
    <t>B2005783</t>
  </si>
  <si>
    <t>Trần Ngọc</t>
  </si>
  <si>
    <t>Xuân</t>
  </si>
  <si>
    <t>P</t>
  </si>
  <si>
    <t>B2007422</t>
  </si>
  <si>
    <t>Thạch Sê</t>
  </si>
  <si>
    <t>Tha</t>
  </si>
  <si>
    <t>B2014564</t>
  </si>
  <si>
    <t>Nguyễn Văn</t>
  </si>
  <si>
    <t>Giỏi</t>
  </si>
  <si>
    <t>B2014606</t>
  </si>
  <si>
    <t>Phạm Quốc</t>
  </si>
  <si>
    <t>Sử</t>
  </si>
  <si>
    <t>B2014611</t>
  </si>
  <si>
    <t>Trần Phương</t>
  </si>
  <si>
    <t>Thái</t>
  </si>
  <si>
    <t>B2014625</t>
  </si>
  <si>
    <t>Nguyễn Phước</t>
  </si>
  <si>
    <t>Trọng</t>
  </si>
  <si>
    <t>B2014637</t>
  </si>
  <si>
    <t>An</t>
  </si>
  <si>
    <t>B2014638</t>
  </si>
  <si>
    <t>Phạm Huỳnh</t>
  </si>
  <si>
    <t>Anh</t>
  </si>
  <si>
    <t>B2014647</t>
  </si>
  <si>
    <t>Nguyễn Tấn</t>
  </si>
  <si>
    <t>Đại</t>
  </si>
  <si>
    <t>B2014652</t>
  </si>
  <si>
    <t>Nguyễn Nhật</t>
  </si>
  <si>
    <t>Hào</t>
  </si>
  <si>
    <t>B2014653</t>
  </si>
  <si>
    <t>Trần Anh</t>
  </si>
  <si>
    <t>B2014663</t>
  </si>
  <si>
    <t>Thang Hoàng</t>
  </si>
  <si>
    <t>Kháng</t>
  </si>
  <si>
    <t>B2014668</t>
  </si>
  <si>
    <t>Tạ Thị Hồng</t>
  </si>
  <si>
    <t>Liểu</t>
  </si>
  <si>
    <t>M33</t>
  </si>
  <si>
    <t>B2014681</t>
  </si>
  <si>
    <t>Lê Thị Yến</t>
  </si>
  <si>
    <t>Nhi</t>
  </si>
  <si>
    <t>B2014687</t>
  </si>
  <si>
    <t>Thạch Minh</t>
  </si>
  <si>
    <t>Phúc</t>
  </si>
  <si>
    <t>B2014693</t>
  </si>
  <si>
    <t>Nguyễn Huỳnh Văn</t>
  </si>
  <si>
    <t>Sĩ</t>
  </si>
  <si>
    <t>B2014708</t>
  </si>
  <si>
    <t>Nguyễn Thành</t>
  </si>
  <si>
    <t>Tín</t>
  </si>
  <si>
    <t>B2014720</t>
  </si>
  <si>
    <t>Trương Công</t>
  </si>
  <si>
    <t>Vinh</t>
  </si>
  <si>
    <t>B2014732</t>
  </si>
  <si>
    <t>Tiêu Quốc</t>
  </si>
  <si>
    <t>Cường</t>
  </si>
  <si>
    <t>B2014756</t>
  </si>
  <si>
    <t>Lê Hoàng</t>
  </si>
  <si>
    <t>Long</t>
  </si>
  <si>
    <t>B2014768</t>
  </si>
  <si>
    <t>Nguyễn Minh</t>
  </si>
  <si>
    <t>Nhật</t>
  </si>
  <si>
    <t>B2014795</t>
  </si>
  <si>
    <t>Phan Thanh</t>
  </si>
  <si>
    <t>Thưởng</t>
  </si>
  <si>
    <t>M34</t>
  </si>
  <si>
    <t>C2100005</t>
  </si>
  <si>
    <t>Võ Nhất Long</t>
  </si>
  <si>
    <t>Hồ</t>
  </si>
  <si>
    <t>DI21Y1A1</t>
  </si>
  <si>
    <t>Điểm Thành Phần Học Kỳ 2, Năm Học 2023-2024
Học phần: Lập Trình Ứng Dụng Mạng. Mã Học Phần: TN414. Lớp Học Phần: TN41401</t>
  </si>
  <si>
    <t>Tỉ lệ điểm</t>
  </si>
  <si>
    <t>=10</t>
  </si>
  <si>
    <t>Câu 1 Simple Chat</t>
  </si>
  <si>
    <t>Câu 2 Message server</t>
  </si>
  <si>
    <t>MSSV</t>
  </si>
  <si>
    <t>1. Giao diện</t>
  </si>
  <si>
    <t>2. sent</t>
  </si>
  <si>
    <t>3. unsent</t>
  </si>
  <si>
    <t>4. Clear all</t>
  </si>
  <si>
    <t>2. Multithread</t>
  </si>
  <si>
    <t>3. Create</t>
  </si>
  <si>
    <t>4. Read</t>
  </si>
  <si>
    <t>Thực hành</t>
  </si>
  <si>
    <t>Lý thuyết</t>
  </si>
  <si>
    <t>Tổng</t>
  </si>
  <si>
    <t>Điểm chữ</t>
  </si>
  <si>
    <t>Cộng 0.2</t>
  </si>
  <si>
    <t>Điểm Chữ
Sau +0.2</t>
  </si>
  <si>
    <t>Dưới</t>
  </si>
  <si>
    <t>Trên</t>
  </si>
  <si>
    <t>Điểm 4</t>
  </si>
  <si>
    <t>F</t>
  </si>
  <si>
    <t>1.3,1.4 +1.0, 2.2 + 0.5</t>
  </si>
  <si>
    <t>D</t>
  </si>
  <si>
    <t>D+</t>
  </si>
  <si>
    <t>M32, 1.3 +0.25</t>
  </si>
  <si>
    <t>C</t>
  </si>
  <si>
    <t>C+</t>
  </si>
  <si>
    <t>B</t>
  </si>
  <si>
    <t>B+</t>
  </si>
  <si>
    <t>A</t>
  </si>
  <si>
    <t>1.3,1.4 +1.0, 2.2 + 0.75</t>
  </si>
  <si>
    <t>1.4 +0.25</t>
  </si>
  <si>
    <t>1.4 +0.5</t>
  </si>
  <si>
    <t>1.4 +0.75</t>
  </si>
  <si>
    <t>2.2 +0.25</t>
  </si>
  <si>
    <t>M33, 1.3,1.4 +1.0, 2.2 + 0.5</t>
  </si>
  <si>
    <t>-</t>
  </si>
  <si>
    <t>1.3 +1.0</t>
  </si>
  <si>
    <t>2.3 +0.25</t>
  </si>
  <si>
    <t>1.3 +0.25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</si>
</sst>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0.0"/>
  </numFmts>
  <fonts count="15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  <scheme val="minor"/>
    </font>
    <font>
      <color theme="1"/>
      <name val="Arial"/>
    </font>
    <font>
      <b/>
      <sz val="13.0"/>
      <color theme="1"/>
      <name val="Calibri"/>
    </font>
    <font>
      <b/>
      <sz val="15.0"/>
      <color theme="1"/>
      <name val="Calibri"/>
    </font>
    <font>
      <color rgb="FFFFFFFF"/>
      <name val="Arial"/>
      <scheme val="minor"/>
    </font>
    <font>
      <b/>
      <color theme="1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2.0"/>
      <color theme="1"/>
      <name val="Arial"/>
    </font>
    <font>
      <b/>
      <color rgb="FFFF0000"/>
      <name val="Arial"/>
    </font>
    <font>
      <b/>
      <sz val="11.0"/>
      <color rgb="FFFF0000"/>
      <name val="Calibri"/>
    </font>
    <font>
      <sz val="11.0"/>
      <color rgb="FF000000"/>
      <name val="&quot;Arial Unicode MS&quot;"/>
    </font>
  </fonts>
  <fills count="6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2" numFmtId="0" xfId="0" applyBorder="1" applyFont="1"/>
    <xf borderId="1" fillId="2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1" fillId="3" fontId="4" numFmtId="0" xfId="0" applyAlignment="1" applyBorder="1" applyFill="1" applyFont="1">
      <alignment horizontal="center" readingOrder="0"/>
    </xf>
    <xf borderId="1" fillId="3" fontId="4" numFmtId="0" xfId="0" applyAlignment="1" applyBorder="1" applyFont="1">
      <alignment horizontal="left" readingOrder="0"/>
    </xf>
    <xf borderId="1" fillId="3" fontId="4" numFmtId="164" xfId="0" applyAlignment="1" applyBorder="1" applyFont="1" applyNumberFormat="1">
      <alignment horizontal="center" readingOrder="0"/>
    </xf>
    <xf borderId="1" fillId="3" fontId="4" numFmtId="0" xfId="0" applyAlignment="1" applyBorder="1" applyFont="1">
      <alignment horizontal="center"/>
    </xf>
    <xf borderId="1" fillId="3" fontId="3" numFmtId="0" xfId="0" applyBorder="1" applyFont="1"/>
    <xf borderId="1" fillId="0" fontId="3" numFmtId="0" xfId="0" applyBorder="1" applyFont="1"/>
    <xf borderId="0" fillId="0" fontId="4" numFmtId="0" xfId="0" applyAlignment="1" applyFont="1">
      <alignment horizontal="left" readingOrder="0"/>
    </xf>
    <xf borderId="1" fillId="4" fontId="4" numFmtId="0" xfId="0" applyAlignment="1" applyBorder="1" applyFill="1" applyFont="1">
      <alignment horizontal="center" readingOrder="0"/>
    </xf>
    <xf borderId="1" fillId="4" fontId="4" numFmtId="0" xfId="0" applyAlignment="1" applyBorder="1" applyFont="1">
      <alignment horizontal="left" readingOrder="0"/>
    </xf>
    <xf borderId="1" fillId="4" fontId="4" numFmtId="164" xfId="0" applyAlignment="1" applyBorder="1" applyFont="1" applyNumberFormat="1">
      <alignment horizontal="center" readingOrder="0"/>
    </xf>
    <xf borderId="1" fillId="4" fontId="4" numFmtId="0" xfId="0" applyAlignment="1" applyBorder="1" applyFont="1">
      <alignment horizontal="center"/>
    </xf>
    <xf borderId="1" fillId="4" fontId="3" numFmtId="0" xfId="0" applyBorder="1" applyFont="1"/>
    <xf borderId="1" fillId="4" fontId="3" numFmtId="0" xfId="0" applyAlignment="1" applyBorder="1" applyFont="1">
      <alignment readingOrder="0"/>
    </xf>
    <xf borderId="1" fillId="3" fontId="4" numFmtId="165" xfId="0" applyAlignment="1" applyBorder="1" applyFont="1" applyNumberFormat="1">
      <alignment horizontal="center" readingOrder="0"/>
    </xf>
    <xf borderId="0" fillId="0" fontId="4" numFmtId="0" xfId="0" applyAlignment="1" applyFont="1">
      <alignment horizontal="left" readingOrder="0"/>
    </xf>
    <xf borderId="1" fillId="4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3" fontId="3" numFmtId="0" xfId="0" applyAlignment="1" applyBorder="1" applyFont="1">
      <alignment readingOrder="0"/>
    </xf>
    <xf borderId="1" fillId="3" fontId="3" numFmtId="0" xfId="0" applyAlignment="1" applyBorder="1" applyFont="1">
      <alignment readingOrder="0"/>
    </xf>
    <xf borderId="1" fillId="4" fontId="4" numFmtId="165" xfId="0" applyAlignment="1" applyBorder="1" applyFont="1" applyNumberFormat="1">
      <alignment horizontal="center" readingOrder="0"/>
    </xf>
    <xf borderId="0" fillId="3" fontId="4" numFmtId="0" xfId="0" applyAlignment="1" applyFont="1">
      <alignment horizontal="center" readingOrder="0"/>
    </xf>
    <xf borderId="0" fillId="3" fontId="4" numFmtId="0" xfId="0" applyAlignment="1" applyFont="1">
      <alignment horizontal="left" readingOrder="0"/>
    </xf>
    <xf borderId="0" fillId="3" fontId="4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3" fontId="5" numFmtId="0" xfId="0" applyAlignment="1" applyFon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 vertical="center"/>
    </xf>
    <xf quotePrefix="1"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2" fontId="1" numFmtId="0" xfId="0" applyAlignment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5" fontId="1" numFmtId="0" xfId="0" applyAlignment="1" applyFill="1" applyFont="1">
      <alignment horizontal="center" readingOrder="0" vertical="center"/>
    </xf>
    <xf borderId="1" fillId="2" fontId="9" numFmtId="0" xfId="0" applyAlignment="1" applyBorder="1" applyFont="1">
      <alignment vertical="center"/>
    </xf>
    <xf borderId="0" fillId="2" fontId="9" numFmtId="0" xfId="0" applyFont="1"/>
    <xf borderId="0" fillId="2" fontId="9" numFmtId="0" xfId="0" applyAlignment="1" applyFont="1">
      <alignment shrinkToFit="0" wrapText="0"/>
    </xf>
    <xf borderId="0" fillId="2" fontId="10" numFmtId="0" xfId="0" applyFont="1"/>
    <xf borderId="0" fillId="2" fontId="11" numFmtId="0" xfId="0" applyAlignment="1" applyFont="1">
      <alignment vertical="bottom"/>
    </xf>
    <xf borderId="0" fillId="3" fontId="4" numFmtId="0" xfId="0" applyAlignment="1" applyFont="1">
      <alignment horizontal="center" readingOrder="0"/>
    </xf>
    <xf borderId="2" fillId="3" fontId="4" numFmtId="0" xfId="0" applyAlignment="1" applyBorder="1" applyFont="1">
      <alignment horizontal="left" readingOrder="0"/>
    </xf>
    <xf borderId="3" fillId="3" fontId="4" numFmtId="0" xfId="0" applyAlignment="1" applyBorder="1" applyFont="1">
      <alignment horizontal="left" readingOrder="0"/>
    </xf>
    <xf borderId="1" fillId="3" fontId="1" numFmtId="0" xfId="0" applyAlignment="1" applyBorder="1" applyFont="1">
      <alignment horizontal="left" readingOrder="0"/>
    </xf>
    <xf borderId="1" fillId="3" fontId="12" numFmtId="166" xfId="0" applyAlignment="1" applyBorder="1" applyFont="1" applyNumberFormat="1">
      <alignment horizontal="left" readingOrder="0"/>
    </xf>
    <xf borderId="1" fillId="3" fontId="13" numFmtId="4" xfId="0" applyAlignment="1" applyBorder="1" applyFont="1" applyNumberFormat="1">
      <alignment horizontal="center" vertical="bottom"/>
    </xf>
    <xf borderId="0" fillId="3" fontId="13" numFmtId="4" xfId="0" applyAlignment="1" applyFont="1" applyNumberFormat="1">
      <alignment horizontal="center" vertical="bottom"/>
    </xf>
    <xf borderId="0" fillId="3" fontId="10" numFmtId="4" xfId="0" applyAlignment="1" applyFont="1" applyNumberFormat="1">
      <alignment vertical="bottom"/>
    </xf>
    <xf borderId="0" fillId="3" fontId="11" numFmtId="4" xfId="0" applyAlignment="1" applyFont="1" applyNumberFormat="1">
      <alignment horizontal="right" vertical="bottom"/>
    </xf>
    <xf borderId="0" fillId="3" fontId="11" numFmtId="4" xfId="0" applyAlignment="1" applyFont="1" applyNumberFormat="1">
      <alignment vertical="bottom"/>
    </xf>
    <xf borderId="0" fillId="4" fontId="4" numFmtId="0" xfId="0" applyAlignment="1" applyFont="1">
      <alignment horizontal="center" readingOrder="0"/>
    </xf>
    <xf borderId="2" fillId="4" fontId="4" numFmtId="0" xfId="0" applyAlignment="1" applyBorder="1" applyFont="1">
      <alignment horizontal="left" readingOrder="0"/>
    </xf>
    <xf borderId="3" fillId="4" fontId="4" numFmtId="0" xfId="0" applyAlignment="1" applyBorder="1" applyFont="1">
      <alignment horizontal="left" readingOrder="0"/>
    </xf>
    <xf borderId="1" fillId="4" fontId="1" numFmtId="0" xfId="0" applyAlignment="1" applyBorder="1" applyFont="1">
      <alignment horizontal="left" readingOrder="0"/>
    </xf>
    <xf borderId="1" fillId="4" fontId="12" numFmtId="166" xfId="0" applyAlignment="1" applyBorder="1" applyFont="1" applyNumberFormat="1">
      <alignment horizontal="left" readingOrder="0"/>
    </xf>
    <xf borderId="1" fillId="4" fontId="13" numFmtId="4" xfId="0" applyAlignment="1" applyBorder="1" applyFont="1" applyNumberFormat="1">
      <alignment horizontal="center" vertical="bottom"/>
    </xf>
    <xf borderId="0" fillId="4" fontId="13" numFmtId="4" xfId="0" applyAlignment="1" applyFont="1" applyNumberFormat="1">
      <alignment horizontal="center" vertical="bottom"/>
    </xf>
    <xf borderId="0" fillId="4" fontId="10" numFmtId="4" xfId="0" applyAlignment="1" applyFont="1" applyNumberFormat="1">
      <alignment vertical="bottom"/>
    </xf>
    <xf borderId="0" fillId="4" fontId="4" numFmtId="0" xfId="0" applyAlignment="1" applyFont="1">
      <alignment horizontal="left" readingOrder="0"/>
    </xf>
    <xf borderId="0" fillId="4" fontId="11" numFmtId="4" xfId="0" applyAlignment="1" applyFont="1" applyNumberFormat="1">
      <alignment horizontal="right" vertical="bottom"/>
    </xf>
    <xf borderId="0" fillId="4" fontId="11" numFmtId="4" xfId="0" applyAlignment="1" applyFont="1" applyNumberFormat="1">
      <alignment vertical="bottom"/>
    </xf>
    <xf borderId="0" fillId="4" fontId="4" numFmtId="0" xfId="0" applyAlignment="1" applyFont="1">
      <alignment horizontal="left" readingOrder="0"/>
    </xf>
    <xf borderId="0" fillId="3" fontId="4" numFmtId="0" xfId="0" applyAlignment="1" applyFont="1">
      <alignment horizontal="left" readingOrder="0"/>
    </xf>
    <xf borderId="1" fillId="4" fontId="4" numFmtId="0" xfId="0" applyAlignment="1" applyBorder="1" applyFont="1">
      <alignment horizontal="left" readingOrder="0"/>
    </xf>
    <xf borderId="1" fillId="4" fontId="1" numFmtId="0" xfId="0" applyAlignment="1" applyBorder="1" applyFont="1">
      <alignment horizontal="left" readingOrder="0"/>
    </xf>
    <xf borderId="0" fillId="4" fontId="4" numFmtId="0" xfId="0" applyAlignment="1" applyFont="1">
      <alignment horizontal="center" readingOrder="0"/>
    </xf>
    <xf borderId="0" fillId="0" fontId="14" numFmtId="0" xfId="0" applyAlignment="1" applyFont="1">
      <alignment readingOrder="0" shrinkToFit="0" vertical="bottom" wrapText="0"/>
    </xf>
    <xf borderId="0" fillId="0" fontId="14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3" pivot="0" name="Điểm danh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N2:N34" displayName="Table_1" name="Table_1" id="1">
  <tableColumns count="1">
    <tableColumn name="Ghi chú" id="1"/>
  </tableColumns>
  <tableStyleInfo name="Điểm danh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0"/>
  </cols>
  <sheetData>
    <row r="2">
      <c r="A2" s="1" t="s">
        <v>0</v>
      </c>
      <c r="B2" s="1" t="s">
        <v>1</v>
      </c>
      <c r="C2" s="2" t="s">
        <v>2</v>
      </c>
      <c r="D2" s="3"/>
      <c r="E2" s="1" t="s">
        <v>3</v>
      </c>
      <c r="F2" s="1" t="s">
        <v>4</v>
      </c>
      <c r="G2" s="1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5" t="s">
        <v>11</v>
      </c>
      <c r="N2" s="6" t="s">
        <v>12</v>
      </c>
    </row>
    <row r="3">
      <c r="A3" s="7">
        <v>1.0</v>
      </c>
      <c r="B3" s="8" t="s">
        <v>13</v>
      </c>
      <c r="C3" s="8" t="s">
        <v>14</v>
      </c>
      <c r="D3" s="8" t="s">
        <v>15</v>
      </c>
      <c r="E3" s="9">
        <v>36062.0</v>
      </c>
      <c r="F3" s="8" t="s">
        <v>16</v>
      </c>
      <c r="G3" s="10"/>
      <c r="H3" s="11"/>
      <c r="I3" s="11"/>
      <c r="J3" s="11"/>
      <c r="K3" s="11"/>
      <c r="L3" s="11"/>
      <c r="M3" s="12"/>
      <c r="N3" s="13"/>
    </row>
    <row r="4">
      <c r="A4" s="14">
        <v>2.0</v>
      </c>
      <c r="B4" s="15" t="s">
        <v>17</v>
      </c>
      <c r="C4" s="15" t="s">
        <v>18</v>
      </c>
      <c r="D4" s="15" t="s">
        <v>19</v>
      </c>
      <c r="E4" s="16">
        <v>37028.0</v>
      </c>
      <c r="F4" s="15" t="s">
        <v>20</v>
      </c>
      <c r="G4" s="17"/>
      <c r="H4" s="18"/>
      <c r="I4" s="18"/>
      <c r="J4" s="19" t="s">
        <v>21</v>
      </c>
      <c r="K4" s="18"/>
      <c r="L4" s="19"/>
      <c r="M4" s="12"/>
      <c r="N4" s="13"/>
    </row>
    <row r="5">
      <c r="A5" s="7">
        <v>3.0</v>
      </c>
      <c r="B5" s="8" t="s">
        <v>22</v>
      </c>
      <c r="C5" s="8" t="s">
        <v>23</v>
      </c>
      <c r="D5" s="8" t="s">
        <v>24</v>
      </c>
      <c r="E5" s="20">
        <v>37541.0</v>
      </c>
      <c r="F5" s="8" t="s">
        <v>25</v>
      </c>
      <c r="G5" s="10"/>
      <c r="H5" s="11"/>
      <c r="I5" s="11"/>
      <c r="J5" s="11"/>
      <c r="K5" s="11"/>
      <c r="L5" s="11"/>
      <c r="M5" s="12"/>
      <c r="N5" s="13"/>
    </row>
    <row r="6">
      <c r="A6" s="14">
        <v>4.0</v>
      </c>
      <c r="B6" s="15" t="s">
        <v>26</v>
      </c>
      <c r="C6" s="15" t="s">
        <v>27</v>
      </c>
      <c r="D6" s="15" t="s">
        <v>28</v>
      </c>
      <c r="E6" s="16">
        <v>37360.0</v>
      </c>
      <c r="F6" s="15" t="s">
        <v>25</v>
      </c>
      <c r="G6" s="17"/>
      <c r="H6" s="18"/>
      <c r="I6" s="18"/>
      <c r="J6" s="18"/>
      <c r="K6" s="18"/>
      <c r="L6" s="18"/>
      <c r="M6" s="12"/>
      <c r="N6" s="21" t="s">
        <v>29</v>
      </c>
    </row>
    <row r="7">
      <c r="A7" s="7">
        <v>5.0</v>
      </c>
      <c r="B7" s="8" t="s">
        <v>30</v>
      </c>
      <c r="C7" s="8" t="s">
        <v>31</v>
      </c>
      <c r="D7" s="8" t="s">
        <v>32</v>
      </c>
      <c r="E7" s="9">
        <v>37272.0</v>
      </c>
      <c r="F7" s="8" t="s">
        <v>25</v>
      </c>
      <c r="G7" s="10"/>
      <c r="H7" s="11"/>
      <c r="I7" s="11"/>
      <c r="J7" s="11"/>
      <c r="K7" s="11"/>
      <c r="L7" s="11"/>
      <c r="M7" s="12"/>
      <c r="N7" s="13"/>
    </row>
    <row r="8">
      <c r="A8" s="14">
        <v>6.0</v>
      </c>
      <c r="B8" s="15" t="s">
        <v>33</v>
      </c>
      <c r="C8" s="15" t="s">
        <v>34</v>
      </c>
      <c r="D8" s="15" t="s">
        <v>35</v>
      </c>
      <c r="E8" s="16">
        <v>37501.0</v>
      </c>
      <c r="F8" s="15" t="s">
        <v>25</v>
      </c>
      <c r="G8" s="14" t="s">
        <v>36</v>
      </c>
      <c r="H8" s="19" t="s">
        <v>36</v>
      </c>
      <c r="I8" s="19" t="s">
        <v>37</v>
      </c>
      <c r="J8" s="19" t="s">
        <v>21</v>
      </c>
      <c r="K8" s="19" t="s">
        <v>21</v>
      </c>
      <c r="L8" s="22"/>
      <c r="M8" s="12"/>
      <c r="N8" s="13"/>
    </row>
    <row r="9">
      <c r="A9" s="7">
        <v>7.0</v>
      </c>
      <c r="B9" s="8" t="s">
        <v>38</v>
      </c>
      <c r="C9" s="8" t="s">
        <v>39</v>
      </c>
      <c r="D9" s="8" t="s">
        <v>40</v>
      </c>
      <c r="E9" s="9">
        <v>37362.0</v>
      </c>
      <c r="F9" s="8" t="s">
        <v>25</v>
      </c>
      <c r="G9" s="10"/>
      <c r="H9" s="11"/>
      <c r="I9" s="11"/>
      <c r="J9" s="11"/>
      <c r="K9" s="11"/>
      <c r="L9" s="11"/>
      <c r="M9" s="12"/>
      <c r="N9" s="13"/>
    </row>
    <row r="10">
      <c r="A10" s="14">
        <v>8.0</v>
      </c>
      <c r="B10" s="15" t="s">
        <v>41</v>
      </c>
      <c r="C10" s="15" t="s">
        <v>42</v>
      </c>
      <c r="D10" s="15" t="s">
        <v>43</v>
      </c>
      <c r="E10" s="16">
        <v>37413.0</v>
      </c>
      <c r="F10" s="15" t="s">
        <v>25</v>
      </c>
      <c r="G10" s="17"/>
      <c r="H10" s="18"/>
      <c r="I10" s="18"/>
      <c r="J10" s="18"/>
      <c r="K10" s="18"/>
      <c r="L10" s="18"/>
      <c r="M10" s="12"/>
      <c r="N10" s="13"/>
    </row>
    <row r="11">
      <c r="A11" s="7">
        <v>9.0</v>
      </c>
      <c r="B11" s="8" t="s">
        <v>44</v>
      </c>
      <c r="C11" s="8" t="s">
        <v>45</v>
      </c>
      <c r="D11" s="8" t="s">
        <v>28</v>
      </c>
      <c r="E11" s="9">
        <v>37487.0</v>
      </c>
      <c r="F11" s="8" t="s">
        <v>25</v>
      </c>
      <c r="G11" s="10"/>
      <c r="H11" s="11"/>
      <c r="I11" s="11"/>
      <c r="J11" s="11"/>
      <c r="K11" s="11"/>
      <c r="L11" s="11"/>
      <c r="M11" s="12"/>
      <c r="N11" s="13"/>
    </row>
    <row r="12">
      <c r="A12" s="14">
        <v>10.0</v>
      </c>
      <c r="B12" s="15" t="s">
        <v>46</v>
      </c>
      <c r="C12" s="15" t="s">
        <v>47</v>
      </c>
      <c r="D12" s="15" t="s">
        <v>48</v>
      </c>
      <c r="E12" s="16">
        <v>37018.0</v>
      </c>
      <c r="F12" s="15" t="s">
        <v>25</v>
      </c>
      <c r="G12" s="17"/>
      <c r="H12" s="18"/>
      <c r="I12" s="18"/>
      <c r="J12" s="19" t="s">
        <v>49</v>
      </c>
      <c r="K12" s="18"/>
      <c r="L12" s="18"/>
      <c r="M12" s="23" t="s">
        <v>21</v>
      </c>
      <c r="N12" s="13"/>
    </row>
    <row r="13">
      <c r="A13" s="7">
        <v>11.0</v>
      </c>
      <c r="B13" s="8" t="s">
        <v>50</v>
      </c>
      <c r="C13" s="8" t="s">
        <v>51</v>
      </c>
      <c r="D13" s="8" t="s">
        <v>52</v>
      </c>
      <c r="E13" s="9">
        <v>36924.0</v>
      </c>
      <c r="F13" s="8" t="s">
        <v>25</v>
      </c>
      <c r="G13" s="10"/>
      <c r="H13" s="11"/>
      <c r="I13" s="11"/>
      <c r="J13" s="11"/>
      <c r="K13" s="11"/>
      <c r="L13" s="11"/>
      <c r="M13" s="12"/>
      <c r="N13" s="13"/>
    </row>
    <row r="14">
      <c r="A14" s="14">
        <v>12.0</v>
      </c>
      <c r="B14" s="15" t="s">
        <v>53</v>
      </c>
      <c r="C14" s="15" t="s">
        <v>54</v>
      </c>
      <c r="D14" s="15" t="s">
        <v>55</v>
      </c>
      <c r="E14" s="16">
        <v>36971.0</v>
      </c>
      <c r="F14" s="15" t="s">
        <v>25</v>
      </c>
      <c r="G14" s="17"/>
      <c r="H14" s="18"/>
      <c r="I14" s="18"/>
      <c r="J14" s="18"/>
      <c r="K14" s="18"/>
      <c r="L14" s="18"/>
      <c r="M14" s="12"/>
      <c r="N14" s="13"/>
    </row>
    <row r="15">
      <c r="A15" s="7">
        <v>13.0</v>
      </c>
      <c r="B15" s="8" t="s">
        <v>56</v>
      </c>
      <c r="C15" s="8" t="s">
        <v>57</v>
      </c>
      <c r="D15" s="8" t="s">
        <v>58</v>
      </c>
      <c r="E15" s="9">
        <v>37283.0</v>
      </c>
      <c r="F15" s="8" t="s">
        <v>25</v>
      </c>
      <c r="G15" s="10"/>
      <c r="H15" s="11"/>
      <c r="I15" s="11"/>
      <c r="J15" s="11"/>
      <c r="K15" s="11"/>
      <c r="L15" s="11"/>
      <c r="M15" s="12"/>
      <c r="N15" s="13"/>
    </row>
    <row r="16">
      <c r="A16" s="14">
        <v>14.0</v>
      </c>
      <c r="B16" s="15" t="s">
        <v>59</v>
      </c>
      <c r="C16" s="15" t="s">
        <v>60</v>
      </c>
      <c r="D16" s="15" t="s">
        <v>61</v>
      </c>
      <c r="E16" s="16">
        <v>37537.0</v>
      </c>
      <c r="F16" s="15" t="s">
        <v>25</v>
      </c>
      <c r="G16" s="17"/>
      <c r="H16" s="18"/>
      <c r="I16" s="18"/>
      <c r="J16" s="18"/>
      <c r="K16" s="18"/>
      <c r="L16" s="18"/>
      <c r="M16" s="12"/>
      <c r="N16" s="13"/>
    </row>
    <row r="17">
      <c r="A17" s="7">
        <v>15.0</v>
      </c>
      <c r="B17" s="8" t="s">
        <v>62</v>
      </c>
      <c r="C17" s="8" t="s">
        <v>63</v>
      </c>
      <c r="D17" s="8" t="s">
        <v>64</v>
      </c>
      <c r="E17" s="9">
        <v>37332.0</v>
      </c>
      <c r="F17" s="8" t="s">
        <v>25</v>
      </c>
      <c r="G17" s="10"/>
      <c r="H17" s="11"/>
      <c r="I17" s="11"/>
      <c r="J17" s="11"/>
      <c r="K17" s="11"/>
      <c r="L17" s="11"/>
      <c r="M17" s="12"/>
      <c r="N17" s="13"/>
    </row>
    <row r="18">
      <c r="A18" s="14">
        <v>16.0</v>
      </c>
      <c r="B18" s="15" t="s">
        <v>65</v>
      </c>
      <c r="C18" s="15" t="s">
        <v>63</v>
      </c>
      <c r="D18" s="15" t="s">
        <v>66</v>
      </c>
      <c r="E18" s="16">
        <v>37296.0</v>
      </c>
      <c r="F18" s="15" t="s">
        <v>25</v>
      </c>
      <c r="G18" s="17"/>
      <c r="H18" s="18"/>
      <c r="I18" s="18"/>
      <c r="J18" s="18"/>
      <c r="K18" s="18"/>
      <c r="L18" s="18"/>
      <c r="M18" s="12"/>
      <c r="N18" s="13"/>
    </row>
    <row r="19">
      <c r="A19" s="7">
        <v>17.0</v>
      </c>
      <c r="B19" s="8" t="s">
        <v>67</v>
      </c>
      <c r="C19" s="8" t="s">
        <v>68</v>
      </c>
      <c r="D19" s="8" t="s">
        <v>69</v>
      </c>
      <c r="E19" s="9">
        <v>37481.0</v>
      </c>
      <c r="F19" s="8" t="s">
        <v>25</v>
      </c>
      <c r="G19" s="10"/>
      <c r="H19" s="11"/>
      <c r="I19" s="11"/>
      <c r="J19" s="11"/>
      <c r="K19" s="11"/>
      <c r="L19" s="11"/>
      <c r="M19" s="12"/>
      <c r="N19" s="13"/>
    </row>
    <row r="20">
      <c r="A20" s="14">
        <v>18.0</v>
      </c>
      <c r="B20" s="15" t="s">
        <v>70</v>
      </c>
      <c r="C20" s="15" t="s">
        <v>71</v>
      </c>
      <c r="D20" s="15" t="s">
        <v>72</v>
      </c>
      <c r="E20" s="16">
        <v>37532.0</v>
      </c>
      <c r="F20" s="15" t="s">
        <v>25</v>
      </c>
      <c r="G20" s="17"/>
      <c r="H20" s="18"/>
      <c r="I20" s="18"/>
      <c r="J20" s="18"/>
      <c r="K20" s="18"/>
      <c r="L20" s="18"/>
      <c r="M20" s="12"/>
      <c r="N20" s="13"/>
    </row>
    <row r="21">
      <c r="A21" s="7">
        <v>19.0</v>
      </c>
      <c r="B21" s="8" t="s">
        <v>73</v>
      </c>
      <c r="C21" s="8" t="s">
        <v>74</v>
      </c>
      <c r="D21" s="8" t="s">
        <v>75</v>
      </c>
      <c r="E21" s="9">
        <v>37302.0</v>
      </c>
      <c r="F21" s="8" t="s">
        <v>25</v>
      </c>
      <c r="G21" s="10"/>
      <c r="H21" s="11"/>
      <c r="I21" s="11"/>
      <c r="J21" s="11"/>
      <c r="K21" s="24" t="s">
        <v>21</v>
      </c>
      <c r="L21" s="25"/>
      <c r="M21" s="12"/>
      <c r="N21" s="13"/>
    </row>
    <row r="22">
      <c r="A22" s="14">
        <v>20.0</v>
      </c>
      <c r="B22" s="15" t="s">
        <v>76</v>
      </c>
      <c r="C22" s="15" t="s">
        <v>77</v>
      </c>
      <c r="D22" s="15" t="s">
        <v>75</v>
      </c>
      <c r="E22" s="16">
        <v>37508.0</v>
      </c>
      <c r="F22" s="15" t="s">
        <v>25</v>
      </c>
      <c r="G22" s="17"/>
      <c r="H22" s="18"/>
      <c r="I22" s="18"/>
      <c r="J22" s="18"/>
      <c r="K22" s="18"/>
      <c r="L22" s="18"/>
      <c r="M22" s="12"/>
      <c r="N22" s="13"/>
    </row>
    <row r="23">
      <c r="A23" s="7">
        <v>21.0</v>
      </c>
      <c r="B23" s="8" t="s">
        <v>78</v>
      </c>
      <c r="C23" s="8" t="s">
        <v>79</v>
      </c>
      <c r="D23" s="8" t="s">
        <v>80</v>
      </c>
      <c r="E23" s="20">
        <v>37576.0</v>
      </c>
      <c r="F23" s="8" t="s">
        <v>25</v>
      </c>
      <c r="G23" s="10"/>
      <c r="H23" s="11"/>
      <c r="I23" s="11"/>
      <c r="J23" s="11"/>
      <c r="K23" s="11"/>
      <c r="L23" s="11"/>
      <c r="M23" s="12"/>
      <c r="N23" s="13"/>
    </row>
    <row r="24">
      <c r="A24" s="14">
        <v>22.0</v>
      </c>
      <c r="B24" s="15" t="s">
        <v>81</v>
      </c>
      <c r="C24" s="15" t="s">
        <v>82</v>
      </c>
      <c r="D24" s="15" t="s">
        <v>83</v>
      </c>
      <c r="E24" s="16">
        <v>37320.0</v>
      </c>
      <c r="F24" s="15" t="s">
        <v>25</v>
      </c>
      <c r="G24" s="17"/>
      <c r="H24" s="18"/>
      <c r="I24" s="18"/>
      <c r="J24" s="18"/>
      <c r="K24" s="18"/>
      <c r="L24" s="18"/>
      <c r="M24" s="12"/>
      <c r="N24" s="21" t="s">
        <v>84</v>
      </c>
    </row>
    <row r="25">
      <c r="A25" s="7">
        <v>23.0</v>
      </c>
      <c r="B25" s="8" t="s">
        <v>85</v>
      </c>
      <c r="C25" s="8" t="s">
        <v>86</v>
      </c>
      <c r="D25" s="8" t="s">
        <v>87</v>
      </c>
      <c r="E25" s="9">
        <v>37257.0</v>
      </c>
      <c r="F25" s="8" t="s">
        <v>25</v>
      </c>
      <c r="G25" s="10"/>
      <c r="H25" s="11"/>
      <c r="I25" s="11"/>
      <c r="J25" s="11"/>
      <c r="K25" s="11"/>
      <c r="L25" s="11"/>
      <c r="M25" s="12"/>
      <c r="N25" s="13"/>
    </row>
    <row r="26">
      <c r="A26" s="14">
        <v>24.0</v>
      </c>
      <c r="B26" s="15" t="s">
        <v>88</v>
      </c>
      <c r="C26" s="15" t="s">
        <v>89</v>
      </c>
      <c r="D26" s="15" t="s">
        <v>90</v>
      </c>
      <c r="E26" s="26">
        <v>37552.0</v>
      </c>
      <c r="F26" s="15" t="s">
        <v>25</v>
      </c>
      <c r="G26" s="17"/>
      <c r="H26" s="18"/>
      <c r="I26" s="19" t="s">
        <v>21</v>
      </c>
      <c r="J26" s="19" t="s">
        <v>21</v>
      </c>
      <c r="K26" s="19" t="s">
        <v>21</v>
      </c>
      <c r="L26" s="19" t="s">
        <v>21</v>
      </c>
      <c r="M26" s="23" t="s">
        <v>21</v>
      </c>
      <c r="N26" s="13"/>
    </row>
    <row r="27">
      <c r="A27" s="7">
        <v>25.0</v>
      </c>
      <c r="B27" s="8" t="s">
        <v>91</v>
      </c>
      <c r="C27" s="8" t="s">
        <v>92</v>
      </c>
      <c r="D27" s="8" t="s">
        <v>93</v>
      </c>
      <c r="E27" s="9">
        <v>37276.0</v>
      </c>
      <c r="F27" s="8" t="s">
        <v>25</v>
      </c>
      <c r="G27" s="10"/>
      <c r="H27" s="11"/>
      <c r="I27" s="11"/>
      <c r="J27" s="11"/>
      <c r="K27" s="11"/>
      <c r="L27" s="11"/>
      <c r="M27" s="12"/>
      <c r="N27" s="13"/>
    </row>
    <row r="28">
      <c r="A28" s="14">
        <v>26.0</v>
      </c>
      <c r="B28" s="15" t="s">
        <v>94</v>
      </c>
      <c r="C28" s="15" t="s">
        <v>95</v>
      </c>
      <c r="D28" s="15" t="s">
        <v>96</v>
      </c>
      <c r="E28" s="16">
        <v>37281.0</v>
      </c>
      <c r="F28" s="15" t="s">
        <v>25</v>
      </c>
      <c r="G28" s="17"/>
      <c r="H28" s="18"/>
      <c r="I28" s="19" t="s">
        <v>21</v>
      </c>
      <c r="J28" s="19" t="s">
        <v>21</v>
      </c>
      <c r="K28" s="19" t="s">
        <v>21</v>
      </c>
      <c r="L28" s="19" t="s">
        <v>21</v>
      </c>
      <c r="M28" s="23" t="s">
        <v>21</v>
      </c>
      <c r="N28" s="13"/>
    </row>
    <row r="29">
      <c r="A29" s="7">
        <v>27.0</v>
      </c>
      <c r="B29" s="8" t="s">
        <v>97</v>
      </c>
      <c r="C29" s="8" t="s">
        <v>98</v>
      </c>
      <c r="D29" s="8" t="s">
        <v>99</v>
      </c>
      <c r="E29" s="9">
        <v>37423.0</v>
      </c>
      <c r="F29" s="8" t="s">
        <v>25</v>
      </c>
      <c r="G29" s="10"/>
      <c r="H29" s="11"/>
      <c r="I29" s="11"/>
      <c r="J29" s="11"/>
      <c r="K29" s="11"/>
      <c r="L29" s="11"/>
      <c r="M29" s="12"/>
      <c r="N29" s="13"/>
    </row>
    <row r="30">
      <c r="A30" s="14">
        <v>28.0</v>
      </c>
      <c r="B30" s="15" t="s">
        <v>100</v>
      </c>
      <c r="C30" s="15" t="s">
        <v>101</v>
      </c>
      <c r="D30" s="15" t="s">
        <v>102</v>
      </c>
      <c r="E30" s="16">
        <v>37593.0</v>
      </c>
      <c r="F30" s="15" t="s">
        <v>25</v>
      </c>
      <c r="G30" s="17"/>
      <c r="H30" s="18"/>
      <c r="I30" s="18"/>
      <c r="J30" s="19" t="s">
        <v>49</v>
      </c>
      <c r="K30" s="18"/>
      <c r="L30" s="18"/>
      <c r="M30" s="23" t="s">
        <v>21</v>
      </c>
      <c r="N30" s="13"/>
    </row>
    <row r="31">
      <c r="A31" s="7">
        <v>29.0</v>
      </c>
      <c r="B31" s="8" t="s">
        <v>103</v>
      </c>
      <c r="C31" s="8" t="s">
        <v>104</v>
      </c>
      <c r="D31" s="8" t="s">
        <v>105</v>
      </c>
      <c r="E31" s="9">
        <v>37458.0</v>
      </c>
      <c r="F31" s="8" t="s">
        <v>25</v>
      </c>
      <c r="G31" s="10"/>
      <c r="H31" s="11"/>
      <c r="I31" s="11"/>
      <c r="J31" s="11"/>
      <c r="K31" s="11"/>
      <c r="L31" s="11"/>
      <c r="M31" s="12"/>
      <c r="N31" s="13"/>
    </row>
    <row r="32">
      <c r="A32" s="14">
        <v>30.0</v>
      </c>
      <c r="B32" s="15" t="s">
        <v>106</v>
      </c>
      <c r="C32" s="15" t="s">
        <v>107</v>
      </c>
      <c r="D32" s="15" t="s">
        <v>108</v>
      </c>
      <c r="E32" s="16">
        <v>37434.0</v>
      </c>
      <c r="F32" s="15" t="s">
        <v>25</v>
      </c>
      <c r="G32" s="17"/>
      <c r="H32" s="18"/>
      <c r="I32" s="18"/>
      <c r="J32" s="18"/>
      <c r="K32" s="18"/>
      <c r="L32" s="18"/>
      <c r="M32" s="12"/>
      <c r="N32" s="13"/>
    </row>
    <row r="33">
      <c r="A33" s="7">
        <v>31.0</v>
      </c>
      <c r="B33" s="8" t="s">
        <v>109</v>
      </c>
      <c r="C33" s="8" t="s">
        <v>110</v>
      </c>
      <c r="D33" s="8" t="s">
        <v>111</v>
      </c>
      <c r="E33" s="9">
        <v>37439.0</v>
      </c>
      <c r="F33" s="8" t="s">
        <v>25</v>
      </c>
      <c r="G33" s="10"/>
      <c r="H33" s="11"/>
      <c r="I33" s="11"/>
      <c r="J33" s="11"/>
      <c r="K33" s="11"/>
      <c r="L33" s="11"/>
      <c r="M33" s="12"/>
      <c r="N33" s="21" t="s">
        <v>112</v>
      </c>
    </row>
    <row r="34">
      <c r="A34" s="14">
        <v>32.0</v>
      </c>
      <c r="B34" s="15" t="s">
        <v>113</v>
      </c>
      <c r="C34" s="15" t="s">
        <v>114</v>
      </c>
      <c r="D34" s="15" t="s">
        <v>115</v>
      </c>
      <c r="E34" s="26">
        <v>35362.0</v>
      </c>
      <c r="F34" s="15" t="s">
        <v>116</v>
      </c>
      <c r="G34" s="17"/>
      <c r="H34" s="18"/>
      <c r="I34" s="18"/>
      <c r="J34" s="18"/>
      <c r="K34" s="18"/>
      <c r="L34" s="18"/>
      <c r="M34" s="12"/>
      <c r="N34" s="13"/>
    </row>
    <row r="35">
      <c r="A35" s="27"/>
      <c r="B35" s="28"/>
      <c r="C35" s="28"/>
      <c r="D35" s="28"/>
      <c r="E35" s="27"/>
      <c r="F35" s="28"/>
      <c r="G35" s="29">
        <f t="shared" ref="G35:M35" si="1">COUNTBLANK(G3:G34)</f>
        <v>31</v>
      </c>
      <c r="H35" s="29">
        <f t="shared" si="1"/>
        <v>31</v>
      </c>
      <c r="I35" s="29">
        <f t="shared" si="1"/>
        <v>29</v>
      </c>
      <c r="J35" s="29">
        <f t="shared" si="1"/>
        <v>26</v>
      </c>
      <c r="K35" s="29">
        <f t="shared" si="1"/>
        <v>28</v>
      </c>
      <c r="L35" s="29">
        <f t="shared" si="1"/>
        <v>30</v>
      </c>
      <c r="M35" s="30">
        <f t="shared" si="1"/>
        <v>28</v>
      </c>
    </row>
  </sheetData>
  <mergeCells count="1">
    <mergeCell ref="C2:D2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4.25"/>
    <col customWidth="1" min="2" max="2" width="4.88"/>
    <col customWidth="1" min="3" max="3" width="10.63"/>
    <col customWidth="1" min="4" max="4" width="17.25"/>
    <col customWidth="1" min="5" max="5" width="8.5"/>
    <col customWidth="1" hidden="1" min="6" max="6" width="11.75"/>
    <col customWidth="1" hidden="1" min="7" max="7" width="10.38"/>
    <col customWidth="1" hidden="1" min="8" max="8" width="6.13"/>
    <col customWidth="1" hidden="1" min="9" max="9" width="8.63"/>
    <col customWidth="1" hidden="1" min="10" max="10" width="8.88"/>
    <col customWidth="1" hidden="1" min="11" max="11" width="9.38"/>
    <col customWidth="1" hidden="1" min="12" max="12" width="11.0"/>
    <col customWidth="1" hidden="1" min="13" max="13" width="8.0"/>
    <col customWidth="1" hidden="1" min="14" max="14" width="6.5"/>
    <col customWidth="1" min="15" max="15" width="10.5"/>
    <col customWidth="1" min="16" max="16" width="9.88"/>
    <col customWidth="1" min="17" max="17" width="6.63"/>
    <col customWidth="1" min="18" max="18" width="9.75"/>
    <col customWidth="1" min="19" max="19" width="7.63"/>
    <col customWidth="1" min="20" max="20" width="8.63"/>
    <col customWidth="1" min="21" max="21" width="14.38"/>
    <col customWidth="1" min="22" max="22" width="11.75"/>
    <col customWidth="1" min="23" max="26" width="5.13"/>
  </cols>
  <sheetData>
    <row r="1">
      <c r="B1" s="31" t="s">
        <v>117</v>
      </c>
      <c r="S1" s="32"/>
      <c r="T1" s="32"/>
      <c r="U1" s="32"/>
      <c r="V1" s="32"/>
      <c r="W1" s="32"/>
      <c r="X1" s="32"/>
      <c r="Y1" s="33"/>
      <c r="Z1" s="33"/>
    </row>
    <row r="2" ht="5.25" customHeight="1">
      <c r="F2" s="33" t="s">
        <v>118</v>
      </c>
      <c r="G2" s="34">
        <v>1.0</v>
      </c>
      <c r="H2" s="34">
        <v>1.0</v>
      </c>
      <c r="I2" s="34">
        <v>1.0</v>
      </c>
      <c r="J2" s="34">
        <v>1.0</v>
      </c>
      <c r="K2" s="34">
        <v>1.0</v>
      </c>
      <c r="L2" s="34">
        <v>1.0</v>
      </c>
      <c r="M2" s="34">
        <v>2.0</v>
      </c>
      <c r="N2" s="34">
        <v>2.0</v>
      </c>
      <c r="O2" s="35" t="s">
        <v>119</v>
      </c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3.75" customHeight="1">
      <c r="G3" s="36" t="s">
        <v>120</v>
      </c>
      <c r="K3" s="36" t="s">
        <v>121</v>
      </c>
      <c r="O3" s="37">
        <v>0.3</v>
      </c>
      <c r="P3" s="37">
        <v>0.7</v>
      </c>
    </row>
    <row r="4">
      <c r="A4" s="38"/>
      <c r="B4" s="39" t="s">
        <v>0</v>
      </c>
      <c r="C4" s="39" t="s">
        <v>122</v>
      </c>
      <c r="D4" s="40" t="s">
        <v>2</v>
      </c>
      <c r="E4" s="3"/>
      <c r="F4" s="39" t="s">
        <v>4</v>
      </c>
      <c r="G4" s="38" t="s">
        <v>123</v>
      </c>
      <c r="H4" s="38" t="s">
        <v>124</v>
      </c>
      <c r="I4" s="38" t="s">
        <v>125</v>
      </c>
      <c r="J4" s="38" t="s">
        <v>126</v>
      </c>
      <c r="K4" s="41" t="s">
        <v>123</v>
      </c>
      <c r="L4" s="41" t="s">
        <v>127</v>
      </c>
      <c r="M4" s="41" t="s">
        <v>128</v>
      </c>
      <c r="N4" s="41" t="s">
        <v>129</v>
      </c>
      <c r="O4" s="39" t="s">
        <v>130</v>
      </c>
      <c r="P4" s="39" t="s">
        <v>131</v>
      </c>
      <c r="Q4" s="39" t="s">
        <v>132</v>
      </c>
      <c r="R4" s="42" t="s">
        <v>133</v>
      </c>
      <c r="S4" s="43" t="s">
        <v>134</v>
      </c>
      <c r="T4" s="44" t="s">
        <v>135</v>
      </c>
      <c r="U4" s="45"/>
      <c r="V4" s="46" t="s">
        <v>12</v>
      </c>
      <c r="W4" s="46" t="s">
        <v>136</v>
      </c>
      <c r="X4" s="46" t="s">
        <v>137</v>
      </c>
      <c r="Y4" s="46" t="s">
        <v>133</v>
      </c>
      <c r="Z4" s="46" t="s">
        <v>138</v>
      </c>
    </row>
    <row r="5">
      <c r="A5" s="47" t="str">
        <f t="shared" ref="A5:A36" si="1">D5&amp;" "&amp;E5</f>
        <v>Lâm Minh Tiến</v>
      </c>
      <c r="B5" s="7">
        <v>1.0</v>
      </c>
      <c r="C5" s="8" t="s">
        <v>13</v>
      </c>
      <c r="D5" s="48" t="s">
        <v>14</v>
      </c>
      <c r="E5" s="49" t="s">
        <v>15</v>
      </c>
      <c r="F5" s="49" t="s">
        <v>16</v>
      </c>
      <c r="G5" s="8">
        <v>1.0</v>
      </c>
      <c r="H5" s="8">
        <v>0.5</v>
      </c>
      <c r="I5" s="8">
        <v>0.0</v>
      </c>
      <c r="J5" s="8">
        <v>0.0</v>
      </c>
      <c r="K5" s="8">
        <v>1.0</v>
      </c>
      <c r="L5" s="8">
        <v>0.0</v>
      </c>
      <c r="M5" s="8">
        <v>1.0</v>
      </c>
      <c r="N5" s="8">
        <v>0.0</v>
      </c>
      <c r="O5" s="50">
        <f t="shared" ref="O5:O27" si="2">G5*$G$2+H5*$H$2+I5*$I$2+J5*$J$2+K5*$K$2+L5*$L$2+M5*$M$2+N5*$N$2</f>
        <v>4.5</v>
      </c>
      <c r="P5" s="50">
        <f>VLOOKUP(C5,'Lý thuyết'!$A$1:$B$32,2,0)</f>
        <v>4.59</v>
      </c>
      <c r="Q5" s="51">
        <f t="shared" ref="Q5:Q27" si="3">round(O5*$O$3+P5*$P$3,1)</f>
        <v>4.6</v>
      </c>
      <c r="R5" s="52" t="str">
        <f t="shared" ref="R5:R27" si="4">VLOOKUP(Q5,$W$5:$Y$12,3,1)</f>
        <v>D</v>
      </c>
      <c r="S5" s="53">
        <f t="shared" ref="S5:S36" si="5">Q5+0.2</f>
        <v>4.8</v>
      </c>
      <c r="T5" s="53" t="str">
        <f t="shared" ref="T5:T36" si="6">VLOOKUP(S5,$W$5:$Y$12,3,1)</f>
        <v>D</v>
      </c>
      <c r="U5" s="54" t="str">
        <f t="shared" ref="U5:U36" si="7">if(O5&gt;=9,"X","")</f>
        <v/>
      </c>
      <c r="V5" s="28"/>
      <c r="W5" s="55">
        <v>0.0</v>
      </c>
      <c r="X5" s="55">
        <v>3.9</v>
      </c>
      <c r="Y5" s="56" t="s">
        <v>139</v>
      </c>
      <c r="Z5" s="55">
        <v>0.0</v>
      </c>
    </row>
    <row r="6">
      <c r="A6" s="57" t="str">
        <f t="shared" si="1"/>
        <v>Lê Thành Dô</v>
      </c>
      <c r="B6" s="14">
        <v>2.0</v>
      </c>
      <c r="C6" s="15" t="s">
        <v>17</v>
      </c>
      <c r="D6" s="58" t="s">
        <v>18</v>
      </c>
      <c r="E6" s="59" t="s">
        <v>19</v>
      </c>
      <c r="F6" s="59" t="s">
        <v>20</v>
      </c>
      <c r="G6" s="15">
        <v>1.0</v>
      </c>
      <c r="H6" s="15">
        <v>1.0</v>
      </c>
      <c r="I6" s="15">
        <v>1.0</v>
      </c>
      <c r="J6" s="15">
        <v>1.0</v>
      </c>
      <c r="K6" s="15">
        <v>1.0</v>
      </c>
      <c r="L6" s="15">
        <v>0.5</v>
      </c>
      <c r="M6" s="15">
        <v>0.0</v>
      </c>
      <c r="N6" s="15">
        <v>0.0</v>
      </c>
      <c r="O6" s="60">
        <f t="shared" si="2"/>
        <v>5.5</v>
      </c>
      <c r="P6" s="60">
        <f>VLOOKUP(C6,'Lý thuyết'!$A$1:$B$32,2,0)</f>
        <v>3.42</v>
      </c>
      <c r="Q6" s="61">
        <f t="shared" si="3"/>
        <v>4</v>
      </c>
      <c r="R6" s="62" t="str">
        <f t="shared" si="4"/>
        <v>D</v>
      </c>
      <c r="S6" s="63">
        <f t="shared" si="5"/>
        <v>4.2</v>
      </c>
      <c r="T6" s="63" t="str">
        <f t="shared" si="6"/>
        <v>D</v>
      </c>
      <c r="U6" s="64" t="str">
        <f t="shared" si="7"/>
        <v/>
      </c>
      <c r="V6" s="65" t="s">
        <v>140</v>
      </c>
      <c r="W6" s="66">
        <v>4.0</v>
      </c>
      <c r="X6" s="66">
        <v>4.9</v>
      </c>
      <c r="Y6" s="67" t="s">
        <v>141</v>
      </c>
      <c r="Z6" s="66">
        <v>1.0</v>
      </c>
    </row>
    <row r="7">
      <c r="A7" s="47" t="str">
        <f t="shared" si="1"/>
        <v>Lê Thị Kim Ngọc</v>
      </c>
      <c r="B7" s="7">
        <v>3.0</v>
      </c>
      <c r="C7" s="8" t="s">
        <v>22</v>
      </c>
      <c r="D7" s="48" t="s">
        <v>23</v>
      </c>
      <c r="E7" s="49" t="s">
        <v>24</v>
      </c>
      <c r="F7" s="49" t="s">
        <v>25</v>
      </c>
      <c r="G7" s="8">
        <v>1.0</v>
      </c>
      <c r="H7" s="8">
        <v>1.0</v>
      </c>
      <c r="I7" s="8">
        <v>0.0</v>
      </c>
      <c r="J7" s="8">
        <v>0.0</v>
      </c>
      <c r="K7" s="8">
        <v>1.0</v>
      </c>
      <c r="L7" s="8">
        <v>0.0</v>
      </c>
      <c r="M7" s="8">
        <v>1.0</v>
      </c>
      <c r="N7" s="8">
        <v>0.0</v>
      </c>
      <c r="O7" s="50">
        <f t="shared" si="2"/>
        <v>5</v>
      </c>
      <c r="P7" s="50">
        <f>VLOOKUP(C7,'Lý thuyết'!$A$1:$B$32,2,0)</f>
        <v>6.41</v>
      </c>
      <c r="Q7" s="51">
        <f t="shared" si="3"/>
        <v>6</v>
      </c>
      <c r="R7" s="52" t="str">
        <f t="shared" si="4"/>
        <v>C</v>
      </c>
      <c r="S7" s="53">
        <f t="shared" si="5"/>
        <v>6.2</v>
      </c>
      <c r="T7" s="53" t="str">
        <f t="shared" si="6"/>
        <v>C</v>
      </c>
      <c r="U7" s="54" t="str">
        <f t="shared" si="7"/>
        <v/>
      </c>
      <c r="V7" s="28"/>
      <c r="W7" s="55">
        <v>5.0</v>
      </c>
      <c r="X7" s="55">
        <v>5.4</v>
      </c>
      <c r="Y7" s="56" t="s">
        <v>142</v>
      </c>
      <c r="Z7" s="55">
        <v>1.5</v>
      </c>
    </row>
    <row r="8">
      <c r="A8" s="57" t="str">
        <f t="shared" si="1"/>
        <v>Trần Thị Thanh Thanh</v>
      </c>
      <c r="B8" s="14">
        <v>4.0</v>
      </c>
      <c r="C8" s="15" t="s">
        <v>26</v>
      </c>
      <c r="D8" s="58" t="s">
        <v>27</v>
      </c>
      <c r="E8" s="59" t="s">
        <v>28</v>
      </c>
      <c r="F8" s="59" t="s">
        <v>25</v>
      </c>
      <c r="G8" s="15">
        <v>1.0</v>
      </c>
      <c r="H8" s="15">
        <v>1.0</v>
      </c>
      <c r="I8" s="15">
        <v>0.25</v>
      </c>
      <c r="J8" s="15">
        <v>0.0</v>
      </c>
      <c r="K8" s="15">
        <v>1.0</v>
      </c>
      <c r="L8" s="15">
        <v>0.0</v>
      </c>
      <c r="M8" s="15">
        <v>1.0</v>
      </c>
      <c r="N8" s="15">
        <v>0.0</v>
      </c>
      <c r="O8" s="60">
        <f t="shared" si="2"/>
        <v>5.25</v>
      </c>
      <c r="P8" s="60">
        <f>VLOOKUP(C8,'Lý thuyết'!$A$1:$B$32,2,0)</f>
        <v>4.92</v>
      </c>
      <c r="Q8" s="61">
        <f t="shared" si="3"/>
        <v>5</v>
      </c>
      <c r="R8" s="62" t="str">
        <f t="shared" si="4"/>
        <v>D+</v>
      </c>
      <c r="S8" s="63">
        <f t="shared" si="5"/>
        <v>5.2</v>
      </c>
      <c r="T8" s="63" t="str">
        <f t="shared" si="6"/>
        <v>D+</v>
      </c>
      <c r="U8" s="64" t="str">
        <f t="shared" si="7"/>
        <v/>
      </c>
      <c r="V8" s="65" t="s">
        <v>143</v>
      </c>
      <c r="W8" s="66">
        <v>5.5</v>
      </c>
      <c r="X8" s="66">
        <v>6.4</v>
      </c>
      <c r="Y8" s="67" t="s">
        <v>144</v>
      </c>
      <c r="Z8" s="66">
        <v>2.0</v>
      </c>
    </row>
    <row r="9">
      <c r="A9" s="47" t="str">
        <f t="shared" si="1"/>
        <v>Nguyễn Thị Thùy Trang</v>
      </c>
      <c r="B9" s="7">
        <v>5.0</v>
      </c>
      <c r="C9" s="8" t="s">
        <v>30</v>
      </c>
      <c r="D9" s="48" t="s">
        <v>31</v>
      </c>
      <c r="E9" s="49" t="s">
        <v>32</v>
      </c>
      <c r="F9" s="49" t="s">
        <v>25</v>
      </c>
      <c r="G9" s="8">
        <v>1.0</v>
      </c>
      <c r="H9" s="8">
        <v>1.0</v>
      </c>
      <c r="I9" s="8">
        <v>0.0</v>
      </c>
      <c r="J9" s="8">
        <v>0.0</v>
      </c>
      <c r="K9" s="8">
        <v>1.0</v>
      </c>
      <c r="L9" s="8">
        <v>0.0</v>
      </c>
      <c r="M9" s="8">
        <v>0.0</v>
      </c>
      <c r="N9" s="8">
        <v>0.0</v>
      </c>
      <c r="O9" s="50">
        <f t="shared" si="2"/>
        <v>3</v>
      </c>
      <c r="P9" s="50">
        <f>VLOOKUP(C9,'Lý thuyết'!$A$1:$B$32,2,0)</f>
        <v>5.48</v>
      </c>
      <c r="Q9" s="51">
        <f t="shared" si="3"/>
        <v>4.7</v>
      </c>
      <c r="R9" s="52" t="str">
        <f t="shared" si="4"/>
        <v>D</v>
      </c>
      <c r="S9" s="53">
        <f t="shared" si="5"/>
        <v>4.9</v>
      </c>
      <c r="T9" s="53" t="str">
        <f t="shared" si="6"/>
        <v>D</v>
      </c>
      <c r="U9" s="54" t="str">
        <f t="shared" si="7"/>
        <v/>
      </c>
      <c r="V9" s="28"/>
      <c r="W9" s="55">
        <v>6.5</v>
      </c>
      <c r="X9" s="55">
        <v>6.9</v>
      </c>
      <c r="Y9" s="56" t="s">
        <v>145</v>
      </c>
      <c r="Z9" s="55">
        <v>2.5</v>
      </c>
    </row>
    <row r="10">
      <c r="A10" s="57" t="str">
        <f t="shared" si="1"/>
        <v>Nguyễn Đăng Khoa</v>
      </c>
      <c r="B10" s="14">
        <v>6.0</v>
      </c>
      <c r="C10" s="15" t="s">
        <v>33</v>
      </c>
      <c r="D10" s="58" t="s">
        <v>34</v>
      </c>
      <c r="E10" s="59" t="s">
        <v>35</v>
      </c>
      <c r="F10" s="59" t="s">
        <v>25</v>
      </c>
      <c r="G10" s="15">
        <v>1.0</v>
      </c>
      <c r="H10" s="15">
        <v>1.0</v>
      </c>
      <c r="I10" s="15">
        <v>0.0</v>
      </c>
      <c r="J10" s="15">
        <v>0.0</v>
      </c>
      <c r="K10" s="15">
        <v>1.0</v>
      </c>
      <c r="L10" s="15">
        <v>0.0</v>
      </c>
      <c r="M10" s="15">
        <v>0.0</v>
      </c>
      <c r="N10" s="15">
        <v>0.0</v>
      </c>
      <c r="O10" s="60">
        <f t="shared" si="2"/>
        <v>3</v>
      </c>
      <c r="P10" s="60">
        <f>VLOOKUP(C10,'Lý thuyết'!$A$1:$B$32,2,0)</f>
        <v>5.21</v>
      </c>
      <c r="Q10" s="61">
        <f t="shared" si="3"/>
        <v>4.5</v>
      </c>
      <c r="R10" s="62" t="str">
        <f t="shared" si="4"/>
        <v>D</v>
      </c>
      <c r="S10" s="63">
        <f t="shared" si="5"/>
        <v>4.7</v>
      </c>
      <c r="T10" s="63" t="str">
        <f t="shared" si="6"/>
        <v>D</v>
      </c>
      <c r="U10" s="64" t="str">
        <f t="shared" si="7"/>
        <v/>
      </c>
      <c r="V10" s="68"/>
      <c r="W10" s="66">
        <v>7.0</v>
      </c>
      <c r="X10" s="66">
        <v>7.9</v>
      </c>
      <c r="Y10" s="67" t="s">
        <v>146</v>
      </c>
      <c r="Z10" s="66">
        <v>3.0</v>
      </c>
    </row>
    <row r="11">
      <c r="A11" s="47" t="str">
        <f t="shared" si="1"/>
        <v>Nguyễn Trí Thức</v>
      </c>
      <c r="B11" s="7">
        <v>7.0</v>
      </c>
      <c r="C11" s="8" t="s">
        <v>38</v>
      </c>
      <c r="D11" s="48" t="s">
        <v>39</v>
      </c>
      <c r="E11" s="49" t="s">
        <v>40</v>
      </c>
      <c r="F11" s="49" t="s">
        <v>25</v>
      </c>
      <c r="G11" s="8">
        <v>1.0</v>
      </c>
      <c r="H11" s="8">
        <v>1.0</v>
      </c>
      <c r="I11" s="8">
        <v>0.0</v>
      </c>
      <c r="J11" s="8">
        <v>0.0</v>
      </c>
      <c r="K11" s="8">
        <v>1.0</v>
      </c>
      <c r="L11" s="8">
        <v>0.0</v>
      </c>
      <c r="M11" s="8">
        <v>0.0</v>
      </c>
      <c r="N11" s="8">
        <v>0.0</v>
      </c>
      <c r="O11" s="50">
        <f t="shared" si="2"/>
        <v>3</v>
      </c>
      <c r="P11" s="50">
        <f>VLOOKUP(C11,'Lý thuyết'!$A$1:$B$32,2,0)</f>
        <v>6.01</v>
      </c>
      <c r="Q11" s="51">
        <f t="shared" si="3"/>
        <v>5.1</v>
      </c>
      <c r="R11" s="52" t="str">
        <f t="shared" si="4"/>
        <v>D+</v>
      </c>
      <c r="S11" s="53">
        <f t="shared" si="5"/>
        <v>5.3</v>
      </c>
      <c r="T11" s="53" t="str">
        <f t="shared" si="6"/>
        <v>D+</v>
      </c>
      <c r="U11" s="54" t="str">
        <f t="shared" si="7"/>
        <v/>
      </c>
      <c r="V11" s="28"/>
      <c r="W11" s="55">
        <v>8.0</v>
      </c>
      <c r="X11" s="55">
        <v>8.9</v>
      </c>
      <c r="Y11" s="56" t="s">
        <v>147</v>
      </c>
      <c r="Z11" s="55">
        <v>3.5</v>
      </c>
    </row>
    <row r="12">
      <c r="A12" s="57" t="str">
        <f t="shared" si="1"/>
        <v>Lê Thị Hoàng Ngân</v>
      </c>
      <c r="B12" s="14">
        <v>8.0</v>
      </c>
      <c r="C12" s="15" t="s">
        <v>41</v>
      </c>
      <c r="D12" s="58" t="s">
        <v>42</v>
      </c>
      <c r="E12" s="59" t="s">
        <v>43</v>
      </c>
      <c r="F12" s="59" t="s">
        <v>25</v>
      </c>
      <c r="G12" s="15">
        <v>1.0</v>
      </c>
      <c r="H12" s="15">
        <v>1.0</v>
      </c>
      <c r="I12" s="15">
        <v>1.0</v>
      </c>
      <c r="J12" s="15">
        <v>0.0</v>
      </c>
      <c r="K12" s="15">
        <v>1.0</v>
      </c>
      <c r="L12" s="15">
        <v>1.0</v>
      </c>
      <c r="M12" s="15">
        <v>1.0</v>
      </c>
      <c r="N12" s="15">
        <v>0.0</v>
      </c>
      <c r="O12" s="60">
        <f t="shared" si="2"/>
        <v>7</v>
      </c>
      <c r="P12" s="60">
        <f>VLOOKUP(C12,'Lý thuyết'!$A$1:$B$32,2,0)</f>
        <v>6.98</v>
      </c>
      <c r="Q12" s="61">
        <f t="shared" si="3"/>
        <v>7</v>
      </c>
      <c r="R12" s="62" t="str">
        <f t="shared" si="4"/>
        <v>B</v>
      </c>
      <c r="S12" s="63">
        <f t="shared" si="5"/>
        <v>7.2</v>
      </c>
      <c r="T12" s="63" t="str">
        <f t="shared" si="6"/>
        <v>B</v>
      </c>
      <c r="U12" s="64" t="str">
        <f t="shared" si="7"/>
        <v/>
      </c>
      <c r="V12" s="68"/>
      <c r="W12" s="66">
        <v>9.0</v>
      </c>
      <c r="X12" s="66">
        <v>10.0</v>
      </c>
      <c r="Y12" s="67" t="s">
        <v>148</v>
      </c>
      <c r="Z12" s="66">
        <v>4.0</v>
      </c>
    </row>
    <row r="13">
      <c r="A13" s="47" t="str">
        <f t="shared" si="1"/>
        <v>Đỗ Nhật Thanh</v>
      </c>
      <c r="B13" s="7">
        <v>9.0</v>
      </c>
      <c r="C13" s="8" t="s">
        <v>44</v>
      </c>
      <c r="D13" s="48" t="s">
        <v>45</v>
      </c>
      <c r="E13" s="49" t="s">
        <v>28</v>
      </c>
      <c r="F13" s="49" t="s">
        <v>25</v>
      </c>
      <c r="G13" s="8">
        <v>1.0</v>
      </c>
      <c r="H13" s="8">
        <v>1.0</v>
      </c>
      <c r="I13" s="8">
        <v>1.0</v>
      </c>
      <c r="J13" s="8">
        <v>1.0</v>
      </c>
      <c r="K13" s="8">
        <v>1.0</v>
      </c>
      <c r="L13" s="8">
        <v>1.0</v>
      </c>
      <c r="M13" s="8">
        <v>1.0</v>
      </c>
      <c r="N13" s="8">
        <v>1.0</v>
      </c>
      <c r="O13" s="50">
        <f t="shared" si="2"/>
        <v>10</v>
      </c>
      <c r="P13" s="50">
        <f>VLOOKUP(C13,'Lý thuyết'!$A$1:$B$32,2,0)</f>
        <v>6.48</v>
      </c>
      <c r="Q13" s="51">
        <f t="shared" si="3"/>
        <v>7.5</v>
      </c>
      <c r="R13" s="52" t="str">
        <f t="shared" si="4"/>
        <v>B</v>
      </c>
      <c r="S13" s="53">
        <f t="shared" si="5"/>
        <v>7.7</v>
      </c>
      <c r="T13" s="53" t="str">
        <f t="shared" si="6"/>
        <v>B</v>
      </c>
      <c r="U13" s="54" t="str">
        <f t="shared" si="7"/>
        <v>X</v>
      </c>
      <c r="V13" s="28"/>
      <c r="W13" s="28"/>
      <c r="X13" s="28"/>
      <c r="Y13" s="28"/>
      <c r="Z13" s="28"/>
    </row>
    <row r="14">
      <c r="A14" s="57" t="str">
        <f t="shared" si="1"/>
        <v>Trần Ngọc Xuân</v>
      </c>
      <c r="B14" s="14">
        <v>10.0</v>
      </c>
      <c r="C14" s="15" t="s">
        <v>46</v>
      </c>
      <c r="D14" s="58" t="s">
        <v>47</v>
      </c>
      <c r="E14" s="59" t="s">
        <v>48</v>
      </c>
      <c r="F14" s="59" t="s">
        <v>25</v>
      </c>
      <c r="G14" s="15">
        <v>1.0</v>
      </c>
      <c r="H14" s="15">
        <v>0.5</v>
      </c>
      <c r="I14" s="15">
        <v>1.0</v>
      </c>
      <c r="J14" s="15">
        <v>1.0</v>
      </c>
      <c r="K14" s="15">
        <v>1.0</v>
      </c>
      <c r="L14" s="15">
        <v>0.75</v>
      </c>
      <c r="M14" s="15">
        <v>0.0</v>
      </c>
      <c r="N14" s="15">
        <v>0.0</v>
      </c>
      <c r="O14" s="60">
        <f t="shared" si="2"/>
        <v>5.25</v>
      </c>
      <c r="P14" s="60">
        <f>VLOOKUP(C14,'Lý thuyết'!$A$1:$B$32,2,0)</f>
        <v>3.49</v>
      </c>
      <c r="Q14" s="61">
        <f t="shared" si="3"/>
        <v>4</v>
      </c>
      <c r="R14" s="62" t="str">
        <f t="shared" si="4"/>
        <v>D</v>
      </c>
      <c r="S14" s="63">
        <f t="shared" si="5"/>
        <v>4.2</v>
      </c>
      <c r="T14" s="63" t="str">
        <f t="shared" si="6"/>
        <v>D</v>
      </c>
      <c r="U14" s="64" t="str">
        <f t="shared" si="7"/>
        <v/>
      </c>
      <c r="V14" s="65" t="s">
        <v>149</v>
      </c>
      <c r="W14" s="68"/>
      <c r="X14" s="68"/>
      <c r="Y14" s="68"/>
      <c r="Z14" s="68"/>
    </row>
    <row r="15">
      <c r="A15" s="47" t="str">
        <f t="shared" si="1"/>
        <v>Thạch Sê Tha</v>
      </c>
      <c r="B15" s="7">
        <v>11.0</v>
      </c>
      <c r="C15" s="8" t="s">
        <v>50</v>
      </c>
      <c r="D15" s="48" t="s">
        <v>51</v>
      </c>
      <c r="E15" s="49" t="s">
        <v>52</v>
      </c>
      <c r="F15" s="49" t="s">
        <v>25</v>
      </c>
      <c r="G15" s="8">
        <v>1.0</v>
      </c>
      <c r="H15" s="8">
        <v>0.0</v>
      </c>
      <c r="I15" s="8">
        <v>1.0</v>
      </c>
      <c r="J15" s="8">
        <v>1.0</v>
      </c>
      <c r="K15" s="8">
        <v>1.0</v>
      </c>
      <c r="L15" s="8">
        <v>0.75</v>
      </c>
      <c r="M15" s="8">
        <v>0.0</v>
      </c>
      <c r="N15" s="8">
        <v>0.0</v>
      </c>
      <c r="O15" s="50">
        <f t="shared" si="2"/>
        <v>4.75</v>
      </c>
      <c r="P15" s="50">
        <f>VLOOKUP(C15,'Lý thuyết'!$A$1:$B$32,2,0)</f>
        <v>3.69</v>
      </c>
      <c r="Q15" s="51">
        <f t="shared" si="3"/>
        <v>4</v>
      </c>
      <c r="R15" s="52" t="str">
        <f t="shared" si="4"/>
        <v>D</v>
      </c>
      <c r="S15" s="53">
        <f t="shared" si="5"/>
        <v>4.2</v>
      </c>
      <c r="T15" s="53" t="str">
        <f t="shared" si="6"/>
        <v>D</v>
      </c>
      <c r="U15" s="54" t="str">
        <f t="shared" si="7"/>
        <v/>
      </c>
      <c r="V15" s="69" t="s">
        <v>149</v>
      </c>
      <c r="W15" s="28"/>
      <c r="X15" s="28"/>
      <c r="Y15" s="28"/>
      <c r="Z15" s="28"/>
    </row>
    <row r="16">
      <c r="A16" s="57" t="str">
        <f t="shared" si="1"/>
        <v>Nguyễn Văn Giỏi</v>
      </c>
      <c r="B16" s="14">
        <v>12.0</v>
      </c>
      <c r="C16" s="15" t="s">
        <v>53</v>
      </c>
      <c r="D16" s="58" t="s">
        <v>54</v>
      </c>
      <c r="E16" s="59" t="s">
        <v>55</v>
      </c>
      <c r="F16" s="59" t="s">
        <v>25</v>
      </c>
      <c r="G16" s="15">
        <v>1.0</v>
      </c>
      <c r="H16" s="15">
        <v>1.0</v>
      </c>
      <c r="I16" s="15">
        <v>0.0</v>
      </c>
      <c r="J16" s="15">
        <v>0.25</v>
      </c>
      <c r="K16" s="15">
        <v>1.0</v>
      </c>
      <c r="L16" s="15">
        <v>1.0</v>
      </c>
      <c r="M16" s="15">
        <v>1.0</v>
      </c>
      <c r="N16" s="15">
        <v>0.0</v>
      </c>
      <c r="O16" s="60">
        <f t="shared" si="2"/>
        <v>6.25</v>
      </c>
      <c r="P16" s="60">
        <f>VLOOKUP(C16,'Lý thuyết'!$A$1:$B$32,2,0)</f>
        <v>6.61</v>
      </c>
      <c r="Q16" s="61">
        <f t="shared" si="3"/>
        <v>6.5</v>
      </c>
      <c r="R16" s="62" t="str">
        <f t="shared" si="4"/>
        <v>C+</v>
      </c>
      <c r="S16" s="63">
        <f t="shared" si="5"/>
        <v>6.7</v>
      </c>
      <c r="T16" s="63" t="str">
        <f t="shared" si="6"/>
        <v>C+</v>
      </c>
      <c r="U16" s="64" t="str">
        <f t="shared" si="7"/>
        <v/>
      </c>
      <c r="V16" s="65" t="s">
        <v>150</v>
      </c>
      <c r="W16" s="68"/>
      <c r="X16" s="68"/>
      <c r="Y16" s="68"/>
      <c r="Z16" s="68"/>
    </row>
    <row r="17">
      <c r="A17" s="47" t="str">
        <f t="shared" si="1"/>
        <v>Phạm Quốc Sử</v>
      </c>
      <c r="B17" s="7">
        <v>13.0</v>
      </c>
      <c r="C17" s="8" t="s">
        <v>56</v>
      </c>
      <c r="D17" s="48" t="s">
        <v>57</v>
      </c>
      <c r="E17" s="49" t="s">
        <v>58</v>
      </c>
      <c r="F17" s="49" t="s">
        <v>25</v>
      </c>
      <c r="G17" s="8">
        <v>1.0</v>
      </c>
      <c r="H17" s="8">
        <v>1.0</v>
      </c>
      <c r="I17" s="8">
        <v>0.0</v>
      </c>
      <c r="J17" s="8">
        <v>0.5</v>
      </c>
      <c r="K17" s="8">
        <v>1.0</v>
      </c>
      <c r="L17" s="8">
        <v>0.0</v>
      </c>
      <c r="M17" s="8">
        <v>0.0</v>
      </c>
      <c r="N17" s="8">
        <v>0.0</v>
      </c>
      <c r="O17" s="50">
        <f t="shared" si="2"/>
        <v>3.5</v>
      </c>
      <c r="P17" s="50">
        <f>VLOOKUP(C17,'Lý thuyết'!$A$1:$B$32,2,0)</f>
        <v>4.22</v>
      </c>
      <c r="Q17" s="51">
        <f t="shared" si="3"/>
        <v>4</v>
      </c>
      <c r="R17" s="52" t="str">
        <f t="shared" si="4"/>
        <v>D</v>
      </c>
      <c r="S17" s="53">
        <f t="shared" si="5"/>
        <v>4.2</v>
      </c>
      <c r="T17" s="53" t="str">
        <f t="shared" si="6"/>
        <v>D</v>
      </c>
      <c r="U17" s="54" t="str">
        <f t="shared" si="7"/>
        <v/>
      </c>
      <c r="V17" s="69" t="s">
        <v>151</v>
      </c>
      <c r="W17" s="28"/>
      <c r="X17" s="28"/>
      <c r="Y17" s="28"/>
      <c r="Z17" s="28"/>
    </row>
    <row r="18">
      <c r="A18" s="57" t="str">
        <f t="shared" si="1"/>
        <v>Trần Phương Thái</v>
      </c>
      <c r="B18" s="14">
        <v>14.0</v>
      </c>
      <c r="C18" s="15" t="s">
        <v>59</v>
      </c>
      <c r="D18" s="58" t="s">
        <v>60</v>
      </c>
      <c r="E18" s="59" t="s">
        <v>61</v>
      </c>
      <c r="F18" s="59" t="s">
        <v>25</v>
      </c>
      <c r="G18" s="15">
        <v>1.0</v>
      </c>
      <c r="H18" s="15">
        <v>1.0</v>
      </c>
      <c r="I18" s="15">
        <v>1.0</v>
      </c>
      <c r="J18" s="15">
        <v>1.0</v>
      </c>
      <c r="K18" s="15">
        <v>1.0</v>
      </c>
      <c r="L18" s="15">
        <v>0.0</v>
      </c>
      <c r="M18" s="15">
        <v>1.0</v>
      </c>
      <c r="N18" s="15">
        <v>1.0</v>
      </c>
      <c r="O18" s="60">
        <f t="shared" si="2"/>
        <v>9</v>
      </c>
      <c r="P18" s="60">
        <f>VLOOKUP(C18,'Lý thuyết'!$A$1:$B$32,2,0)</f>
        <v>8.31</v>
      </c>
      <c r="Q18" s="61">
        <f t="shared" si="3"/>
        <v>8.5</v>
      </c>
      <c r="R18" s="62" t="str">
        <f t="shared" si="4"/>
        <v>B+</v>
      </c>
      <c r="S18" s="63">
        <f t="shared" si="5"/>
        <v>8.7</v>
      </c>
      <c r="T18" s="63" t="str">
        <f t="shared" si="6"/>
        <v>B+</v>
      </c>
      <c r="U18" s="64" t="str">
        <f t="shared" si="7"/>
        <v>X</v>
      </c>
      <c r="V18" s="68"/>
      <c r="W18" s="68"/>
      <c r="X18" s="68"/>
      <c r="Y18" s="68"/>
      <c r="Z18" s="68"/>
    </row>
    <row r="19">
      <c r="A19" s="47" t="str">
        <f t="shared" si="1"/>
        <v>Nguyễn Phước Trọng</v>
      </c>
      <c r="B19" s="7">
        <v>15.0</v>
      </c>
      <c r="C19" s="8" t="s">
        <v>62</v>
      </c>
      <c r="D19" s="48" t="s">
        <v>63</v>
      </c>
      <c r="E19" s="49" t="s">
        <v>64</v>
      </c>
      <c r="F19" s="49" t="s">
        <v>25</v>
      </c>
      <c r="G19" s="8">
        <v>1.0</v>
      </c>
      <c r="H19" s="8">
        <v>1.0</v>
      </c>
      <c r="I19" s="8">
        <v>0.0</v>
      </c>
      <c r="J19" s="8">
        <v>0.0</v>
      </c>
      <c r="K19" s="8">
        <v>1.0</v>
      </c>
      <c r="L19" s="8">
        <v>0.0</v>
      </c>
      <c r="M19" s="8">
        <v>1.0</v>
      </c>
      <c r="N19" s="8">
        <v>0.0</v>
      </c>
      <c r="O19" s="50">
        <f t="shared" si="2"/>
        <v>5</v>
      </c>
      <c r="P19" s="50">
        <f>VLOOKUP(C19,'Lý thuyết'!$A$1:$B$32,2,0)</f>
        <v>5.01</v>
      </c>
      <c r="Q19" s="51">
        <f t="shared" si="3"/>
        <v>5</v>
      </c>
      <c r="R19" s="52" t="str">
        <f t="shared" si="4"/>
        <v>D+</v>
      </c>
      <c r="S19" s="53">
        <f t="shared" si="5"/>
        <v>5.2</v>
      </c>
      <c r="T19" s="53" t="str">
        <f t="shared" si="6"/>
        <v>D+</v>
      </c>
      <c r="U19" s="54" t="str">
        <f t="shared" si="7"/>
        <v/>
      </c>
      <c r="V19" s="28"/>
      <c r="W19" s="28"/>
      <c r="X19" s="28"/>
      <c r="Y19" s="28"/>
      <c r="Z19" s="28"/>
    </row>
    <row r="20">
      <c r="A20" s="57" t="str">
        <f t="shared" si="1"/>
        <v>Nguyễn Phước An</v>
      </c>
      <c r="B20" s="14">
        <v>16.0</v>
      </c>
      <c r="C20" s="15" t="s">
        <v>65</v>
      </c>
      <c r="D20" s="58" t="s">
        <v>63</v>
      </c>
      <c r="E20" s="59" t="s">
        <v>66</v>
      </c>
      <c r="F20" s="59" t="s">
        <v>25</v>
      </c>
      <c r="G20" s="15">
        <v>1.0</v>
      </c>
      <c r="H20" s="15">
        <v>1.0</v>
      </c>
      <c r="I20" s="15">
        <v>0.0</v>
      </c>
      <c r="J20" s="15">
        <v>0.0</v>
      </c>
      <c r="K20" s="15">
        <v>1.0</v>
      </c>
      <c r="L20" s="15">
        <v>0.0</v>
      </c>
      <c r="M20" s="15">
        <v>1.0</v>
      </c>
      <c r="N20" s="15">
        <v>0.0</v>
      </c>
      <c r="O20" s="60">
        <f t="shared" si="2"/>
        <v>5</v>
      </c>
      <c r="P20" s="60">
        <f>VLOOKUP(C20,'Lý thuyết'!$A$1:$B$32,2,0)</f>
        <v>6.38</v>
      </c>
      <c r="Q20" s="61">
        <f t="shared" si="3"/>
        <v>6</v>
      </c>
      <c r="R20" s="62" t="str">
        <f t="shared" si="4"/>
        <v>C</v>
      </c>
      <c r="S20" s="63">
        <f t="shared" si="5"/>
        <v>6.2</v>
      </c>
      <c r="T20" s="63" t="str">
        <f t="shared" si="6"/>
        <v>C</v>
      </c>
      <c r="U20" s="64" t="str">
        <f t="shared" si="7"/>
        <v/>
      </c>
      <c r="V20" s="68"/>
      <c r="W20" s="68"/>
      <c r="X20" s="68"/>
      <c r="Y20" s="68"/>
      <c r="Z20" s="68"/>
    </row>
    <row r="21">
      <c r="A21" s="47" t="str">
        <f t="shared" si="1"/>
        <v>Phạm Huỳnh Anh</v>
      </c>
      <c r="B21" s="7">
        <v>17.0</v>
      </c>
      <c r="C21" s="8" t="s">
        <v>67</v>
      </c>
      <c r="D21" s="48" t="s">
        <v>68</v>
      </c>
      <c r="E21" s="49" t="s">
        <v>69</v>
      </c>
      <c r="F21" s="49" t="s">
        <v>25</v>
      </c>
      <c r="G21" s="8">
        <v>1.0</v>
      </c>
      <c r="H21" s="8">
        <v>1.0</v>
      </c>
      <c r="I21" s="8">
        <v>1.0</v>
      </c>
      <c r="J21" s="8">
        <v>0.0</v>
      </c>
      <c r="K21" s="8">
        <v>1.0</v>
      </c>
      <c r="L21" s="8">
        <v>0.0</v>
      </c>
      <c r="M21" s="8">
        <v>0.0</v>
      </c>
      <c r="N21" s="8">
        <v>0.0</v>
      </c>
      <c r="O21" s="50">
        <f t="shared" si="2"/>
        <v>4</v>
      </c>
      <c r="P21" s="50">
        <f>VLOOKUP(C21,'Lý thuyết'!$A$1:$B$32,2,0)</f>
        <v>6.61</v>
      </c>
      <c r="Q21" s="51">
        <f t="shared" si="3"/>
        <v>5.8</v>
      </c>
      <c r="R21" s="52" t="str">
        <f t="shared" si="4"/>
        <v>C</v>
      </c>
      <c r="S21" s="53">
        <f t="shared" si="5"/>
        <v>6</v>
      </c>
      <c r="T21" s="53" t="str">
        <f t="shared" si="6"/>
        <v>C</v>
      </c>
      <c r="U21" s="54" t="str">
        <f t="shared" si="7"/>
        <v/>
      </c>
      <c r="V21" s="28"/>
      <c r="W21" s="28"/>
      <c r="X21" s="28"/>
      <c r="Y21" s="28"/>
      <c r="Z21" s="28"/>
    </row>
    <row r="22">
      <c r="A22" s="57" t="str">
        <f t="shared" si="1"/>
        <v>Nguyễn Tấn Đại</v>
      </c>
      <c r="B22" s="14">
        <v>18.0</v>
      </c>
      <c r="C22" s="15" t="s">
        <v>70</v>
      </c>
      <c r="D22" s="58" t="s">
        <v>71</v>
      </c>
      <c r="E22" s="59" t="s">
        <v>72</v>
      </c>
      <c r="F22" s="59" t="s">
        <v>25</v>
      </c>
      <c r="G22" s="15">
        <v>1.0</v>
      </c>
      <c r="H22" s="15">
        <v>1.0</v>
      </c>
      <c r="I22" s="15">
        <v>0.0</v>
      </c>
      <c r="J22" s="15">
        <v>1.0</v>
      </c>
      <c r="K22" s="15">
        <v>1.0</v>
      </c>
      <c r="L22" s="15">
        <v>0.0</v>
      </c>
      <c r="M22" s="15">
        <v>1.0</v>
      </c>
      <c r="N22" s="15">
        <v>0.5</v>
      </c>
      <c r="O22" s="60">
        <f t="shared" si="2"/>
        <v>7</v>
      </c>
      <c r="P22" s="60">
        <f>VLOOKUP(C22,'Lý thuyết'!$A$1:$B$32,2,0)</f>
        <v>6.41</v>
      </c>
      <c r="Q22" s="61">
        <f t="shared" si="3"/>
        <v>6.6</v>
      </c>
      <c r="R22" s="62" t="str">
        <f t="shared" si="4"/>
        <v>C+</v>
      </c>
      <c r="S22" s="63">
        <f t="shared" si="5"/>
        <v>6.8</v>
      </c>
      <c r="T22" s="63" t="str">
        <f t="shared" si="6"/>
        <v>C+</v>
      </c>
      <c r="U22" s="64" t="str">
        <f t="shared" si="7"/>
        <v/>
      </c>
      <c r="V22" s="68"/>
      <c r="W22" s="68"/>
      <c r="X22" s="68"/>
      <c r="Y22" s="68"/>
      <c r="Z22" s="68"/>
    </row>
    <row r="23">
      <c r="A23" s="47" t="str">
        <f t="shared" si="1"/>
        <v>Nguyễn Nhật Hào</v>
      </c>
      <c r="B23" s="7">
        <v>19.0</v>
      </c>
      <c r="C23" s="8" t="s">
        <v>73</v>
      </c>
      <c r="D23" s="48" t="s">
        <v>74</v>
      </c>
      <c r="E23" s="49" t="s">
        <v>75</v>
      </c>
      <c r="F23" s="49" t="s">
        <v>25</v>
      </c>
      <c r="G23" s="8">
        <v>1.0</v>
      </c>
      <c r="H23" s="8">
        <v>1.0</v>
      </c>
      <c r="I23" s="8">
        <v>0.0</v>
      </c>
      <c r="J23" s="8">
        <v>0.75</v>
      </c>
      <c r="K23" s="8">
        <v>1.0</v>
      </c>
      <c r="L23" s="8">
        <v>0.0</v>
      </c>
      <c r="M23" s="8">
        <v>1.0</v>
      </c>
      <c r="N23" s="8">
        <v>0.0</v>
      </c>
      <c r="O23" s="50">
        <f t="shared" si="2"/>
        <v>5.75</v>
      </c>
      <c r="P23" s="50">
        <f>VLOOKUP(C23,'Lý thuyết'!$A$1:$B$32,2,0)</f>
        <v>4.69</v>
      </c>
      <c r="Q23" s="51">
        <f t="shared" si="3"/>
        <v>5</v>
      </c>
      <c r="R23" s="52" t="str">
        <f t="shared" si="4"/>
        <v>D+</v>
      </c>
      <c r="S23" s="53">
        <f t="shared" si="5"/>
        <v>5.2</v>
      </c>
      <c r="T23" s="53" t="str">
        <f t="shared" si="6"/>
        <v>D+</v>
      </c>
      <c r="U23" s="54" t="str">
        <f t="shared" si="7"/>
        <v/>
      </c>
      <c r="V23" s="69" t="s">
        <v>152</v>
      </c>
      <c r="W23" s="28"/>
      <c r="X23" s="28"/>
      <c r="Y23" s="28"/>
      <c r="Z23" s="28"/>
    </row>
    <row r="24">
      <c r="A24" s="57" t="str">
        <f t="shared" si="1"/>
        <v>Trần Anh Hào</v>
      </c>
      <c r="B24" s="14">
        <v>20.0</v>
      </c>
      <c r="C24" s="15" t="s">
        <v>76</v>
      </c>
      <c r="D24" s="58" t="s">
        <v>77</v>
      </c>
      <c r="E24" s="59" t="s">
        <v>75</v>
      </c>
      <c r="F24" s="59" t="s">
        <v>25</v>
      </c>
      <c r="G24" s="15">
        <v>1.0</v>
      </c>
      <c r="H24" s="15">
        <v>1.0</v>
      </c>
      <c r="I24" s="15">
        <v>1.0</v>
      </c>
      <c r="J24" s="15">
        <v>1.0</v>
      </c>
      <c r="K24" s="15">
        <v>1.0</v>
      </c>
      <c r="L24" s="15">
        <v>0.25</v>
      </c>
      <c r="M24" s="15">
        <v>1.0</v>
      </c>
      <c r="N24" s="15">
        <v>0.0</v>
      </c>
      <c r="O24" s="60">
        <f t="shared" si="2"/>
        <v>7.25</v>
      </c>
      <c r="P24" s="60">
        <f>VLOOKUP(C24,'Lý thuyết'!$A$1:$B$32,2,0)</f>
        <v>6.11</v>
      </c>
      <c r="Q24" s="61">
        <f t="shared" si="3"/>
        <v>6.5</v>
      </c>
      <c r="R24" s="62" t="str">
        <f t="shared" si="4"/>
        <v>C+</v>
      </c>
      <c r="S24" s="63">
        <f t="shared" si="5"/>
        <v>6.7</v>
      </c>
      <c r="T24" s="63" t="str">
        <f t="shared" si="6"/>
        <v>C+</v>
      </c>
      <c r="U24" s="64" t="str">
        <f t="shared" si="7"/>
        <v/>
      </c>
      <c r="V24" s="65" t="s">
        <v>153</v>
      </c>
      <c r="W24" s="68"/>
      <c r="X24" s="68"/>
      <c r="Y24" s="68"/>
      <c r="Z24" s="68"/>
    </row>
    <row r="25">
      <c r="A25" s="47" t="str">
        <f t="shared" si="1"/>
        <v>Thang Hoàng Kháng</v>
      </c>
      <c r="B25" s="7">
        <v>21.0</v>
      </c>
      <c r="C25" s="8" t="s">
        <v>78</v>
      </c>
      <c r="D25" s="48" t="s">
        <v>79</v>
      </c>
      <c r="E25" s="49" t="s">
        <v>80</v>
      </c>
      <c r="F25" s="49" t="s">
        <v>25</v>
      </c>
      <c r="G25" s="8">
        <v>1.0</v>
      </c>
      <c r="H25" s="8">
        <v>0.5</v>
      </c>
      <c r="I25" s="8">
        <v>0.5</v>
      </c>
      <c r="J25" s="8">
        <v>0.5</v>
      </c>
      <c r="K25" s="8">
        <v>1.0</v>
      </c>
      <c r="L25" s="8">
        <v>0.0</v>
      </c>
      <c r="M25" s="8">
        <v>1.0</v>
      </c>
      <c r="N25" s="8">
        <v>0.0</v>
      </c>
      <c r="O25" s="50">
        <f t="shared" si="2"/>
        <v>5.5</v>
      </c>
      <c r="P25" s="50">
        <f>VLOOKUP(C25,'Lý thuyết'!$A$1:$B$32,2,0)</f>
        <v>6.88</v>
      </c>
      <c r="Q25" s="51">
        <f t="shared" si="3"/>
        <v>6.5</v>
      </c>
      <c r="R25" s="52" t="str">
        <f t="shared" si="4"/>
        <v>C+</v>
      </c>
      <c r="S25" s="53">
        <f t="shared" si="5"/>
        <v>6.7</v>
      </c>
      <c r="T25" s="53" t="str">
        <f t="shared" si="6"/>
        <v>C+</v>
      </c>
      <c r="U25" s="54" t="str">
        <f t="shared" si="7"/>
        <v/>
      </c>
      <c r="V25" s="28"/>
      <c r="W25" s="28"/>
      <c r="X25" s="28"/>
      <c r="Y25" s="28"/>
      <c r="Z25" s="28"/>
    </row>
    <row r="26">
      <c r="A26" s="57" t="str">
        <f t="shared" si="1"/>
        <v>Tạ Thị Hồng Liểu</v>
      </c>
      <c r="B26" s="14">
        <v>22.0</v>
      </c>
      <c r="C26" s="15" t="s">
        <v>81</v>
      </c>
      <c r="D26" s="58" t="s">
        <v>82</v>
      </c>
      <c r="E26" s="59" t="s">
        <v>83</v>
      </c>
      <c r="F26" s="59" t="s">
        <v>25</v>
      </c>
      <c r="G26" s="15">
        <v>1.0</v>
      </c>
      <c r="H26" s="15">
        <v>1.0</v>
      </c>
      <c r="I26" s="15">
        <v>1.0</v>
      </c>
      <c r="J26" s="15">
        <v>1.0</v>
      </c>
      <c r="K26" s="15">
        <v>1.0</v>
      </c>
      <c r="L26" s="15">
        <v>0.5</v>
      </c>
      <c r="M26" s="15">
        <v>0.0</v>
      </c>
      <c r="N26" s="15">
        <v>0.0</v>
      </c>
      <c r="O26" s="60">
        <f t="shared" si="2"/>
        <v>5.5</v>
      </c>
      <c r="P26" s="60">
        <f>VLOOKUP(C26,'Lý thuyết'!$A$1:$B$32,2,0)</f>
        <v>3.29</v>
      </c>
      <c r="Q26" s="61">
        <f t="shared" si="3"/>
        <v>4</v>
      </c>
      <c r="R26" s="62" t="str">
        <f t="shared" si="4"/>
        <v>D</v>
      </c>
      <c r="S26" s="63">
        <f t="shared" si="5"/>
        <v>4.2</v>
      </c>
      <c r="T26" s="63" t="str">
        <f t="shared" si="6"/>
        <v>D</v>
      </c>
      <c r="U26" s="64" t="str">
        <f t="shared" si="7"/>
        <v/>
      </c>
      <c r="V26" s="65" t="s">
        <v>154</v>
      </c>
      <c r="W26" s="65"/>
      <c r="X26" s="65"/>
      <c r="Y26" s="65"/>
      <c r="Z26" s="65"/>
    </row>
    <row r="27">
      <c r="A27" s="47" t="str">
        <f t="shared" si="1"/>
        <v>Lê Thị Yến Nhi</v>
      </c>
      <c r="B27" s="7">
        <v>23.0</v>
      </c>
      <c r="C27" s="8" t="s">
        <v>85</v>
      </c>
      <c r="D27" s="48" t="s">
        <v>86</v>
      </c>
      <c r="E27" s="49" t="s">
        <v>87</v>
      </c>
      <c r="F27" s="49" t="s">
        <v>25</v>
      </c>
      <c r="G27" s="8">
        <v>1.0</v>
      </c>
      <c r="H27" s="8">
        <v>0.0</v>
      </c>
      <c r="I27" s="8">
        <v>0.0</v>
      </c>
      <c r="J27" s="8">
        <v>0.0</v>
      </c>
      <c r="K27" s="8">
        <v>1.0</v>
      </c>
      <c r="L27" s="8">
        <v>0.0</v>
      </c>
      <c r="M27" s="8">
        <v>1.0</v>
      </c>
      <c r="N27" s="8">
        <v>0.0</v>
      </c>
      <c r="O27" s="50">
        <f t="shared" si="2"/>
        <v>4</v>
      </c>
      <c r="P27" s="50">
        <f>VLOOKUP(C27,'Lý thuyết'!$A$1:$B$32,2,0)</f>
        <v>4.62</v>
      </c>
      <c r="Q27" s="51">
        <f t="shared" si="3"/>
        <v>4.4</v>
      </c>
      <c r="R27" s="52" t="str">
        <f t="shared" si="4"/>
        <v>D</v>
      </c>
      <c r="S27" s="53">
        <f t="shared" si="5"/>
        <v>4.6</v>
      </c>
      <c r="T27" s="53" t="str">
        <f t="shared" si="6"/>
        <v>D</v>
      </c>
      <c r="U27" s="54" t="str">
        <f t="shared" si="7"/>
        <v/>
      </c>
      <c r="V27" s="28"/>
      <c r="W27" s="28"/>
      <c r="X27" s="28"/>
      <c r="Y27" s="28"/>
      <c r="Z27" s="28"/>
    </row>
    <row r="28">
      <c r="A28" s="57" t="str">
        <f t="shared" si="1"/>
        <v>Thạch Minh Phúc</v>
      </c>
      <c r="B28" s="14">
        <v>24.0</v>
      </c>
      <c r="C28" s="15" t="s">
        <v>88</v>
      </c>
      <c r="D28" s="58" t="s">
        <v>89</v>
      </c>
      <c r="E28" s="59" t="s">
        <v>90</v>
      </c>
      <c r="F28" s="59" t="s">
        <v>25</v>
      </c>
      <c r="G28" s="15" t="s">
        <v>155</v>
      </c>
      <c r="H28" s="15" t="s">
        <v>155</v>
      </c>
      <c r="I28" s="15" t="s">
        <v>155</v>
      </c>
      <c r="J28" s="15" t="s">
        <v>155</v>
      </c>
      <c r="K28" s="15" t="s">
        <v>155</v>
      </c>
      <c r="L28" s="70"/>
      <c r="M28" s="70"/>
      <c r="N28" s="70"/>
      <c r="O28" s="71" t="s">
        <v>155</v>
      </c>
      <c r="P28" s="60" t="str">
        <f>VLOOKUP(C28,'Lý thuyết'!$A$1:$B$32,2,0)</f>
        <v>-</v>
      </c>
      <c r="Q28" s="61">
        <v>-4.0</v>
      </c>
      <c r="R28" s="62"/>
      <c r="S28" s="63">
        <f t="shared" si="5"/>
        <v>-3.8</v>
      </c>
      <c r="T28" s="63" t="str">
        <f t="shared" si="6"/>
        <v>#N/A</v>
      </c>
      <c r="U28" s="64" t="str">
        <f t="shared" si="7"/>
        <v>X</v>
      </c>
      <c r="V28" s="68"/>
      <c r="W28" s="68"/>
      <c r="X28" s="68"/>
      <c r="Y28" s="68"/>
      <c r="Z28" s="68"/>
    </row>
    <row r="29">
      <c r="A29" s="47" t="str">
        <f t="shared" si="1"/>
        <v>Nguyễn Huỳnh Văn Sĩ</v>
      </c>
      <c r="B29" s="7">
        <v>25.0</v>
      </c>
      <c r="C29" s="8" t="s">
        <v>91</v>
      </c>
      <c r="D29" s="48" t="s">
        <v>92</v>
      </c>
      <c r="E29" s="49" t="s">
        <v>93</v>
      </c>
      <c r="F29" s="49" t="s">
        <v>25</v>
      </c>
      <c r="G29" s="8">
        <v>1.0</v>
      </c>
      <c r="H29" s="8">
        <v>0.0</v>
      </c>
      <c r="I29" s="8">
        <v>0.0</v>
      </c>
      <c r="J29" s="8">
        <v>0.0</v>
      </c>
      <c r="K29" s="8">
        <v>1.0</v>
      </c>
      <c r="L29" s="8">
        <v>1.0</v>
      </c>
      <c r="M29" s="8">
        <v>1.0</v>
      </c>
      <c r="N29" s="8">
        <v>0.0</v>
      </c>
      <c r="O29" s="50">
        <f>G29*$G$2+H29*$H$2+I29*$I$2+J29*$J$2+K29*$K$2+L29*$L$2+M29*$M$2+N29*$N$2</f>
        <v>5</v>
      </c>
      <c r="P29" s="50">
        <f>VLOOKUP(C29,'Lý thuyết'!$A$1:$B$32,2,0)</f>
        <v>5.88</v>
      </c>
      <c r="Q29" s="51">
        <f>round(O29*$O$3+P29*$P$3,1)</f>
        <v>5.6</v>
      </c>
      <c r="R29" s="52" t="str">
        <f>VLOOKUP(Q29,$W$5:$Y$12,3,1)</f>
        <v>C</v>
      </c>
      <c r="S29" s="53">
        <f t="shared" si="5"/>
        <v>5.8</v>
      </c>
      <c r="T29" s="53" t="str">
        <f t="shared" si="6"/>
        <v>C</v>
      </c>
      <c r="U29" s="54" t="str">
        <f t="shared" si="7"/>
        <v/>
      </c>
      <c r="V29" s="28"/>
      <c r="W29" s="28"/>
      <c r="X29" s="28"/>
      <c r="Y29" s="28"/>
      <c r="Z29" s="28"/>
    </row>
    <row r="30">
      <c r="A30" s="57" t="str">
        <f t="shared" si="1"/>
        <v>Nguyễn Thành Tín</v>
      </c>
      <c r="B30" s="14">
        <v>26.0</v>
      </c>
      <c r="C30" s="15" t="s">
        <v>94</v>
      </c>
      <c r="D30" s="58" t="s">
        <v>95</v>
      </c>
      <c r="E30" s="59" t="s">
        <v>96</v>
      </c>
      <c r="F30" s="59" t="s">
        <v>25</v>
      </c>
      <c r="G30" s="15" t="s">
        <v>155</v>
      </c>
      <c r="H30" s="15" t="s">
        <v>155</v>
      </c>
      <c r="I30" s="15" t="s">
        <v>155</v>
      </c>
      <c r="J30" s="15" t="s">
        <v>155</v>
      </c>
      <c r="K30" s="15" t="s">
        <v>155</v>
      </c>
      <c r="L30" s="70"/>
      <c r="M30" s="70"/>
      <c r="N30" s="70"/>
      <c r="O30" s="71" t="s">
        <v>155</v>
      </c>
      <c r="P30" s="60" t="str">
        <f>VLOOKUP(C30,'Lý thuyết'!$A$1:$B$32,2,0)</f>
        <v>-</v>
      </c>
      <c r="Q30" s="61">
        <v>-4.0</v>
      </c>
      <c r="R30" s="62"/>
      <c r="S30" s="63">
        <f t="shared" si="5"/>
        <v>-3.8</v>
      </c>
      <c r="T30" s="63" t="str">
        <f t="shared" si="6"/>
        <v>#N/A</v>
      </c>
      <c r="U30" s="64" t="str">
        <f t="shared" si="7"/>
        <v>X</v>
      </c>
      <c r="V30" s="68"/>
      <c r="W30" s="68"/>
      <c r="X30" s="68"/>
      <c r="Y30" s="68"/>
      <c r="Z30" s="68"/>
    </row>
    <row r="31">
      <c r="A31" s="47" t="str">
        <f t="shared" si="1"/>
        <v>Trương Công Vinh</v>
      </c>
      <c r="B31" s="7">
        <v>27.0</v>
      </c>
      <c r="C31" s="8" t="s">
        <v>97</v>
      </c>
      <c r="D31" s="48" t="s">
        <v>98</v>
      </c>
      <c r="E31" s="49" t="s">
        <v>99</v>
      </c>
      <c r="F31" s="49" t="s">
        <v>25</v>
      </c>
      <c r="G31" s="8">
        <v>1.0</v>
      </c>
      <c r="H31" s="8">
        <v>1.0</v>
      </c>
      <c r="I31" s="8">
        <v>1.0</v>
      </c>
      <c r="J31" s="8">
        <v>0.0</v>
      </c>
      <c r="K31" s="8">
        <v>1.0</v>
      </c>
      <c r="L31" s="8">
        <v>0.0</v>
      </c>
      <c r="M31" s="8">
        <v>0.0</v>
      </c>
      <c r="N31" s="8">
        <v>0.0</v>
      </c>
      <c r="O31" s="50">
        <f t="shared" ref="O31:O36" si="8">G31*$G$2+H31*$H$2+I31*$I$2+J31*$J$2+K31*$K$2+L31*$L$2+M31*$M$2+N31*$N$2</f>
        <v>4</v>
      </c>
      <c r="P31" s="50">
        <f>VLOOKUP(C31,'Lý thuyết'!$A$1:$B$32,2,0)</f>
        <v>4.02</v>
      </c>
      <c r="Q31" s="51">
        <f t="shared" ref="Q31:Q36" si="9">round(O31*$O$3+P31*$P$3,1)</f>
        <v>4</v>
      </c>
      <c r="R31" s="52" t="str">
        <f t="shared" ref="R31:R36" si="10">VLOOKUP(Q31,$W$5:$Y$12,3,1)</f>
        <v>D</v>
      </c>
      <c r="S31" s="53">
        <f t="shared" si="5"/>
        <v>4.2</v>
      </c>
      <c r="T31" s="53" t="str">
        <f t="shared" si="6"/>
        <v>D</v>
      </c>
      <c r="U31" s="54" t="str">
        <f t="shared" si="7"/>
        <v/>
      </c>
      <c r="V31" s="69" t="s">
        <v>156</v>
      </c>
      <c r="W31" s="28"/>
      <c r="X31" s="28"/>
      <c r="Y31" s="28"/>
      <c r="Z31" s="28"/>
    </row>
    <row r="32">
      <c r="A32" s="57" t="str">
        <f t="shared" si="1"/>
        <v>Tiêu Quốc Cường</v>
      </c>
      <c r="B32" s="14">
        <v>28.0</v>
      </c>
      <c r="C32" s="15" t="s">
        <v>100</v>
      </c>
      <c r="D32" s="58" t="s">
        <v>101</v>
      </c>
      <c r="E32" s="59" t="s">
        <v>102</v>
      </c>
      <c r="F32" s="59" t="s">
        <v>25</v>
      </c>
      <c r="G32" s="15">
        <v>1.0</v>
      </c>
      <c r="H32" s="15">
        <v>1.0</v>
      </c>
      <c r="I32" s="15">
        <v>0.0</v>
      </c>
      <c r="J32" s="15">
        <v>0.0</v>
      </c>
      <c r="K32" s="15">
        <v>1.0</v>
      </c>
      <c r="L32" s="15">
        <v>0.0</v>
      </c>
      <c r="M32" s="15">
        <v>0.75</v>
      </c>
      <c r="N32" s="15">
        <v>0.0</v>
      </c>
      <c r="O32" s="60">
        <f t="shared" si="8"/>
        <v>4.5</v>
      </c>
      <c r="P32" s="60">
        <f>VLOOKUP(C32,'Lý thuyết'!$A$1:$B$32,2,0)</f>
        <v>5.28</v>
      </c>
      <c r="Q32" s="61">
        <f t="shared" si="9"/>
        <v>5</v>
      </c>
      <c r="R32" s="62" t="str">
        <f t="shared" si="10"/>
        <v>D+</v>
      </c>
      <c r="S32" s="63">
        <f t="shared" si="5"/>
        <v>5.2</v>
      </c>
      <c r="T32" s="63" t="str">
        <f t="shared" si="6"/>
        <v>D+</v>
      </c>
      <c r="U32" s="64" t="str">
        <f t="shared" si="7"/>
        <v/>
      </c>
      <c r="V32" s="65" t="s">
        <v>157</v>
      </c>
      <c r="W32" s="68"/>
      <c r="X32" s="68"/>
      <c r="Y32" s="68"/>
      <c r="Z32" s="68"/>
    </row>
    <row r="33">
      <c r="A33" s="47" t="str">
        <f t="shared" si="1"/>
        <v>Lê Hoàng Long</v>
      </c>
      <c r="B33" s="7">
        <v>29.0</v>
      </c>
      <c r="C33" s="8" t="s">
        <v>103</v>
      </c>
      <c r="D33" s="48" t="s">
        <v>104</v>
      </c>
      <c r="E33" s="49" t="s">
        <v>105</v>
      </c>
      <c r="F33" s="49" t="s">
        <v>25</v>
      </c>
      <c r="G33" s="8">
        <v>1.0</v>
      </c>
      <c r="H33" s="8">
        <v>1.0</v>
      </c>
      <c r="I33" s="8">
        <v>0.25</v>
      </c>
      <c r="J33" s="8">
        <v>0.0</v>
      </c>
      <c r="K33" s="8">
        <v>1.0</v>
      </c>
      <c r="L33" s="8">
        <v>0.0</v>
      </c>
      <c r="M33" s="8">
        <v>1.0</v>
      </c>
      <c r="N33" s="8">
        <v>0.0</v>
      </c>
      <c r="O33" s="50">
        <f t="shared" si="8"/>
        <v>5.25</v>
      </c>
      <c r="P33" s="50">
        <f>VLOOKUP(C33,'Lý thuyết'!$A$1:$B$32,2,0)</f>
        <v>4.89</v>
      </c>
      <c r="Q33" s="51">
        <f t="shared" si="9"/>
        <v>5</v>
      </c>
      <c r="R33" s="52" t="str">
        <f t="shared" si="10"/>
        <v>D+</v>
      </c>
      <c r="S33" s="53">
        <f t="shared" si="5"/>
        <v>5.2</v>
      </c>
      <c r="T33" s="53" t="str">
        <f t="shared" si="6"/>
        <v>D+</v>
      </c>
      <c r="U33" s="54" t="str">
        <f t="shared" si="7"/>
        <v/>
      </c>
      <c r="V33" s="69" t="s">
        <v>158</v>
      </c>
      <c r="W33" s="28"/>
      <c r="X33" s="28"/>
      <c r="Y33" s="28"/>
      <c r="Z33" s="28"/>
    </row>
    <row r="34">
      <c r="A34" s="57" t="str">
        <f t="shared" si="1"/>
        <v>Nguyễn Minh Nhật</v>
      </c>
      <c r="B34" s="14">
        <v>30.0</v>
      </c>
      <c r="C34" s="15" t="s">
        <v>106</v>
      </c>
      <c r="D34" s="58" t="s">
        <v>107</v>
      </c>
      <c r="E34" s="59" t="s">
        <v>108</v>
      </c>
      <c r="F34" s="59" t="s">
        <v>25</v>
      </c>
      <c r="G34" s="15">
        <v>1.0</v>
      </c>
      <c r="H34" s="15">
        <v>1.0</v>
      </c>
      <c r="I34" s="15">
        <v>1.0</v>
      </c>
      <c r="J34" s="15">
        <v>1.0</v>
      </c>
      <c r="K34" s="15">
        <v>1.0</v>
      </c>
      <c r="L34" s="15">
        <v>1.0</v>
      </c>
      <c r="M34" s="15">
        <v>1.0</v>
      </c>
      <c r="N34" s="15">
        <v>0.5</v>
      </c>
      <c r="O34" s="60">
        <f t="shared" si="8"/>
        <v>9</v>
      </c>
      <c r="P34" s="60">
        <f>VLOOKUP(C34,'Lý thuyết'!$A$1:$B$32,2,0)</f>
        <v>6.71</v>
      </c>
      <c r="Q34" s="61">
        <f t="shared" si="9"/>
        <v>7.4</v>
      </c>
      <c r="R34" s="62" t="str">
        <f t="shared" si="10"/>
        <v>B</v>
      </c>
      <c r="S34" s="63">
        <f t="shared" si="5"/>
        <v>7.6</v>
      </c>
      <c r="T34" s="63" t="str">
        <f t="shared" si="6"/>
        <v>B</v>
      </c>
      <c r="U34" s="64" t="str">
        <f t="shared" si="7"/>
        <v>X</v>
      </c>
      <c r="V34" s="68"/>
      <c r="W34" s="68"/>
      <c r="X34" s="68"/>
      <c r="Y34" s="68"/>
      <c r="Z34" s="68"/>
    </row>
    <row r="35">
      <c r="A35" s="47" t="str">
        <f t="shared" si="1"/>
        <v>Phan Thanh Thưởng</v>
      </c>
      <c r="B35" s="7">
        <v>31.0</v>
      </c>
      <c r="C35" s="8" t="s">
        <v>109</v>
      </c>
      <c r="D35" s="48" t="s">
        <v>110</v>
      </c>
      <c r="E35" s="49" t="s">
        <v>111</v>
      </c>
      <c r="F35" s="49" t="s">
        <v>25</v>
      </c>
      <c r="G35" s="8">
        <v>1.0</v>
      </c>
      <c r="H35" s="8">
        <v>1.0</v>
      </c>
      <c r="I35" s="8">
        <v>1.0</v>
      </c>
      <c r="J35" s="8">
        <v>1.0</v>
      </c>
      <c r="K35" s="8">
        <v>1.0</v>
      </c>
      <c r="L35" s="8">
        <v>0.0</v>
      </c>
      <c r="M35" s="8">
        <v>1.0</v>
      </c>
      <c r="N35" s="8">
        <v>1.0</v>
      </c>
      <c r="O35" s="50">
        <f t="shared" si="8"/>
        <v>9</v>
      </c>
      <c r="P35" s="50">
        <f>VLOOKUP(C35,'Lý thuyết'!$A$1:$B$32,2,0)</f>
        <v>7.71</v>
      </c>
      <c r="Q35" s="51">
        <f t="shared" si="9"/>
        <v>8.1</v>
      </c>
      <c r="R35" s="52" t="str">
        <f t="shared" si="10"/>
        <v>B+</v>
      </c>
      <c r="S35" s="53">
        <f t="shared" si="5"/>
        <v>8.3</v>
      </c>
      <c r="T35" s="53" t="str">
        <f t="shared" si="6"/>
        <v>B+</v>
      </c>
      <c r="U35" s="54" t="str">
        <f t="shared" si="7"/>
        <v>X</v>
      </c>
      <c r="V35" s="69" t="s">
        <v>112</v>
      </c>
      <c r="W35" s="69"/>
      <c r="X35" s="69"/>
      <c r="Y35" s="69"/>
      <c r="Z35" s="69"/>
    </row>
    <row r="36">
      <c r="A36" s="57" t="str">
        <f t="shared" si="1"/>
        <v>Võ Nhất Long Hồ</v>
      </c>
      <c r="B36" s="14">
        <v>32.0</v>
      </c>
      <c r="C36" s="15" t="s">
        <v>113</v>
      </c>
      <c r="D36" s="58" t="s">
        <v>114</v>
      </c>
      <c r="E36" s="59" t="s">
        <v>115</v>
      </c>
      <c r="F36" s="59" t="s">
        <v>116</v>
      </c>
      <c r="G36" s="15">
        <v>1.0</v>
      </c>
      <c r="H36" s="15">
        <v>1.0</v>
      </c>
      <c r="I36" s="15">
        <v>0.0</v>
      </c>
      <c r="J36" s="15">
        <v>0.0</v>
      </c>
      <c r="K36" s="15">
        <v>1.0</v>
      </c>
      <c r="L36" s="15">
        <v>0.0</v>
      </c>
      <c r="M36" s="15">
        <v>0.0</v>
      </c>
      <c r="N36" s="15">
        <v>0.0</v>
      </c>
      <c r="O36" s="60">
        <f t="shared" si="8"/>
        <v>3</v>
      </c>
      <c r="P36" s="60">
        <f>VLOOKUP(C36,'Lý thuyết'!$A$1:$B$32,2,0)</f>
        <v>4.92</v>
      </c>
      <c r="Q36" s="61">
        <f t="shared" si="9"/>
        <v>4.3</v>
      </c>
      <c r="R36" s="62" t="str">
        <f t="shared" si="10"/>
        <v>D</v>
      </c>
      <c r="S36" s="63">
        <f t="shared" si="5"/>
        <v>4.5</v>
      </c>
      <c r="T36" s="63" t="str">
        <f t="shared" si="6"/>
        <v>D</v>
      </c>
      <c r="U36" s="64" t="str">
        <f t="shared" si="7"/>
        <v/>
      </c>
      <c r="V36" s="68"/>
      <c r="W36" s="68"/>
      <c r="X36" s="68"/>
      <c r="Y36" s="68"/>
      <c r="Z36" s="68"/>
    </row>
    <row r="37">
      <c r="A37" s="27"/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72"/>
      <c r="B38" s="72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>
      <c r="A39" s="27"/>
      <c r="B39" s="27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C40" s="13"/>
      <c r="D40" s="13"/>
      <c r="E40" s="13"/>
    </row>
    <row r="41">
      <c r="C41" s="13"/>
      <c r="D41" s="13"/>
      <c r="E41" s="13"/>
    </row>
    <row r="42">
      <c r="C42" s="13"/>
      <c r="D42" s="13"/>
      <c r="E42" s="13"/>
    </row>
  </sheetData>
  <mergeCells count="4">
    <mergeCell ref="G3:J3"/>
    <mergeCell ref="K3:N3"/>
    <mergeCell ref="D4:E4"/>
    <mergeCell ref="B1:R1"/>
  </mergeCells>
  <printOptions horizontalCentered="1"/>
  <pageMargins bottom="0.0" footer="0.0" header="0.0" left="0.0" right="0.0" top="0.21303318680256997"/>
  <pageSetup fitToHeight="0" paperSize="9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3" t="s">
        <v>44</v>
      </c>
      <c r="B1" s="74">
        <v>6.48</v>
      </c>
    </row>
    <row r="2">
      <c r="A2" s="73" t="s">
        <v>13</v>
      </c>
      <c r="B2" s="74">
        <v>4.59</v>
      </c>
    </row>
    <row r="3">
      <c r="A3" s="73" t="s">
        <v>103</v>
      </c>
      <c r="B3" s="74">
        <v>4.89</v>
      </c>
    </row>
    <row r="4">
      <c r="A4" s="73" t="s">
        <v>17</v>
      </c>
      <c r="B4" s="74">
        <v>3.42</v>
      </c>
    </row>
    <row r="5">
      <c r="A5" s="73" t="s">
        <v>41</v>
      </c>
      <c r="B5" s="74">
        <v>6.98</v>
      </c>
    </row>
    <row r="6">
      <c r="A6" s="73" t="s">
        <v>22</v>
      </c>
      <c r="B6" s="74">
        <v>6.41</v>
      </c>
    </row>
    <row r="7">
      <c r="A7" s="73" t="s">
        <v>85</v>
      </c>
      <c r="B7" s="74">
        <v>4.62</v>
      </c>
    </row>
    <row r="8">
      <c r="A8" s="73" t="s">
        <v>33</v>
      </c>
      <c r="B8" s="74">
        <v>5.21</v>
      </c>
    </row>
    <row r="9">
      <c r="A9" s="73" t="s">
        <v>91</v>
      </c>
      <c r="B9" s="74">
        <v>5.88</v>
      </c>
    </row>
    <row r="10">
      <c r="A10" s="73" t="s">
        <v>106</v>
      </c>
      <c r="B10" s="74">
        <v>6.71</v>
      </c>
    </row>
    <row r="11">
      <c r="A11" s="73" t="s">
        <v>73</v>
      </c>
      <c r="B11" s="74">
        <v>4.69</v>
      </c>
    </row>
    <row r="12">
      <c r="A12" s="73" t="s">
        <v>65</v>
      </c>
      <c r="B12" s="74">
        <v>6.38</v>
      </c>
    </row>
    <row r="13">
      <c r="A13" s="73" t="s">
        <v>62</v>
      </c>
      <c r="B13" s="74">
        <v>5.01</v>
      </c>
    </row>
    <row r="14">
      <c r="A14" s="73" t="s">
        <v>70</v>
      </c>
      <c r="B14" s="74">
        <v>6.41</v>
      </c>
    </row>
    <row r="15">
      <c r="A15" s="73" t="s">
        <v>94</v>
      </c>
      <c r="B15" s="73" t="s">
        <v>155</v>
      </c>
    </row>
    <row r="16">
      <c r="A16" s="73" t="s">
        <v>30</v>
      </c>
      <c r="B16" s="74">
        <v>5.48</v>
      </c>
    </row>
    <row r="17">
      <c r="A17" s="73" t="s">
        <v>38</v>
      </c>
      <c r="B17" s="74">
        <v>6.01</v>
      </c>
    </row>
    <row r="18">
      <c r="A18" s="73" t="s">
        <v>53</v>
      </c>
      <c r="B18" s="74">
        <v>6.61</v>
      </c>
    </row>
    <row r="19">
      <c r="A19" s="73" t="s">
        <v>67</v>
      </c>
      <c r="B19" s="74">
        <v>6.61</v>
      </c>
    </row>
    <row r="20">
      <c r="A20" s="73" t="s">
        <v>56</v>
      </c>
      <c r="B20" s="74">
        <v>4.22</v>
      </c>
    </row>
    <row r="21">
      <c r="A21" s="73" t="s">
        <v>109</v>
      </c>
      <c r="B21" s="74">
        <v>7.71</v>
      </c>
    </row>
    <row r="22">
      <c r="A22" s="73" t="s">
        <v>81</v>
      </c>
      <c r="B22" s="74">
        <v>3.29</v>
      </c>
    </row>
    <row r="23">
      <c r="A23" s="73" t="s">
        <v>88</v>
      </c>
      <c r="B23" s="73" t="s">
        <v>155</v>
      </c>
    </row>
    <row r="24">
      <c r="A24" s="73" t="s">
        <v>50</v>
      </c>
      <c r="B24" s="74">
        <v>3.69</v>
      </c>
    </row>
    <row r="25">
      <c r="A25" s="73" t="s">
        <v>78</v>
      </c>
      <c r="B25" s="74">
        <v>6.88</v>
      </c>
    </row>
    <row r="26">
      <c r="A26" s="73" t="s">
        <v>100</v>
      </c>
      <c r="B26" s="74">
        <v>5.28</v>
      </c>
    </row>
    <row r="27">
      <c r="A27" s="73" t="s">
        <v>76</v>
      </c>
      <c r="B27" s="74">
        <v>6.11</v>
      </c>
    </row>
    <row r="28">
      <c r="A28" s="73" t="s">
        <v>46</v>
      </c>
      <c r="B28" s="74">
        <v>3.49</v>
      </c>
    </row>
    <row r="29">
      <c r="A29" s="73" t="s">
        <v>59</v>
      </c>
      <c r="B29" s="74">
        <v>8.31</v>
      </c>
    </row>
    <row r="30">
      <c r="A30" s="73" t="s">
        <v>26</v>
      </c>
      <c r="B30" s="74">
        <v>4.92</v>
      </c>
    </row>
    <row r="31">
      <c r="A31" s="73" t="s">
        <v>97</v>
      </c>
      <c r="B31" s="74">
        <v>4.02</v>
      </c>
    </row>
    <row r="32">
      <c r="A32" s="73" t="s">
        <v>113</v>
      </c>
      <c r="B32" s="74">
        <v>4.92</v>
      </c>
    </row>
  </sheetData>
  <drawing r:id="rId1"/>
</worksheet>
</file>