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1819AA3-47A7-4382-810E-3A5BC68F32B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3" sheetId="3" r:id="rId1"/>
    <sheet name="Sex_mapping" sheetId="7" r:id="rId2"/>
    <sheet name="Dashboar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6" i="3" l="1"/>
  <c r="O86" i="3"/>
  <c r="N86" i="3"/>
  <c r="M86" i="3"/>
  <c r="L86" i="3"/>
  <c r="K86" i="3"/>
  <c r="J86" i="3"/>
  <c r="I86" i="3"/>
  <c r="H86" i="3"/>
  <c r="G86" i="3"/>
  <c r="F86" i="3"/>
  <c r="E86" i="3"/>
  <c r="D86" i="3"/>
  <c r="D19" i="3"/>
  <c r="P8" i="3"/>
  <c r="O8" i="3"/>
  <c r="N8" i="3"/>
  <c r="M8" i="3"/>
  <c r="L8" i="3"/>
  <c r="K8" i="3"/>
  <c r="J8" i="3"/>
  <c r="I8" i="3"/>
  <c r="H8" i="3"/>
  <c r="G8" i="3"/>
  <c r="F8" i="3"/>
  <c r="E8" i="3"/>
  <c r="D8" i="3"/>
  <c r="D7" i="3" s="1"/>
  <c r="K60" i="7"/>
  <c r="K53" i="7"/>
  <c r="K47" i="7"/>
  <c r="K32" i="7"/>
  <c r="K17" i="7"/>
  <c r="K4" i="7"/>
  <c r="I60" i="7"/>
  <c r="I53" i="7"/>
  <c r="I47" i="7"/>
  <c r="I32" i="7"/>
  <c r="I17" i="7"/>
  <c r="I4" i="7"/>
  <c r="G60" i="7"/>
  <c r="G53" i="7"/>
  <c r="G47" i="7"/>
  <c r="G32" i="7"/>
  <c r="G17" i="7"/>
  <c r="G4" i="7"/>
  <c r="E60" i="7"/>
  <c r="E53" i="7"/>
  <c r="E47" i="7"/>
  <c r="E32" i="7"/>
  <c r="E17" i="7"/>
  <c r="E4" i="7"/>
  <c r="C60" i="7"/>
  <c r="C53" i="7"/>
  <c r="C47" i="7"/>
  <c r="C32" i="7"/>
  <c r="C17" i="7"/>
  <c r="C4" i="7"/>
  <c r="L60" i="7"/>
  <c r="J60" i="7"/>
  <c r="H60" i="7"/>
  <c r="F60" i="7"/>
  <c r="D60" i="7"/>
  <c r="L53" i="7"/>
  <c r="J53" i="7"/>
  <c r="H53" i="7"/>
  <c r="F53" i="7"/>
  <c r="D53" i="7"/>
  <c r="L47" i="7"/>
  <c r="J47" i="7"/>
  <c r="H47" i="7"/>
  <c r="F47" i="7"/>
  <c r="D47" i="7"/>
  <c r="L32" i="7"/>
  <c r="J32" i="7"/>
  <c r="H32" i="7"/>
  <c r="F32" i="7"/>
  <c r="D32" i="7"/>
  <c r="L17" i="7"/>
  <c r="J17" i="7"/>
  <c r="H17" i="7"/>
  <c r="F17" i="7"/>
  <c r="D17" i="7"/>
  <c r="L4" i="7"/>
  <c r="J4" i="7"/>
  <c r="H4" i="7"/>
  <c r="F4" i="7"/>
  <c r="D4" i="7"/>
  <c r="H140" i="3" l="1"/>
  <c r="G140" i="3"/>
  <c r="F140" i="3"/>
  <c r="E140" i="3"/>
  <c r="D140" i="3"/>
  <c r="H133" i="3"/>
  <c r="G133" i="3"/>
  <c r="F133" i="3"/>
  <c r="E133" i="3"/>
  <c r="D133" i="3"/>
  <c r="H127" i="3"/>
  <c r="G127" i="3"/>
  <c r="F127" i="3"/>
  <c r="E127" i="3"/>
  <c r="D127" i="3"/>
  <c r="H112" i="3"/>
  <c r="G112" i="3"/>
  <c r="F112" i="3"/>
  <c r="E112" i="3"/>
  <c r="D112" i="3"/>
  <c r="H97" i="3"/>
  <c r="G97" i="3"/>
  <c r="F97" i="3"/>
  <c r="E97" i="3"/>
  <c r="D97" i="3"/>
  <c r="H85" i="3"/>
  <c r="G85" i="3"/>
  <c r="F85" i="3"/>
  <c r="E85" i="3"/>
  <c r="D85" i="3"/>
  <c r="H62" i="3"/>
  <c r="G62" i="3"/>
  <c r="F62" i="3"/>
  <c r="E62" i="3"/>
  <c r="D62" i="3"/>
  <c r="H55" i="3"/>
  <c r="G55" i="3"/>
  <c r="F55" i="3"/>
  <c r="E55" i="3"/>
  <c r="D55" i="3"/>
  <c r="H49" i="3"/>
  <c r="G49" i="3"/>
  <c r="F49" i="3"/>
  <c r="E49" i="3"/>
  <c r="D49" i="3"/>
  <c r="H34" i="3"/>
  <c r="G34" i="3"/>
  <c r="F34" i="3"/>
  <c r="E34" i="3"/>
  <c r="D34" i="3"/>
  <c r="H19" i="3"/>
  <c r="G19" i="3"/>
  <c r="F19" i="3"/>
  <c r="E19" i="3"/>
  <c r="H7" i="3"/>
  <c r="G7" i="3"/>
  <c r="F7" i="3"/>
  <c r="E7" i="3"/>
</calcChain>
</file>

<file path=xl/sharedStrings.xml><?xml version="1.0" encoding="utf-8"?>
<sst xmlns="http://schemas.openxmlformats.org/spreadsheetml/2006/main" count="395" uniqueCount="78">
  <si>
    <t xml:space="preserve"> </t>
  </si>
  <si>
    <t>Kon Tum</t>
  </si>
  <si>
    <t>Gia Lai</t>
  </si>
  <si>
    <t>Long An</t>
  </si>
  <si>
    <t>An Giang</t>
  </si>
  <si>
    <t>Nghìn người</t>
  </si>
  <si>
    <t>Đồng bằng sông Hồng</t>
  </si>
  <si>
    <t>Hà Nội</t>
  </si>
  <si>
    <t>Hải Phòng</t>
  </si>
  <si>
    <t>Vĩnh Phúc</t>
  </si>
  <si>
    <t>Hà Tây</t>
  </si>
  <si>
    <t>Bắc Ninh</t>
  </si>
  <si>
    <t>Hải Dương</t>
  </si>
  <si>
    <t>Hưng Yên</t>
  </si>
  <si>
    <t>Hà Nam</t>
  </si>
  <si>
    <t>Nam Định</t>
  </si>
  <si>
    <t>Thái Bình</t>
  </si>
  <si>
    <t>Ninh Bình</t>
  </si>
  <si>
    <t>Hà Giang</t>
  </si>
  <si>
    <t>Cao Bằng</t>
  </si>
  <si>
    <t>Lào Cai</t>
  </si>
  <si>
    <t>Bắc Kạn</t>
  </si>
  <si>
    <t>Lạng Sơn</t>
  </si>
  <si>
    <t>Tuyên Quang</t>
  </si>
  <si>
    <t>Yên Bái</t>
  </si>
  <si>
    <t>Thái Nguyên</t>
  </si>
  <si>
    <t>Phú Thọ</t>
  </si>
  <si>
    <t>Bắc Giang</t>
  </si>
  <si>
    <t>Quảng Ninh</t>
  </si>
  <si>
    <t>Lai Châu</t>
  </si>
  <si>
    <t>Sơn La</t>
  </si>
  <si>
    <t>Hoà Bình</t>
  </si>
  <si>
    <t>Thanh Hoá</t>
  </si>
  <si>
    <t>Nghệ An</t>
  </si>
  <si>
    <t>Hà Tĩnh</t>
  </si>
  <si>
    <t>Quảng Bình</t>
  </si>
  <si>
    <t>Quảng Trị</t>
  </si>
  <si>
    <t>Đà Nẵng</t>
  </si>
  <si>
    <t>Quảng Nam</t>
  </si>
  <si>
    <t>Quảng Ngãi</t>
  </si>
  <si>
    <t>Bình Định</t>
  </si>
  <si>
    <t>Phú Yên</t>
  </si>
  <si>
    <t>Khánh Hoà</t>
  </si>
  <si>
    <t>Đắk Lắk</t>
  </si>
  <si>
    <t>Lâm Đồng</t>
  </si>
  <si>
    <t>Ninh Thuận</t>
  </si>
  <si>
    <t>Bình Phước</t>
  </si>
  <si>
    <t>Tây Ninh</t>
  </si>
  <si>
    <t>Bình Dương</t>
  </si>
  <si>
    <t>Đồng Nai</t>
  </si>
  <si>
    <t>Bình Thuận</t>
  </si>
  <si>
    <t>Đồng bằng sông Cửu Long</t>
  </si>
  <si>
    <t>Đồng Tháp</t>
  </si>
  <si>
    <t>Tiền Giang</t>
  </si>
  <si>
    <t>Vĩnh Long</t>
  </si>
  <si>
    <t>Bến Tre</t>
  </si>
  <si>
    <t>Kiên Giang</t>
  </si>
  <si>
    <t>Cần Thơ</t>
  </si>
  <si>
    <t>Trà Vinh</t>
  </si>
  <si>
    <t>Sóc Trăng</t>
  </si>
  <si>
    <t>Bạc Liêu</t>
  </si>
  <si>
    <t>Cà Mau</t>
  </si>
  <si>
    <t>Điện Biên</t>
  </si>
  <si>
    <t>Đắk Nông</t>
  </si>
  <si>
    <t>Hậu Giang</t>
  </si>
  <si>
    <t>CẢ NƯỚC</t>
  </si>
  <si>
    <t>Trung du và miền núi phía Bắc</t>
  </si>
  <si>
    <t>Bắc Trung Bộ và Duyên hải miền Trung</t>
  </si>
  <si>
    <t>Thừa Thiên Huế</t>
  </si>
  <si>
    <t>Tây Nguyên</t>
  </si>
  <si>
    <t>Đông Nam Bộ</t>
  </si>
  <si>
    <t>Bà Rịa - Vũng Tàu</t>
  </si>
  <si>
    <t>TP.Hồ Chí Minh</t>
  </si>
  <si>
    <t>Sơ bộ 2011</t>
  </si>
  <si>
    <t>Dân số nữ trung bình phân theo địa phương</t>
  </si>
  <si>
    <t>Dân số nam trung bình phân theo địa phương</t>
  </si>
  <si>
    <t>Nữ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</si>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</sst>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name val="UVnTime"/>
    </font>
    <font>
      <sz val="12"/>
      <name val=".VnTime"/>
      <family val="2"/>
    </font>
    <font>
      <sz val="13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name val=".VnArial"/>
      <family val="2"/>
    </font>
    <font>
      <b/>
      <sz val="10"/>
      <name val=".VnArial"/>
      <family val="2"/>
    </font>
    <font>
      <sz val="8"/>
      <name val="UVnTime"/>
    </font>
    <font>
      <i/>
      <vertAlign val="superscript"/>
      <sz val="9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3" fillId="0" borderId="0" xfId="1" applyNumberFormat="1" applyFont="1" applyAlignment="1">
      <alignment horizontal="left"/>
    </xf>
    <xf numFmtId="0" fontId="4" fillId="0" borderId="0" xfId="1" applyFont="1"/>
    <xf numFmtId="164" fontId="4" fillId="0" borderId="0" xfId="1" applyNumberFormat="1" applyFont="1" applyBorder="1"/>
    <xf numFmtId="164" fontId="4" fillId="0" borderId="0" xfId="0" applyNumberFormat="1" applyFont="1" applyAlignment="1"/>
    <xf numFmtId="164" fontId="6" fillId="0" borderId="0" xfId="1" applyNumberFormat="1" applyFont="1" applyBorder="1"/>
    <xf numFmtId="164" fontId="8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4" fillId="0" borderId="0" xfId="1" applyNumberFormat="1" applyFont="1"/>
    <xf numFmtId="164" fontId="4" fillId="0" borderId="0" xfId="1" applyNumberFormat="1" applyFont="1" applyAlignment="1"/>
    <xf numFmtId="164" fontId="4" fillId="0" borderId="1" xfId="1" applyNumberFormat="1" applyFont="1" applyBorder="1"/>
    <xf numFmtId="164" fontId="4" fillId="0" borderId="1" xfId="1" applyNumberFormat="1" applyFont="1" applyBorder="1" applyAlignment="1"/>
    <xf numFmtId="164" fontId="4" fillId="0" borderId="0" xfId="0" applyNumberFormat="1" applyFont="1" applyBorder="1" applyAlignment="1"/>
    <xf numFmtId="164" fontId="2" fillId="0" borderId="0" xfId="1" applyNumberFormat="1" applyFont="1" applyAlignment="1">
      <alignment horizontal="left"/>
    </xf>
    <xf numFmtId="164" fontId="9" fillId="0" borderId="0" xfId="1" applyNumberFormat="1" applyFont="1"/>
    <xf numFmtId="164" fontId="3" fillId="0" borderId="0" xfId="1" applyNumberFormat="1" applyFont="1" applyAlignment="1">
      <alignment horizontal="left"/>
    </xf>
    <xf numFmtId="164" fontId="5" fillId="0" borderId="1" xfId="1" applyNumberFormat="1" applyFont="1" applyBorder="1" applyAlignment="1">
      <alignment horizontal="right"/>
    </xf>
    <xf numFmtId="164" fontId="7" fillId="0" borderId="1" xfId="0" applyNumberFormat="1" applyFont="1" applyBorder="1" applyAlignment="1"/>
    <xf numFmtId="164" fontId="7" fillId="0" borderId="1" xfId="0" applyNumberFormat="1" applyFont="1" applyBorder="1" applyAlignment="1">
      <alignment horizontal="right"/>
    </xf>
    <xf numFmtId="164" fontId="7" fillId="0" borderId="2" xfId="1" applyNumberFormat="1" applyFont="1" applyBorder="1" applyAlignment="1">
      <alignment horizontal="center" vertical="center" wrapText="1"/>
    </xf>
    <xf numFmtId="1" fontId="4" fillId="0" borderId="3" xfId="1" applyNumberFormat="1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</xf>
    <xf numFmtId="164" fontId="4" fillId="0" borderId="2" xfId="1" applyNumberFormat="1" applyFont="1" applyBorder="1"/>
    <xf numFmtId="164" fontId="4" fillId="0" borderId="2" xfId="1" applyNumberFormat="1" applyFont="1" applyBorder="1" applyAlignment="1"/>
    <xf numFmtId="164" fontId="6" fillId="0" borderId="0" xfId="0" applyNumberFormat="1" applyFont="1"/>
    <xf numFmtId="164" fontId="10" fillId="0" borderId="0" xfId="1" applyNumberFormat="1" applyFont="1"/>
    <xf numFmtId="164" fontId="5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Border="1" applyAlignment="1">
      <alignment horizontal="left"/>
    </xf>
    <xf numFmtId="164" fontId="0" fillId="0" borderId="0" xfId="0" applyNumberFormat="1" applyBorder="1" applyAlignment="1"/>
    <xf numFmtId="164" fontId="4" fillId="0" borderId="0" xfId="0" applyNumberFormat="1" applyFont="1" applyBorder="1"/>
    <xf numFmtId="164" fontId="4" fillId="0" borderId="1" xfId="1" applyNumberFormat="1" applyFont="1" applyFill="1" applyBorder="1" applyAlignment="1">
      <alignment horizontal="center"/>
    </xf>
    <xf numFmtId="164" fontId="9" fillId="0" borderId="0" xfId="1" applyNumberFormat="1" applyFont="1" applyAlignment="1"/>
    <xf numFmtId="0" fontId="12" fillId="0" borderId="0" xfId="0" applyFont="1"/>
    <xf numFmtId="164" fontId="8" fillId="0" borderId="0" xfId="0" applyNumberFormat="1" applyFont="1" applyBorder="1" applyAlignment="1">
      <alignment horizontal="right" wrapText="1"/>
    </xf>
    <xf numFmtId="164" fontId="13" fillId="0" borderId="0" xfId="0" applyNumberFormat="1" applyFont="1" applyAlignment="1">
      <alignment horizontal="right" wrapText="1"/>
    </xf>
    <xf numFmtId="164" fontId="13" fillId="0" borderId="0" xfId="0" applyNumberFormat="1" applyFont="1" applyBorder="1" applyAlignment="1">
      <alignment horizontal="right" wrapText="1"/>
    </xf>
    <xf numFmtId="164" fontId="14" fillId="0" borderId="0" xfId="0" applyNumberFormat="1" applyFont="1" applyAlignment="1">
      <alignment horizontal="right" wrapText="1"/>
    </xf>
    <xf numFmtId="0" fontId="3" fillId="0" borderId="0" xfId="1" applyFont="1" applyAlignment="1">
      <alignment horizontal="left"/>
    </xf>
    <xf numFmtId="164" fontId="7" fillId="0" borderId="1" xfId="0" applyNumberFormat="1" applyFont="1" applyBorder="1"/>
    <xf numFmtId="164" fontId="6" fillId="0" borderId="0" xfId="1" applyNumberFormat="1" applyFont="1"/>
    <xf numFmtId="16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right"/>
    </xf>
    <xf numFmtId="164" fontId="15" fillId="0" borderId="0" xfId="0" applyNumberFormat="1" applyFont="1"/>
    <xf numFmtId="164" fontId="4" fillId="0" borderId="1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</cellXfs>
  <cellStyles count="2">
    <cellStyle name="Bình thường" xfId="0" builtinId="0"/>
    <cellStyle name="Normal_DVHC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Cả</a:t>
            </a:r>
            <a:r>
              <a:rPr lang="en-US" baseline="0"/>
              <a:t> nước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Sheet3!$C$6</c:f>
              <c:strCache>
                <c:ptCount val="1"/>
                <c:pt idx="0">
                  <c:v>Nữ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Sheet3!$D$4:$T$4</c:f>
              <c:strCach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Sơ bộ 2011</c:v>
                </c:pt>
              </c:strCache>
            </c:strRef>
          </c:cat>
          <c:val>
            <c:numRef>
              <c:f>Sheet3!$D$6:$T$6</c:f>
              <c:numCache>
                <c:formatCode>0.0</c:formatCode>
                <c:ptCount val="17"/>
                <c:pt idx="0">
                  <c:v>36758.1</c:v>
                </c:pt>
                <c:pt idx="1">
                  <c:v>37299.4</c:v>
                </c:pt>
                <c:pt idx="2">
                  <c:v>37833.800000000003</c:v>
                </c:pt>
                <c:pt idx="3">
                  <c:v>38366.6</c:v>
                </c:pt>
                <c:pt idx="4">
                  <c:v>38934.6</c:v>
                </c:pt>
                <c:pt idx="5">
                  <c:v>39465.599999999999</c:v>
                </c:pt>
                <c:pt idx="6">
                  <c:v>39964.1</c:v>
                </c:pt>
                <c:pt idx="7">
                  <c:v>40425.5</c:v>
                </c:pt>
                <c:pt idx="8">
                  <c:v>40932.400000000001</c:v>
                </c:pt>
                <c:pt idx="9">
                  <c:v>41394.400000000001</c:v>
                </c:pt>
                <c:pt idx="10">
                  <c:v>41870.6</c:v>
                </c:pt>
                <c:pt idx="11">
                  <c:v>42312.2</c:v>
                </c:pt>
                <c:pt idx="12">
                  <c:v>42771.199999999997</c:v>
                </c:pt>
                <c:pt idx="13">
                  <c:v>43162.6</c:v>
                </c:pt>
                <c:pt idx="14">
                  <c:v>43501.599999999999</c:v>
                </c:pt>
                <c:pt idx="15">
                  <c:v>43946.400000000001</c:v>
                </c:pt>
                <c:pt idx="16">
                  <c:v>44395.199999999997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D16-BA28-D5E00328B217}"/>
            </c:ext>
          </c:extLst>
        </c:ser>
        <c:ser>
          <c:idx val="2"/>
          <c:order val="2"/>
          <c:tx>
            <c:strRef>
              <c:f>Sheet3!$C$84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Sheet3!$D$4:$T$4</c:f>
              <c:strCach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Sơ bộ 2011</c:v>
                </c:pt>
              </c:strCache>
            </c:strRef>
          </c:cat>
          <c:val>
            <c:numRef>
              <c:f>Sheet3!$D$84:$T$84</c:f>
              <c:numCache>
                <c:formatCode>0.0</c:formatCode>
                <c:ptCount val="17"/>
                <c:pt idx="0">
                  <c:v>35237.4</c:v>
                </c:pt>
                <c:pt idx="1">
                  <c:v>35857.300000000003</c:v>
                </c:pt>
                <c:pt idx="2">
                  <c:v>36473.1</c:v>
                </c:pt>
                <c:pt idx="3">
                  <c:v>37089.699999999997</c:v>
                </c:pt>
                <c:pt idx="4">
                  <c:v>37662.1</c:v>
                </c:pt>
                <c:pt idx="5">
                  <c:v>38165.300000000003</c:v>
                </c:pt>
                <c:pt idx="6">
                  <c:v>38656.400000000001</c:v>
                </c:pt>
                <c:pt idx="7">
                  <c:v>39112.199999999997</c:v>
                </c:pt>
                <c:pt idx="8">
                  <c:v>39535</c:v>
                </c:pt>
                <c:pt idx="9">
                  <c:v>40042</c:v>
                </c:pt>
                <c:pt idx="10">
                  <c:v>40521.5</c:v>
                </c:pt>
                <c:pt idx="11">
                  <c:v>40999</c:v>
                </c:pt>
                <c:pt idx="12">
                  <c:v>41447.300000000003</c:v>
                </c:pt>
                <c:pt idx="13">
                  <c:v>41956.1</c:v>
                </c:pt>
                <c:pt idx="14">
                  <c:v>42523.4</c:v>
                </c:pt>
                <c:pt idx="15">
                  <c:v>42986.1</c:v>
                </c:pt>
                <c:pt idx="16">
                  <c:v>43444.800000000003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0-4D16-BA28-D5E00328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016047"/>
        <c:axId val="3561466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Sheet3!$D$4:$T$4</c15:sqref>
                        </c15:formulaRef>
                      </c:ext>
                    </c:extLst>
                    <c:strCache>
                      <c:ptCount val="17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Sơ bộ 2011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Sheet3!$D$5:$T$5</c15:sqref>
                        </c15:formulaRef>
                      </c:ext>
                    </c:extLst>
                    <c:numCache>
                      <c:formatCode>0.0</c:formatCode>
                      <c:ptCount val="1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700-4D16-BA28-D5E00328B217}"/>
                  </c:ext>
                </c:extLst>
              </c15:ser>
            </c15:filteredBarSeries>
          </c:ext>
        </c:extLst>
      </c:barChart>
      <c:catAx>
        <c:axId val="27801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56146655"/>
        <c:crosses val="autoZero"/>
        <c:auto val="1"/>
        <c:lblAlgn val="ctr"/>
        <c:lblOffset val="100"/>
        <c:noMultiLvlLbl val="0"/>
      </c:catAx>
      <c:valAx>
        <c:axId val="3561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Dân</a:t>
                </a:r>
                <a:r>
                  <a:rPr lang="en-US" baseline="0"/>
                  <a:t> số (nghìn người)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78016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Dân</a:t>
            </a:r>
            <a:r>
              <a:rPr lang="en-US" baseline="0"/>
              <a:t> số Hà Nội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Sheet3!$C$8</c:f>
              <c:strCache>
                <c:ptCount val="1"/>
                <c:pt idx="0">
                  <c:v>Nữ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Sheet3!$D$4:$T$4</c:f>
              <c:strCach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Sơ bộ 2011</c:v>
                </c:pt>
              </c:strCache>
            </c:strRef>
          </c:cat>
          <c:val>
            <c:numRef>
              <c:f>Sheet3!$D$8:$T$8</c:f>
              <c:numCache>
                <c:formatCode>0.0</c:formatCode>
                <c:ptCount val="17"/>
                <c:pt idx="0">
                  <c:v>2424.8999999999996</c:v>
                </c:pt>
                <c:pt idx="1">
                  <c:v>2465.8999999999996</c:v>
                </c:pt>
                <c:pt idx="2">
                  <c:v>2503.5</c:v>
                </c:pt>
                <c:pt idx="3">
                  <c:v>2538.8999999999996</c:v>
                </c:pt>
                <c:pt idx="4">
                  <c:v>2574.3000000000002</c:v>
                </c:pt>
                <c:pt idx="5">
                  <c:v>2629.6000000000004</c:v>
                </c:pt>
                <c:pt idx="6">
                  <c:v>2695.3999999999996</c:v>
                </c:pt>
                <c:pt idx="7">
                  <c:v>2759.4</c:v>
                </c:pt>
                <c:pt idx="8">
                  <c:v>2834.3999999999996</c:v>
                </c:pt>
                <c:pt idx="9">
                  <c:v>2904.3</c:v>
                </c:pt>
                <c:pt idx="10">
                  <c:v>2957.4</c:v>
                </c:pt>
                <c:pt idx="11">
                  <c:v>3008.9</c:v>
                </c:pt>
                <c:pt idx="12">
                  <c:v>3047.1000000000004</c:v>
                </c:pt>
                <c:pt idx="13">
                  <c:v>3256.9</c:v>
                </c:pt>
                <c:pt idx="14">
                  <c:v>3292</c:v>
                </c:pt>
                <c:pt idx="15">
                  <c:v>3340.2</c:v>
                </c:pt>
                <c:pt idx="16">
                  <c:v>3385.2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E-4177-A335-92F3735649EC}"/>
            </c:ext>
          </c:extLst>
        </c:ser>
        <c:ser>
          <c:idx val="1"/>
          <c:order val="1"/>
          <c:tx>
            <c:strRef>
              <c:f>Sheet3!$C$86</c:f>
              <c:strCache>
                <c:ptCount val="1"/>
                <c:pt idx="0">
                  <c:v>Nam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Sheet3!$D$4:$T$4</c:f>
              <c:strCach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Sơ bộ 2011</c:v>
                </c:pt>
              </c:strCache>
            </c:strRef>
          </c:cat>
          <c:val>
            <c:numRef>
              <c:f>Sheet3!$D$86:$T$86</c:f>
              <c:numCache>
                <c:formatCode>0.0</c:formatCode>
                <c:ptCount val="17"/>
                <c:pt idx="0">
                  <c:v>2305.1000000000004</c:v>
                </c:pt>
                <c:pt idx="1">
                  <c:v>2355</c:v>
                </c:pt>
                <c:pt idx="2">
                  <c:v>2405.5</c:v>
                </c:pt>
                <c:pt idx="3">
                  <c:v>2456.1999999999998</c:v>
                </c:pt>
                <c:pt idx="4">
                  <c:v>2502.3999999999996</c:v>
                </c:pt>
                <c:pt idx="5">
                  <c:v>2568.3000000000002</c:v>
                </c:pt>
                <c:pt idx="6">
                  <c:v>2633</c:v>
                </c:pt>
                <c:pt idx="7">
                  <c:v>2695.9</c:v>
                </c:pt>
                <c:pt idx="8">
                  <c:v>2753.2</c:v>
                </c:pt>
                <c:pt idx="9">
                  <c:v>2816.2</c:v>
                </c:pt>
                <c:pt idx="10">
                  <c:v>2878.9</c:v>
                </c:pt>
                <c:pt idx="11">
                  <c:v>2918.3</c:v>
                </c:pt>
                <c:pt idx="12">
                  <c:v>2955.1</c:v>
                </c:pt>
                <c:pt idx="13">
                  <c:v>3124.9</c:v>
                </c:pt>
                <c:pt idx="14">
                  <c:v>3180</c:v>
                </c:pt>
                <c:pt idx="15">
                  <c:v>3248.3</c:v>
                </c:pt>
                <c:pt idx="16">
                  <c:v>3314.4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E-4177-A335-92F37356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73424"/>
        <c:axId val="1444887792"/>
      </c:lineChart>
      <c:catAx>
        <c:axId val="15810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444887792"/>
        <c:crosses val="autoZero"/>
        <c:auto val="1"/>
        <c:lblAlgn val="ctr"/>
        <c:lblOffset val="100"/>
        <c:noMultiLvlLbl val="0"/>
      </c:catAx>
      <c:valAx>
        <c:axId val="144488779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810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Dân</a:t>
            </a:r>
            <a:r>
              <a:rPr lang="en-US" baseline="0"/>
              <a:t> số tp.hồ chí minh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Sheet3!$C$61</c:f>
              <c:strCache>
                <c:ptCount val="1"/>
                <c:pt idx="0">
                  <c:v>Nữ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Sheet3!$D$4:$T$4</c:f>
              <c:strCach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Sơ bộ 2011</c:v>
                </c:pt>
              </c:strCache>
            </c:strRef>
          </c:cat>
          <c:val>
            <c:numRef>
              <c:f>Sheet3!$D$61:$T$61</c:f>
              <c:numCache>
                <c:formatCode>0.0</c:formatCode>
                <c:ptCount val="17"/>
                <c:pt idx="0">
                  <c:v>2414.1999999999998</c:v>
                </c:pt>
                <c:pt idx="1">
                  <c:v>2467.3000000000002</c:v>
                </c:pt>
                <c:pt idx="2">
                  <c:v>2513.3000000000002</c:v>
                </c:pt>
                <c:pt idx="3">
                  <c:v>2569.9</c:v>
                </c:pt>
                <c:pt idx="4">
                  <c:v>2629.8</c:v>
                </c:pt>
                <c:pt idx="5">
                  <c:v>2734.6</c:v>
                </c:pt>
                <c:pt idx="6">
                  <c:v>2825.1</c:v>
                </c:pt>
                <c:pt idx="7">
                  <c:v>2909.4</c:v>
                </c:pt>
                <c:pt idx="8">
                  <c:v>3006.6</c:v>
                </c:pt>
                <c:pt idx="9">
                  <c:v>3113.6</c:v>
                </c:pt>
                <c:pt idx="10">
                  <c:v>3218.7</c:v>
                </c:pt>
                <c:pt idx="11">
                  <c:v>3342.3</c:v>
                </c:pt>
                <c:pt idx="12">
                  <c:v>3471.3</c:v>
                </c:pt>
                <c:pt idx="13">
                  <c:v>3592.2</c:v>
                </c:pt>
                <c:pt idx="14">
                  <c:v>3740.8</c:v>
                </c:pt>
                <c:pt idx="15">
                  <c:v>3848.5</c:v>
                </c:pt>
                <c:pt idx="16">
                  <c:v>3936.1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7-40F3-85EC-085D39B7FC88}"/>
            </c:ext>
          </c:extLst>
        </c:ser>
        <c:ser>
          <c:idx val="1"/>
          <c:order val="1"/>
          <c:tx>
            <c:strRef>
              <c:f>Sheet3!$C$139</c:f>
              <c:strCache>
                <c:ptCount val="1"/>
                <c:pt idx="0">
                  <c:v>Nam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Sheet3!$D$4:$T$4</c:f>
              <c:strCach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Sơ bộ 2011</c:v>
                </c:pt>
              </c:strCache>
            </c:strRef>
          </c:cat>
          <c:val>
            <c:numRef>
              <c:f>Sheet3!$D$139:$T$139</c:f>
              <c:numCache>
                <c:formatCode>0.0</c:formatCode>
                <c:ptCount val="17"/>
                <c:pt idx="0">
                  <c:v>2226.1999999999998</c:v>
                </c:pt>
                <c:pt idx="1">
                  <c:v>2280.6</c:v>
                </c:pt>
                <c:pt idx="2">
                  <c:v>2339</c:v>
                </c:pt>
                <c:pt idx="3">
                  <c:v>2387.4</c:v>
                </c:pt>
                <c:pt idx="4">
                  <c:v>2443.3000000000002</c:v>
                </c:pt>
                <c:pt idx="5">
                  <c:v>2540.3000000000002</c:v>
                </c:pt>
                <c:pt idx="6">
                  <c:v>2628.9</c:v>
                </c:pt>
                <c:pt idx="7">
                  <c:v>2710</c:v>
                </c:pt>
                <c:pt idx="8">
                  <c:v>2802.5</c:v>
                </c:pt>
                <c:pt idx="9">
                  <c:v>2894</c:v>
                </c:pt>
                <c:pt idx="10">
                  <c:v>3012.2</c:v>
                </c:pt>
                <c:pt idx="11">
                  <c:v>3140.8</c:v>
                </c:pt>
                <c:pt idx="12">
                  <c:v>3254</c:v>
                </c:pt>
                <c:pt idx="13">
                  <c:v>3353.9</c:v>
                </c:pt>
                <c:pt idx="14">
                  <c:v>3455.3</c:v>
                </c:pt>
                <c:pt idx="15">
                  <c:v>3529.5</c:v>
                </c:pt>
                <c:pt idx="16">
                  <c:v>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7-40F3-85EC-085D39B7F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940544"/>
        <c:axId val="1578791088"/>
      </c:lineChart>
      <c:catAx>
        <c:axId val="17139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78791088"/>
        <c:crosses val="autoZero"/>
        <c:auto val="1"/>
        <c:lblAlgn val="ctr"/>
        <c:lblOffset val="100"/>
        <c:noMultiLvlLbl val="0"/>
      </c:catAx>
      <c:valAx>
        <c:axId val="157879108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139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Cả nước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Sheet3!$C$6</c:f>
              <c:strCache>
                <c:ptCount val="1"/>
                <c:pt idx="0">
                  <c:v>Nữ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Sheet3!$D$4:$T$4</c:f>
              <c:strCach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Sơ bộ 2011</c:v>
                </c:pt>
              </c:strCache>
            </c:strRef>
          </c:cat>
          <c:val>
            <c:numRef>
              <c:f>Sheet3!$D$6:$T$6</c:f>
              <c:numCache>
                <c:formatCode>0.0</c:formatCode>
                <c:ptCount val="17"/>
                <c:pt idx="0">
                  <c:v>36758.1</c:v>
                </c:pt>
                <c:pt idx="1">
                  <c:v>37299.4</c:v>
                </c:pt>
                <c:pt idx="2">
                  <c:v>37833.800000000003</c:v>
                </c:pt>
                <c:pt idx="3">
                  <c:v>38366.6</c:v>
                </c:pt>
                <c:pt idx="4">
                  <c:v>38934.6</c:v>
                </c:pt>
                <c:pt idx="5">
                  <c:v>39465.599999999999</c:v>
                </c:pt>
                <c:pt idx="6">
                  <c:v>39964.1</c:v>
                </c:pt>
                <c:pt idx="7">
                  <c:v>40425.5</c:v>
                </c:pt>
                <c:pt idx="8">
                  <c:v>40932.400000000001</c:v>
                </c:pt>
                <c:pt idx="9">
                  <c:v>41394.400000000001</c:v>
                </c:pt>
                <c:pt idx="10">
                  <c:v>41870.6</c:v>
                </c:pt>
                <c:pt idx="11">
                  <c:v>42312.2</c:v>
                </c:pt>
                <c:pt idx="12">
                  <c:v>42771.199999999997</c:v>
                </c:pt>
                <c:pt idx="13">
                  <c:v>43162.6</c:v>
                </c:pt>
                <c:pt idx="14">
                  <c:v>43501.599999999999</c:v>
                </c:pt>
                <c:pt idx="15">
                  <c:v>43946.400000000001</c:v>
                </c:pt>
                <c:pt idx="16">
                  <c:v>44395.199999999997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1-4C5D-8526-88197F6DF531}"/>
            </c:ext>
          </c:extLst>
        </c:ser>
        <c:ser>
          <c:idx val="2"/>
          <c:order val="2"/>
          <c:tx>
            <c:strRef>
              <c:f>Sheet3!$C$84</c:f>
              <c:strCache>
                <c:ptCount val="1"/>
                <c:pt idx="0">
                  <c:v>Nam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Sheet3!$D$4:$T$4</c:f>
              <c:strCach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Sơ bộ 2011</c:v>
                </c:pt>
              </c:strCache>
            </c:strRef>
          </c:cat>
          <c:val>
            <c:numRef>
              <c:f>Sheet3!$D$84:$T$84</c:f>
              <c:numCache>
                <c:formatCode>0.0</c:formatCode>
                <c:ptCount val="17"/>
                <c:pt idx="0">
                  <c:v>35237.4</c:v>
                </c:pt>
                <c:pt idx="1">
                  <c:v>35857.300000000003</c:v>
                </c:pt>
                <c:pt idx="2">
                  <c:v>36473.1</c:v>
                </c:pt>
                <c:pt idx="3">
                  <c:v>37089.699999999997</c:v>
                </c:pt>
                <c:pt idx="4">
                  <c:v>37662.1</c:v>
                </c:pt>
                <c:pt idx="5">
                  <c:v>38165.300000000003</c:v>
                </c:pt>
                <c:pt idx="6">
                  <c:v>38656.400000000001</c:v>
                </c:pt>
                <c:pt idx="7">
                  <c:v>39112.199999999997</c:v>
                </c:pt>
                <c:pt idx="8">
                  <c:v>39535</c:v>
                </c:pt>
                <c:pt idx="9">
                  <c:v>40042</c:v>
                </c:pt>
                <c:pt idx="10">
                  <c:v>40521.5</c:v>
                </c:pt>
                <c:pt idx="11">
                  <c:v>40999</c:v>
                </c:pt>
                <c:pt idx="12">
                  <c:v>41447.300000000003</c:v>
                </c:pt>
                <c:pt idx="13">
                  <c:v>41956.1</c:v>
                </c:pt>
                <c:pt idx="14">
                  <c:v>42523.4</c:v>
                </c:pt>
                <c:pt idx="15">
                  <c:v>42986.1</c:v>
                </c:pt>
                <c:pt idx="16">
                  <c:v>43444.800000000003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1-4C5D-8526-88197F6D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016047"/>
        <c:axId val="35614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Sheet3!$D$4:$T$4</c15:sqref>
                        </c15:formulaRef>
                      </c:ext>
                    </c:extLst>
                    <c:strCache>
                      <c:ptCount val="17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Sơ bộ 2011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Sheet3!$D$5:$T$5</c15:sqref>
                        </c15:formulaRef>
                      </c:ext>
                    </c:extLst>
                    <c:numCache>
                      <c:formatCode>0.0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FA1-4C5D-8526-88197F6DF531}"/>
                  </c:ext>
                </c:extLst>
              </c15:ser>
            </c15:filteredLineSeries>
          </c:ext>
        </c:extLst>
      </c:lineChart>
      <c:catAx>
        <c:axId val="2780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56146655"/>
        <c:crosses val="autoZero"/>
        <c:auto val="1"/>
        <c:lblAlgn val="ctr"/>
        <c:lblOffset val="100"/>
        <c:noMultiLvlLbl val="0"/>
      </c:catAx>
      <c:valAx>
        <c:axId val="356146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Dân số (nghìn người)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780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Dân số TP.Đà Nẵng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Sheet3!$C$41</c:f>
              <c:strCache>
                <c:ptCount val="1"/>
                <c:pt idx="0">
                  <c:v>Nữ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Sheet3!$D$4:$T$4</c:f>
              <c:strCach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Sơ bộ 2011</c:v>
                </c:pt>
              </c:strCache>
            </c:strRef>
          </c:cat>
          <c:val>
            <c:numRef>
              <c:f>Sheet3!$D$41:$T$41</c:f>
              <c:numCache>
                <c:formatCode>0.0</c:formatCode>
                <c:ptCount val="17"/>
                <c:pt idx="0">
                  <c:v>325.10000000000002</c:v>
                </c:pt>
                <c:pt idx="1">
                  <c:v>330.9</c:v>
                </c:pt>
                <c:pt idx="2">
                  <c:v>337.1</c:v>
                </c:pt>
                <c:pt idx="3">
                  <c:v>343.1</c:v>
                </c:pt>
                <c:pt idx="4">
                  <c:v>349.7</c:v>
                </c:pt>
                <c:pt idx="5">
                  <c:v>359.4</c:v>
                </c:pt>
                <c:pt idx="6">
                  <c:v>368.1</c:v>
                </c:pt>
                <c:pt idx="7">
                  <c:v>376.6</c:v>
                </c:pt>
                <c:pt idx="8">
                  <c:v>385</c:v>
                </c:pt>
                <c:pt idx="9">
                  <c:v>405.2</c:v>
                </c:pt>
                <c:pt idx="10">
                  <c:v>409.9</c:v>
                </c:pt>
                <c:pt idx="11">
                  <c:v>425.4</c:v>
                </c:pt>
                <c:pt idx="12">
                  <c:v>437.6</c:v>
                </c:pt>
                <c:pt idx="13">
                  <c:v>441.7</c:v>
                </c:pt>
                <c:pt idx="14">
                  <c:v>453.3</c:v>
                </c:pt>
                <c:pt idx="15">
                  <c:v>469.7</c:v>
                </c:pt>
                <c:pt idx="16">
                  <c:v>482.3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F-497A-A39A-807E88165BCE}"/>
            </c:ext>
          </c:extLst>
        </c:ser>
        <c:ser>
          <c:idx val="1"/>
          <c:order val="1"/>
          <c:tx>
            <c:strRef>
              <c:f>Sheet3!$C$119</c:f>
              <c:strCache>
                <c:ptCount val="1"/>
                <c:pt idx="0">
                  <c:v>Nam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Sheet3!$D$4:$T$4</c:f>
              <c:strCache>
                <c:ptCount val="1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Sơ bộ 2011</c:v>
                </c:pt>
              </c:strCache>
            </c:strRef>
          </c:cat>
          <c:val>
            <c:numRef>
              <c:f>Sheet3!$D$119:$T$119</c:f>
              <c:numCache>
                <c:formatCode>0.0</c:formatCode>
                <c:ptCount val="17"/>
                <c:pt idx="0">
                  <c:v>312.2</c:v>
                </c:pt>
                <c:pt idx="1">
                  <c:v>318.39999999999998</c:v>
                </c:pt>
                <c:pt idx="2">
                  <c:v>324.7</c:v>
                </c:pt>
                <c:pt idx="3">
                  <c:v>331.3</c:v>
                </c:pt>
                <c:pt idx="4">
                  <c:v>337.6</c:v>
                </c:pt>
                <c:pt idx="5">
                  <c:v>346.7</c:v>
                </c:pt>
                <c:pt idx="6">
                  <c:v>355</c:v>
                </c:pt>
                <c:pt idx="7">
                  <c:v>363.1</c:v>
                </c:pt>
                <c:pt idx="8">
                  <c:v>375.7</c:v>
                </c:pt>
                <c:pt idx="9">
                  <c:v>379.6</c:v>
                </c:pt>
                <c:pt idx="10">
                  <c:v>395.8</c:v>
                </c:pt>
                <c:pt idx="11">
                  <c:v>400.5</c:v>
                </c:pt>
                <c:pt idx="12">
                  <c:v>409.9</c:v>
                </c:pt>
                <c:pt idx="13">
                  <c:v>427.1</c:v>
                </c:pt>
                <c:pt idx="14">
                  <c:v>441.2</c:v>
                </c:pt>
                <c:pt idx="15">
                  <c:v>457.1</c:v>
                </c:pt>
                <c:pt idx="16">
                  <c:v>469.4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F-497A-A39A-807E8816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764384"/>
        <c:axId val="1572567504"/>
      </c:lineChart>
      <c:catAx>
        <c:axId val="17207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72567504"/>
        <c:crosses val="autoZero"/>
        <c:auto val="1"/>
        <c:lblAlgn val="ctr"/>
        <c:lblOffset val="100"/>
        <c:noMultiLvlLbl val="0"/>
      </c:catAx>
      <c:valAx>
        <c:axId val="157256750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207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Dân số theo khu vực năm 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Sex_mapping!$C$2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(Sex_mapping!$A$4:$B$4,Sex_mapping!$A$17:$B$17,Sex_mapping!$A$32:$B$32,Sex_mapping!$A$47:$B$47,Sex_mapping!$A$53:$B$53,Sex_mapping!$A$60:$B$60)</c:f>
              <c:strCache>
                <c:ptCount val="6"/>
                <c:pt idx="0">
                  <c:v>Đồng bằng sông Hồng</c:v>
                </c:pt>
                <c:pt idx="1">
                  <c:v>Trung du và miền núi phía Bắc</c:v>
                </c:pt>
                <c:pt idx="2">
                  <c:v>Bắc Trung Bộ và Duyên hải miền Trung</c:v>
                </c:pt>
                <c:pt idx="3">
                  <c:v>Tây Nguyên</c:v>
                </c:pt>
                <c:pt idx="4">
                  <c:v>Đông Nam Bộ</c:v>
                </c:pt>
                <c:pt idx="5">
                  <c:v>Đồng bằng sông Cửu Long</c:v>
                </c:pt>
              </c:strCache>
            </c:strRef>
          </c:cat>
          <c:val>
            <c:numRef>
              <c:f>(Sex_mapping!$C$4,Sex_mapping!$C$17,Sex_mapping!$C$32,Sex_mapping!$C$47,Sex_mapping!$C$53,Sex_mapping!$C$60)</c:f>
              <c:numCache>
                <c:formatCode>0.0</c:formatCode>
                <c:ptCount val="6"/>
                <c:pt idx="0">
                  <c:v>8300.1</c:v>
                </c:pt>
                <c:pt idx="1">
                  <c:v>4701.6000000000004</c:v>
                </c:pt>
                <c:pt idx="2">
                  <c:v>8432.7999999999993</c:v>
                </c:pt>
                <c:pt idx="3">
                  <c:v>1708.2</c:v>
                </c:pt>
                <c:pt idx="4">
                  <c:v>4520.2</c:v>
                </c:pt>
                <c:pt idx="5">
                  <c:v>7574.5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B-4927-916B-66C378787583}"/>
            </c:ext>
          </c:extLst>
        </c:ser>
        <c:ser>
          <c:idx val="1"/>
          <c:order val="1"/>
          <c:tx>
            <c:strRef>
              <c:f>Sex_mapping!$D$2</c:f>
              <c:strCache>
                <c:ptCount val="1"/>
                <c:pt idx="0">
                  <c:v>Nữ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(Sex_mapping!$A$4:$B$4,Sex_mapping!$A$17:$B$17,Sex_mapping!$A$32:$B$32,Sex_mapping!$A$47:$B$47,Sex_mapping!$A$53:$B$53,Sex_mapping!$A$60:$B$60)</c:f>
              <c:strCache>
                <c:ptCount val="6"/>
                <c:pt idx="0">
                  <c:v>Đồng bằng sông Hồng</c:v>
                </c:pt>
                <c:pt idx="1">
                  <c:v>Trung du và miền núi phía Bắc</c:v>
                </c:pt>
                <c:pt idx="2">
                  <c:v>Bắc Trung Bộ và Duyên hải miền Trung</c:v>
                </c:pt>
                <c:pt idx="3">
                  <c:v>Tây Nguyên</c:v>
                </c:pt>
                <c:pt idx="4">
                  <c:v>Đông Nam Bộ</c:v>
                </c:pt>
                <c:pt idx="5">
                  <c:v>Đồng bằng sông Cửu Long</c:v>
                </c:pt>
              </c:strCache>
            </c:strRef>
          </c:cat>
          <c:val>
            <c:numRef>
              <c:f>(Sex_mapping!$D$4,Sex_mapping!$D$17,Sex_mapping!$D$32,Sex_mapping!$D$47,Sex_mapping!$D$53,Sex_mapping!$D$60)</c:f>
              <c:numCache>
                <c:formatCode>0.0</c:formatCode>
                <c:ptCount val="6"/>
                <c:pt idx="0">
                  <c:v>8778.3000000000011</c:v>
                </c:pt>
                <c:pt idx="1">
                  <c:v>4821.2999999999993</c:v>
                </c:pt>
                <c:pt idx="2">
                  <c:v>8768.4</c:v>
                </c:pt>
                <c:pt idx="3">
                  <c:v>1676.6</c:v>
                </c:pt>
                <c:pt idx="4">
                  <c:v>4756.1000000000004</c:v>
                </c:pt>
                <c:pt idx="5">
                  <c:v>7957.4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B-4927-916B-66C3787875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39477120"/>
        <c:axId val="1721410032"/>
      </c:barChart>
      <c:catAx>
        <c:axId val="17394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21410032"/>
        <c:crosses val="autoZero"/>
        <c:auto val="1"/>
        <c:lblAlgn val="ctr"/>
        <c:lblOffset val="100"/>
        <c:noMultiLvlLbl val="0"/>
      </c:catAx>
      <c:valAx>
        <c:axId val="172141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Dân</a:t>
                </a:r>
                <a:r>
                  <a:rPr lang="en-US" baseline="0"/>
                  <a:t> số (Nghìn người)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94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Dân</a:t>
            </a:r>
            <a:r>
              <a:rPr lang="en-US" baseline="0"/>
              <a:t> số theo khu vực năm 2011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Sex_mapping!$AI$2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(Sex_mapping!$A$4:$B$4,Sex_mapping!$A$17:$B$17,Sex_mapping!$A$32:$B$32,Sex_mapping!$A$47:$B$47,Sex_mapping!$A$53:$B$53,Sex_mapping!$A$60:$B$60)</c:f>
              <c:strCache>
                <c:ptCount val="6"/>
                <c:pt idx="0">
                  <c:v>Đồng bằng sông Hồng</c:v>
                </c:pt>
                <c:pt idx="1">
                  <c:v>Trung du và miền núi phía Bắc</c:v>
                </c:pt>
                <c:pt idx="2">
                  <c:v>Bắc Trung Bộ và Duyên hải miền Trung</c:v>
                </c:pt>
                <c:pt idx="3">
                  <c:v>Tây Nguyên</c:v>
                </c:pt>
                <c:pt idx="4">
                  <c:v>Đông Nam Bộ</c:v>
                </c:pt>
                <c:pt idx="5">
                  <c:v>Đồng bằng sông Cửu Long</c:v>
                </c:pt>
              </c:strCache>
            </c:strRef>
          </c:cat>
          <c:val>
            <c:numRef>
              <c:f>(Sex_mapping!$AI$4,Sex_mapping!$AI$17,Sex_mapping!$AI$32,Sex_mapping!$AI$47,Sex_mapping!$AI$53,Sex_mapping!$AI$60)</c:f>
              <c:numCache>
                <c:formatCode>0.0</c:formatCode>
                <c:ptCount val="6"/>
                <c:pt idx="0">
                  <c:v>9872.2999999999993</c:v>
                </c:pt>
                <c:pt idx="1">
                  <c:v>5629.2</c:v>
                </c:pt>
                <c:pt idx="2">
                  <c:v>9425.5</c:v>
                </c:pt>
                <c:pt idx="3">
                  <c:v>2684.9</c:v>
                </c:pt>
                <c:pt idx="4">
                  <c:v>7215.6</c:v>
                </c:pt>
                <c:pt idx="5">
                  <c:v>8617.2999999999993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B-416A-BC23-465A436D2CD6}"/>
            </c:ext>
          </c:extLst>
        </c:ser>
        <c:ser>
          <c:idx val="1"/>
          <c:order val="1"/>
          <c:tx>
            <c:strRef>
              <c:f>Sex_mapping!$AJ$2</c:f>
              <c:strCache>
                <c:ptCount val="1"/>
                <c:pt idx="0">
                  <c:v>Nữ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(Sex_mapping!$A$4:$B$4,Sex_mapping!$A$17:$B$17,Sex_mapping!$A$32:$B$32,Sex_mapping!$A$47:$B$47,Sex_mapping!$A$53:$B$53,Sex_mapping!$A$60:$B$60)</c:f>
              <c:strCache>
                <c:ptCount val="6"/>
                <c:pt idx="0">
                  <c:v>Đồng bằng sông Hồng</c:v>
                </c:pt>
                <c:pt idx="1">
                  <c:v>Trung du và miền núi phía Bắc</c:v>
                </c:pt>
                <c:pt idx="2">
                  <c:v>Bắc Trung Bộ và Duyên hải miền Trung</c:v>
                </c:pt>
                <c:pt idx="3">
                  <c:v>Tây Nguyên</c:v>
                </c:pt>
                <c:pt idx="4">
                  <c:v>Đông Nam Bộ</c:v>
                </c:pt>
                <c:pt idx="5">
                  <c:v>Đồng bằng sông Cửu Long</c:v>
                </c:pt>
              </c:strCache>
            </c:strRef>
          </c:cat>
          <c:val>
            <c:numRef>
              <c:f>(Sex_mapping!$AJ$4,Sex_mapping!$AJ$17,Sex_mapping!$AJ$32,Sex_mapping!$AJ$47,Sex_mapping!$AJ$53,Sex_mapping!$AJ$60)</c:f>
              <c:numCache>
                <c:formatCode>0.0</c:formatCode>
                <c:ptCount val="6"/>
                <c:pt idx="0">
                  <c:v>10127</c:v>
                </c:pt>
                <c:pt idx="1">
                  <c:v>5661.3</c:v>
                </c:pt>
                <c:pt idx="2">
                  <c:v>9621</c:v>
                </c:pt>
                <c:pt idx="3">
                  <c:v>2597.1</c:v>
                </c:pt>
                <c:pt idx="4">
                  <c:v>7675.2</c:v>
                </c:pt>
                <c:pt idx="5">
                  <c:v>8713.6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B-416A-BC23-465A436D2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43183488"/>
        <c:axId val="1724752400"/>
      </c:barChart>
      <c:catAx>
        <c:axId val="17431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24752400"/>
        <c:crosses val="autoZero"/>
        <c:auto val="1"/>
        <c:lblAlgn val="ctr"/>
        <c:lblOffset val="100"/>
        <c:noMultiLvlLbl val="0"/>
      </c:catAx>
      <c:valAx>
        <c:axId val="172475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Dân</a:t>
                </a:r>
                <a:r>
                  <a:rPr lang="en-US" baseline="0"/>
                  <a:t> số (Nghìn người)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431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Dân số theo khu vực</a:t>
            </a:r>
            <a:r>
              <a:rPr lang="en-US" baseline="0"/>
              <a:t> 1995 và 2011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Sex_mapping!$C$2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(Sex_mapping!$A$4:$B$4,Sex_mapping!$A$17:$B$17,Sex_mapping!$A$32:$B$32,Sex_mapping!$A$47:$B$47,Sex_mapping!$A$53:$B$53,Sex_mapping!$A$60:$B$60)</c:f>
              <c:strCache>
                <c:ptCount val="6"/>
                <c:pt idx="0">
                  <c:v>Đồng bằng sông Hồng</c:v>
                </c:pt>
                <c:pt idx="1">
                  <c:v>Trung du và miền núi phía Bắc</c:v>
                </c:pt>
                <c:pt idx="2">
                  <c:v>Bắc Trung Bộ và Duyên hải miền Trung</c:v>
                </c:pt>
                <c:pt idx="3">
                  <c:v>Tây Nguyên</c:v>
                </c:pt>
                <c:pt idx="4">
                  <c:v>Đông Nam Bộ</c:v>
                </c:pt>
                <c:pt idx="5">
                  <c:v>Đồng bằng sông Cửu Long</c:v>
                </c:pt>
              </c:strCache>
            </c:strRef>
          </c:cat>
          <c:val>
            <c:numRef>
              <c:f>(Sex_mapping!$C$4,Sex_mapping!$C$17,Sex_mapping!$C$32,Sex_mapping!$C$47,Sex_mapping!$C$53,Sex_mapping!$C$60)</c:f>
              <c:numCache>
                <c:formatCode>0.0</c:formatCode>
                <c:ptCount val="6"/>
                <c:pt idx="0">
                  <c:v>8300.1</c:v>
                </c:pt>
                <c:pt idx="1">
                  <c:v>4701.6000000000004</c:v>
                </c:pt>
                <c:pt idx="2">
                  <c:v>8432.7999999999993</c:v>
                </c:pt>
                <c:pt idx="3">
                  <c:v>1708.2</c:v>
                </c:pt>
                <c:pt idx="4">
                  <c:v>4520.2</c:v>
                </c:pt>
                <c:pt idx="5">
                  <c:v>7574.5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B2-4284-80AD-299C6E26D6A2}"/>
            </c:ext>
          </c:extLst>
        </c:ser>
        <c:ser>
          <c:idx val="3"/>
          <c:order val="1"/>
          <c:tx>
            <c:strRef>
              <c:f>Sex_mapping!$D$2</c:f>
              <c:strCache>
                <c:ptCount val="1"/>
                <c:pt idx="0">
                  <c:v>Nữ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(Sex_mapping!$A$4:$B$4,Sex_mapping!$A$17:$B$17,Sex_mapping!$A$32:$B$32,Sex_mapping!$A$47:$B$47,Sex_mapping!$A$53:$B$53,Sex_mapping!$A$60:$B$60)</c:f>
              <c:strCache>
                <c:ptCount val="6"/>
                <c:pt idx="0">
                  <c:v>Đồng bằng sông Hồng</c:v>
                </c:pt>
                <c:pt idx="1">
                  <c:v>Trung du và miền núi phía Bắc</c:v>
                </c:pt>
                <c:pt idx="2">
                  <c:v>Bắc Trung Bộ và Duyên hải miền Trung</c:v>
                </c:pt>
                <c:pt idx="3">
                  <c:v>Tây Nguyên</c:v>
                </c:pt>
                <c:pt idx="4">
                  <c:v>Đông Nam Bộ</c:v>
                </c:pt>
                <c:pt idx="5">
                  <c:v>Đồng bằng sông Cửu Long</c:v>
                </c:pt>
              </c:strCache>
            </c:strRef>
          </c:cat>
          <c:val>
            <c:numRef>
              <c:f>(Sex_mapping!$D$4,Sex_mapping!$D$17,Sex_mapping!$D$32,Sex_mapping!$D$47,Sex_mapping!$D$53,Sex_mapping!$D$60)</c:f>
              <c:numCache>
                <c:formatCode>0.0</c:formatCode>
                <c:ptCount val="6"/>
                <c:pt idx="0">
                  <c:v>8778.3000000000011</c:v>
                </c:pt>
                <c:pt idx="1">
                  <c:v>4821.2999999999993</c:v>
                </c:pt>
                <c:pt idx="2">
                  <c:v>8768.4</c:v>
                </c:pt>
                <c:pt idx="3">
                  <c:v>1676.6</c:v>
                </c:pt>
                <c:pt idx="4">
                  <c:v>4756.1000000000004</c:v>
                </c:pt>
                <c:pt idx="5">
                  <c:v>7957.4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B2-4284-80AD-299C6E26D6A2}"/>
            </c:ext>
          </c:extLst>
        </c:ser>
        <c:ser>
          <c:idx val="0"/>
          <c:order val="2"/>
          <c:tx>
            <c:strRef>
              <c:f>Sex_mapping!$AI$2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(Sex_mapping!$A$4:$B$4,Sex_mapping!$A$17:$B$17,Sex_mapping!$A$32:$B$32,Sex_mapping!$A$47:$B$47,Sex_mapping!$A$53:$B$53,Sex_mapping!$A$60:$B$60)</c:f>
              <c:strCache>
                <c:ptCount val="6"/>
                <c:pt idx="0">
                  <c:v>Đồng bằng sông Hồng</c:v>
                </c:pt>
                <c:pt idx="1">
                  <c:v>Trung du và miền núi phía Bắc</c:v>
                </c:pt>
                <c:pt idx="2">
                  <c:v>Bắc Trung Bộ và Duyên hải miền Trung</c:v>
                </c:pt>
                <c:pt idx="3">
                  <c:v>Tây Nguyên</c:v>
                </c:pt>
                <c:pt idx="4">
                  <c:v>Đông Nam Bộ</c:v>
                </c:pt>
                <c:pt idx="5">
                  <c:v>Đồng bằng sông Cửu Long</c:v>
                </c:pt>
              </c:strCache>
            </c:strRef>
          </c:cat>
          <c:val>
            <c:numRef>
              <c:f>(Sex_mapping!$AI$4,Sex_mapping!$AI$17,Sex_mapping!$AI$32,Sex_mapping!$AI$47,Sex_mapping!$AI$53,Sex_mapping!$AI$60)</c:f>
              <c:numCache>
                <c:formatCode>0.0</c:formatCode>
                <c:ptCount val="6"/>
                <c:pt idx="0">
                  <c:v>9872.2999999999993</c:v>
                </c:pt>
                <c:pt idx="1">
                  <c:v>5629.2</c:v>
                </c:pt>
                <c:pt idx="2">
                  <c:v>9425.5</c:v>
                </c:pt>
                <c:pt idx="3">
                  <c:v>2684.9</c:v>
                </c:pt>
                <c:pt idx="4">
                  <c:v>7215.6</c:v>
                </c:pt>
                <c:pt idx="5">
                  <c:v>8617.2999999999993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B2-4284-80AD-299C6E26D6A2}"/>
            </c:ext>
          </c:extLst>
        </c:ser>
        <c:ser>
          <c:idx val="1"/>
          <c:order val="3"/>
          <c:tx>
            <c:strRef>
              <c:f>Sex_mapping!$AJ$2</c:f>
              <c:strCache>
                <c:ptCount val="1"/>
                <c:pt idx="0">
                  <c:v>Nữ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914187609626308E-2"/>
                  <c:y val="-2.57492182548923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B2-4284-80AD-299C6E26D6A2}"/>
                </c:ext>
              </c:extLst>
            </c:dLbl>
            <c:dLbl>
              <c:idx val="1"/>
              <c:layout>
                <c:manualLayout>
                  <c:x val="1.5942791739750873E-2"/>
                  <c:y val="-5.5176896260483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B2-4284-80AD-299C6E26D6A2}"/>
                </c:ext>
              </c:extLst>
            </c:dLbl>
            <c:dLbl>
              <c:idx val="2"/>
              <c:layout>
                <c:manualLayout>
                  <c:x val="2.9206196689413842E-2"/>
                  <c:y val="-6.5806442698305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B2-4284-80AD-299C6E26D6A2}"/>
                </c:ext>
              </c:extLst>
            </c:dLbl>
            <c:dLbl>
              <c:idx val="3"/>
              <c:layout>
                <c:manualLayout>
                  <c:x val="1.4614225761438299E-2"/>
                  <c:y val="-5.5176896260483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B2-4284-80AD-299C6E26D6A2}"/>
                </c:ext>
              </c:extLst>
            </c:dLbl>
            <c:dLbl>
              <c:idx val="4"/>
              <c:layout>
                <c:manualLayout>
                  <c:x val="6.6428298915627657E-3"/>
                  <c:y val="-2.94276780055912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B2-4284-80AD-299C6E26D6A2}"/>
                </c:ext>
              </c:extLst>
            </c:dLbl>
            <c:dLbl>
              <c:idx val="5"/>
              <c:layout>
                <c:manualLayout>
                  <c:x val="1.0628527826500386E-2"/>
                  <c:y val="-3.31061377562901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B2-4284-80AD-299C6E26D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(Sex_mapping!$A$4:$B$4,Sex_mapping!$A$17:$B$17,Sex_mapping!$A$32:$B$32,Sex_mapping!$A$47:$B$47,Sex_mapping!$A$53:$B$53,Sex_mapping!$A$60:$B$60)</c:f>
              <c:strCache>
                <c:ptCount val="6"/>
                <c:pt idx="0">
                  <c:v>Đồng bằng sông Hồng</c:v>
                </c:pt>
                <c:pt idx="1">
                  <c:v>Trung du và miền núi phía Bắc</c:v>
                </c:pt>
                <c:pt idx="2">
                  <c:v>Bắc Trung Bộ và Duyên hải miền Trung</c:v>
                </c:pt>
                <c:pt idx="3">
                  <c:v>Tây Nguyên</c:v>
                </c:pt>
                <c:pt idx="4">
                  <c:v>Đông Nam Bộ</c:v>
                </c:pt>
                <c:pt idx="5">
                  <c:v>Đồng bằng sông Cửu Long</c:v>
                </c:pt>
              </c:strCache>
            </c:strRef>
          </c:cat>
          <c:val>
            <c:numRef>
              <c:f>(Sex_mapping!$AJ$4,Sex_mapping!$AJ$17,Sex_mapping!$AJ$32,Sex_mapping!$AJ$47,Sex_mapping!$AJ$53,Sex_mapping!$AJ$60)</c:f>
              <c:numCache>
                <c:formatCode>0.0</c:formatCode>
                <c:ptCount val="6"/>
                <c:pt idx="0">
                  <c:v>10127</c:v>
                </c:pt>
                <c:pt idx="1">
                  <c:v>5661.3</c:v>
                </c:pt>
                <c:pt idx="2">
                  <c:v>9621</c:v>
                </c:pt>
                <c:pt idx="3">
                  <c:v>2597.1</c:v>
                </c:pt>
                <c:pt idx="4">
                  <c:v>7675.2</c:v>
                </c:pt>
                <c:pt idx="5">
                  <c:v>8713.6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B2-4284-80AD-299C6E26D6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3183488"/>
        <c:axId val="1724752400"/>
      </c:barChart>
      <c:catAx>
        <c:axId val="174318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 trục</a:t>
                </a:r>
                <a:r>
                  <a:rPr lang="en-US" baseline="0"/>
                  <a:t> đầu  -  1995</a:t>
                </a:r>
              </a:p>
              <a:p>
                <a:pPr>
                  <a:defRPr/>
                </a:pPr>
                <a:r>
                  <a:rPr lang="en-US" baseline="0"/>
                  <a:t>2 trục sau - 2011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41439719875524877"/>
              <c:y val="0.90814886002504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24752400"/>
        <c:crosses val="autoZero"/>
        <c:auto val="1"/>
        <c:lblAlgn val="ctr"/>
        <c:lblOffset val="100"/>
        <c:noMultiLvlLbl val="0"/>
      </c:catAx>
      <c:valAx>
        <c:axId val="17247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Dân số (Nghìn người)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431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821635519117278"/>
          <c:y val="0.1306956749423322"/>
          <c:w val="0.16128203065205238"/>
          <c:h val="5.8386480721188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29</xdr:row>
      <xdr:rowOff>57150</xdr:rowOff>
    </xdr:from>
    <xdr:to>
      <xdr:col>3</xdr:col>
      <xdr:colOff>123825</xdr:colOff>
      <xdr:row>31</xdr:row>
      <xdr:rowOff>19050</xdr:rowOff>
    </xdr:to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D81E25BC-3D93-4AB1-B17C-9040FA00E2AC}"/>
            </a:ext>
          </a:extLst>
        </xdr:cNvPr>
        <xdr:cNvSpPr>
          <a:spLocks/>
        </xdr:cNvSpPr>
      </xdr:nvSpPr>
      <xdr:spPr bwMode="auto">
        <a:xfrm>
          <a:off x="1857375" y="6181725"/>
          <a:ext cx="76200" cy="361950"/>
        </a:xfrm>
        <a:prstGeom prst="rightBrace">
          <a:avLst>
            <a:gd name="adj1" fmla="val 3958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51</xdr:row>
      <xdr:rowOff>19050</xdr:rowOff>
    </xdr:from>
    <xdr:to>
      <xdr:col>3</xdr:col>
      <xdr:colOff>133350</xdr:colOff>
      <xdr:row>52</xdr:row>
      <xdr:rowOff>180975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AAC6A642-49D6-44AA-BAAA-97D5EA3B1A04}"/>
            </a:ext>
          </a:extLst>
        </xdr:cNvPr>
        <xdr:cNvSpPr>
          <a:spLocks/>
        </xdr:cNvSpPr>
      </xdr:nvSpPr>
      <xdr:spPr bwMode="auto">
        <a:xfrm>
          <a:off x="1866900" y="10544175"/>
          <a:ext cx="76200" cy="361950"/>
        </a:xfrm>
        <a:prstGeom prst="rightBrace">
          <a:avLst>
            <a:gd name="adj1" fmla="val 3958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70</xdr:row>
      <xdr:rowOff>19050</xdr:rowOff>
    </xdr:from>
    <xdr:to>
      <xdr:col>3</xdr:col>
      <xdr:colOff>133350</xdr:colOff>
      <xdr:row>71</xdr:row>
      <xdr:rowOff>180975</xdr:rowOff>
    </xdr:to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82AF2166-077C-493E-87AA-C3CEA7812F63}"/>
            </a:ext>
          </a:extLst>
        </xdr:cNvPr>
        <xdr:cNvSpPr>
          <a:spLocks/>
        </xdr:cNvSpPr>
      </xdr:nvSpPr>
      <xdr:spPr bwMode="auto">
        <a:xfrm>
          <a:off x="1866900" y="14344650"/>
          <a:ext cx="76200" cy="361950"/>
        </a:xfrm>
        <a:prstGeom prst="rightBrace">
          <a:avLst>
            <a:gd name="adj1" fmla="val 3958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27</xdr:row>
      <xdr:rowOff>57150</xdr:rowOff>
    </xdr:from>
    <xdr:to>
      <xdr:col>3</xdr:col>
      <xdr:colOff>123825</xdr:colOff>
      <xdr:row>29</xdr:row>
      <xdr:rowOff>19050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B444854-4FD8-4C0A-832D-F318B768D84C}"/>
            </a:ext>
          </a:extLst>
        </xdr:cNvPr>
        <xdr:cNvSpPr>
          <a:spLocks/>
        </xdr:cNvSpPr>
      </xdr:nvSpPr>
      <xdr:spPr bwMode="auto">
        <a:xfrm>
          <a:off x="3543300" y="6181725"/>
          <a:ext cx="76200" cy="361950"/>
        </a:xfrm>
        <a:prstGeom prst="rightBrace">
          <a:avLst>
            <a:gd name="adj1" fmla="val 3958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49</xdr:row>
      <xdr:rowOff>19050</xdr:rowOff>
    </xdr:from>
    <xdr:to>
      <xdr:col>3</xdr:col>
      <xdr:colOff>133350</xdr:colOff>
      <xdr:row>50</xdr:row>
      <xdr:rowOff>180975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0EA3D76-4DA4-466D-8D35-D8350B15A54A}"/>
            </a:ext>
          </a:extLst>
        </xdr:cNvPr>
        <xdr:cNvSpPr>
          <a:spLocks/>
        </xdr:cNvSpPr>
      </xdr:nvSpPr>
      <xdr:spPr bwMode="auto">
        <a:xfrm>
          <a:off x="3552825" y="10544175"/>
          <a:ext cx="76200" cy="361950"/>
        </a:xfrm>
        <a:prstGeom prst="rightBrace">
          <a:avLst>
            <a:gd name="adj1" fmla="val 3958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57150</xdr:colOff>
      <xdr:row>68</xdr:row>
      <xdr:rowOff>19050</xdr:rowOff>
    </xdr:from>
    <xdr:to>
      <xdr:col>3</xdr:col>
      <xdr:colOff>133350</xdr:colOff>
      <xdr:row>69</xdr:row>
      <xdr:rowOff>180975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2C22FACD-AD43-4A7F-A247-8558CB668211}"/>
            </a:ext>
          </a:extLst>
        </xdr:cNvPr>
        <xdr:cNvSpPr>
          <a:spLocks/>
        </xdr:cNvSpPr>
      </xdr:nvSpPr>
      <xdr:spPr bwMode="auto">
        <a:xfrm>
          <a:off x="3552825" y="14344650"/>
          <a:ext cx="76200" cy="361950"/>
        </a:xfrm>
        <a:prstGeom prst="rightBrace">
          <a:avLst>
            <a:gd name="adj1" fmla="val 3958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38100</xdr:rowOff>
    </xdr:from>
    <xdr:to>
      <xdr:col>14</xdr:col>
      <xdr:colOff>338139</xdr:colOff>
      <xdr:row>21</xdr:row>
      <xdr:rowOff>171451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6633ADEF-BB82-4E78-90DF-598AAD856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685799</xdr:colOff>
      <xdr:row>27</xdr:row>
      <xdr:rowOff>0</xdr:rowOff>
    </xdr:from>
    <xdr:to>
      <xdr:col>11</xdr:col>
      <xdr:colOff>9524</xdr:colOff>
      <xdr:row>43</xdr:row>
      <xdr:rowOff>171449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0BFC54A4-6FB3-4340-A3CB-83D7C7BB1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1</xdr:rowOff>
    </xdr:from>
    <xdr:to>
      <xdr:col>21</xdr:col>
      <xdr:colOff>666750</xdr:colOff>
      <xdr:row>43</xdr:row>
      <xdr:rowOff>171451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2EEA863D-13C5-488D-BE8E-7E5E38636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-1</xdr:rowOff>
    </xdr:from>
    <xdr:to>
      <xdr:col>29</xdr:col>
      <xdr:colOff>328614</xdr:colOff>
      <xdr:row>21</xdr:row>
      <xdr:rowOff>182095</xdr:rowOff>
    </xdr:to>
    <xdr:graphicFrame macro="">
      <xdr:nvGraphicFramePr>
        <xdr:cNvPr id="6" name="Biểu đồ 5">
          <a:extLst>
            <a:ext uri="{FF2B5EF4-FFF2-40B4-BE49-F238E27FC236}">
              <a16:creationId xmlns:a16="http://schemas.microsoft.com/office/drawing/2014/main" id="{1E02481F-01C1-4E21-B56A-355038737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27</xdr:row>
      <xdr:rowOff>3360</xdr:rowOff>
    </xdr:from>
    <xdr:to>
      <xdr:col>32</xdr:col>
      <xdr:colOff>671792</xdr:colOff>
      <xdr:row>44</xdr:row>
      <xdr:rowOff>14007</xdr:rowOff>
    </xdr:to>
    <xdr:graphicFrame macro="">
      <xdr:nvGraphicFramePr>
        <xdr:cNvPr id="7" name="Biểu đồ 6">
          <a:extLst>
            <a:ext uri="{FF2B5EF4-FFF2-40B4-BE49-F238E27FC236}">
              <a16:creationId xmlns:a16="http://schemas.microsoft.com/office/drawing/2014/main" id="{4B109537-3F03-44FC-B012-0FFE51A58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11</xdr:col>
      <xdr:colOff>672353</xdr:colOff>
      <xdr:row>66</xdr:row>
      <xdr:rowOff>0</xdr:rowOff>
    </xdr:to>
    <xdr:graphicFrame macro="">
      <xdr:nvGraphicFramePr>
        <xdr:cNvPr id="10" name="Biểu đồ 9">
          <a:extLst>
            <a:ext uri="{FF2B5EF4-FFF2-40B4-BE49-F238E27FC236}">
              <a16:creationId xmlns:a16="http://schemas.microsoft.com/office/drawing/2014/main" id="{38C752D5-15C3-4B95-A5BB-2BBF89F15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</xdr:colOff>
      <xdr:row>47</xdr:row>
      <xdr:rowOff>14007</xdr:rowOff>
    </xdr:from>
    <xdr:to>
      <xdr:col>24</xdr:col>
      <xdr:colOff>28015</xdr:colOff>
      <xdr:row>66</xdr:row>
      <xdr:rowOff>0</xdr:rowOff>
    </xdr:to>
    <xdr:graphicFrame macro="">
      <xdr:nvGraphicFramePr>
        <xdr:cNvPr id="12" name="Biểu đồ 11">
          <a:extLst>
            <a:ext uri="{FF2B5EF4-FFF2-40B4-BE49-F238E27FC236}">
              <a16:creationId xmlns:a16="http://schemas.microsoft.com/office/drawing/2014/main" id="{661E0547-92D7-4B9B-A426-EE1DE7C85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47023</xdr:colOff>
      <xdr:row>68</xdr:row>
      <xdr:rowOff>46463</xdr:rowOff>
    </xdr:from>
    <xdr:to>
      <xdr:col>19</xdr:col>
      <xdr:colOff>681277</xdr:colOff>
      <xdr:row>88</xdr:row>
      <xdr:rowOff>0</xdr:rowOff>
    </xdr:to>
    <xdr:graphicFrame macro="">
      <xdr:nvGraphicFramePr>
        <xdr:cNvPr id="13" name="Biểu đồ 12">
          <a:extLst>
            <a:ext uri="{FF2B5EF4-FFF2-40B4-BE49-F238E27FC236}">
              <a16:creationId xmlns:a16="http://schemas.microsoft.com/office/drawing/2014/main" id="{0E648583-3367-4754-A6DC-D860D36AD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4"/>
  <sheetViews>
    <sheetView tabSelected="1" topLeftCell="C67" workbookViewId="0">
      <selection activeCell="A4" sqref="A4:B5"/>
    </sheetView>
  </sheetViews>
  <sheetFormatPr defaultRowHeight="15.95" customHeight="1"/>
  <cols>
    <col min="1" max="1" width="1.625" style="14" customWidth="1"/>
    <col min="2" max="3" width="22.125" style="14" customWidth="1"/>
    <col min="4" max="4" width="7.375" style="14" customWidth="1"/>
    <col min="5" max="7" width="7.375" style="33" customWidth="1"/>
    <col min="8" max="20" width="7.375" style="14" customWidth="1"/>
    <col min="21" max="16384" width="9" style="14"/>
  </cols>
  <sheetData>
    <row r="1" spans="1:20" ht="15.95" customHeight="1">
      <c r="A1" s="1" t="s">
        <v>74</v>
      </c>
      <c r="B1" s="13"/>
      <c r="C1" s="13"/>
      <c r="D1" s="13"/>
      <c r="E1" s="13"/>
      <c r="F1" s="13"/>
      <c r="G1" s="13"/>
      <c r="H1" s="13"/>
      <c r="I1" s="13"/>
      <c r="J1" s="13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5.95" customHeight="1">
      <c r="A2" s="15"/>
      <c r="B2" s="13"/>
      <c r="C2" s="13"/>
      <c r="D2" s="13"/>
      <c r="E2" s="13"/>
      <c r="F2" s="13"/>
      <c r="G2" s="13"/>
      <c r="H2" s="13"/>
      <c r="I2" s="13"/>
      <c r="J2" s="13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5.95" customHeight="1">
      <c r="A3" s="10"/>
      <c r="B3" s="8"/>
      <c r="C3" s="8"/>
      <c r="D3" s="8"/>
      <c r="E3" s="9"/>
      <c r="F3" s="9"/>
      <c r="G3" s="9"/>
      <c r="H3" s="16"/>
      <c r="I3" s="16"/>
      <c r="J3" s="16"/>
      <c r="K3" s="8"/>
      <c r="M3" s="17"/>
      <c r="N3" s="17"/>
      <c r="O3" s="17"/>
      <c r="P3" s="17"/>
      <c r="Q3" s="18"/>
      <c r="R3" s="18"/>
      <c r="S3" s="18"/>
      <c r="T3" s="18" t="s">
        <v>5</v>
      </c>
    </row>
    <row r="4" spans="1:20" s="22" customFormat="1" ht="25.5" customHeight="1">
      <c r="A4" s="8"/>
      <c r="B4" s="19" t="s">
        <v>0</v>
      </c>
      <c r="C4" s="19"/>
      <c r="D4" s="20">
        <v>1995</v>
      </c>
      <c r="E4" s="20">
        <v>1996</v>
      </c>
      <c r="F4" s="20">
        <v>1997</v>
      </c>
      <c r="G4" s="20">
        <v>1998</v>
      </c>
      <c r="H4" s="20">
        <v>1999</v>
      </c>
      <c r="I4" s="20">
        <v>2000</v>
      </c>
      <c r="J4" s="20">
        <v>2001</v>
      </c>
      <c r="K4" s="20">
        <v>2002</v>
      </c>
      <c r="L4" s="20">
        <v>2003</v>
      </c>
      <c r="M4" s="20">
        <v>2004</v>
      </c>
      <c r="N4" s="20">
        <v>2005</v>
      </c>
      <c r="O4" s="20">
        <v>2006</v>
      </c>
      <c r="P4" s="20">
        <v>2007</v>
      </c>
      <c r="Q4" s="20">
        <v>2008</v>
      </c>
      <c r="R4" s="20">
        <v>2009</v>
      </c>
      <c r="S4" s="20">
        <v>2010</v>
      </c>
      <c r="T4" s="21" t="s">
        <v>73</v>
      </c>
    </row>
    <row r="5" spans="1:20" ht="15.95" customHeight="1">
      <c r="A5" s="8"/>
      <c r="B5" s="3"/>
      <c r="C5" s="3"/>
      <c r="D5" s="23"/>
      <c r="E5" s="24"/>
      <c r="F5" s="24"/>
      <c r="G5" s="24"/>
      <c r="H5" s="23"/>
      <c r="I5" s="23"/>
      <c r="J5" s="23"/>
      <c r="K5" s="23"/>
      <c r="L5" s="23"/>
      <c r="M5" s="23"/>
      <c r="N5" s="23"/>
      <c r="O5" s="23"/>
      <c r="P5" s="8"/>
      <c r="Q5" s="8"/>
      <c r="R5" s="8"/>
    </row>
    <row r="6" spans="1:20" s="26" customFormat="1" ht="15.95" customHeight="1">
      <c r="A6" s="25" t="s">
        <v>65</v>
      </c>
      <c r="B6" s="25"/>
      <c r="C6" s="25" t="s">
        <v>76</v>
      </c>
      <c r="D6" s="5">
        <v>36758.1</v>
      </c>
      <c r="E6" s="5">
        <v>37299.4</v>
      </c>
      <c r="F6" s="5">
        <v>37833.800000000003</v>
      </c>
      <c r="G6" s="5">
        <v>38366.6</v>
      </c>
      <c r="H6" s="5">
        <v>38934.6</v>
      </c>
      <c r="I6" s="6">
        <v>39465.599999999999</v>
      </c>
      <c r="J6" s="6">
        <v>39964.1</v>
      </c>
      <c r="K6" s="6">
        <v>40425.5</v>
      </c>
      <c r="L6" s="6">
        <v>40932.400000000001</v>
      </c>
      <c r="M6" s="6">
        <v>41394.400000000001</v>
      </c>
      <c r="N6" s="35">
        <v>41870.6</v>
      </c>
      <c r="O6" s="6">
        <v>42312.2</v>
      </c>
      <c r="P6" s="35">
        <v>42771.199999999997</v>
      </c>
      <c r="Q6" s="35">
        <v>43162.6</v>
      </c>
      <c r="R6" s="35">
        <v>43501.599999999999</v>
      </c>
      <c r="S6" s="35">
        <v>43946.400000000001</v>
      </c>
      <c r="T6" s="35">
        <v>44395.199999999997</v>
      </c>
    </row>
    <row r="7" spans="1:20" s="26" customFormat="1" ht="15.95" customHeight="1">
      <c r="A7" s="27" t="s">
        <v>6</v>
      </c>
      <c r="B7" s="28"/>
      <c r="C7" s="25" t="s">
        <v>76</v>
      </c>
      <c r="D7" s="27">
        <f>SUM(D8:D18)</f>
        <v>8778.3000000000011</v>
      </c>
      <c r="E7" s="27">
        <f>SUM(E8:E18)</f>
        <v>8872.9000000000015</v>
      </c>
      <c r="F7" s="27">
        <f>SUM(F8:F18)</f>
        <v>8964.5</v>
      </c>
      <c r="G7" s="27">
        <f>SUM(G8:G18)</f>
        <v>9047.5</v>
      </c>
      <c r="H7" s="27">
        <f>SUM(H8:H18)</f>
        <v>9134.4</v>
      </c>
      <c r="I7" s="27">
        <v>9220.2000000000007</v>
      </c>
      <c r="J7" s="27">
        <v>9315.5</v>
      </c>
      <c r="K7" s="27">
        <v>9406.2999999999993</v>
      </c>
      <c r="L7" s="27">
        <v>9501.2000000000007</v>
      </c>
      <c r="M7" s="27">
        <v>9594.7999999999993</v>
      </c>
      <c r="N7" s="38">
        <v>9668.5</v>
      </c>
      <c r="O7" s="27">
        <v>9739.9</v>
      </c>
      <c r="P7" s="38">
        <v>9796.7999999999993</v>
      </c>
      <c r="Q7" s="38">
        <v>9929</v>
      </c>
      <c r="R7" s="38">
        <v>9968.2000000000007</v>
      </c>
      <c r="S7" s="38">
        <v>10044.4</v>
      </c>
      <c r="T7" s="38">
        <v>10127</v>
      </c>
    </row>
    <row r="8" spans="1:20" ht="15.95" customHeight="1">
      <c r="A8" s="27"/>
      <c r="B8" s="29" t="s">
        <v>7</v>
      </c>
      <c r="C8" s="25" t="s">
        <v>76</v>
      </c>
      <c r="D8" s="3">
        <f>1217.6 + 1207.3</f>
        <v>2424.8999999999996</v>
      </c>
      <c r="E8" s="4">
        <f>1247.3 + 1218.6</f>
        <v>2465.8999999999996</v>
      </c>
      <c r="F8" s="4">
        <f>1277.9+1225.6</f>
        <v>2503.5</v>
      </c>
      <c r="G8" s="4">
        <f>1309.1+1229.8</f>
        <v>2538.8999999999996</v>
      </c>
      <c r="H8" s="3">
        <f>1341.2+1233.1</f>
        <v>2574.3000000000002</v>
      </c>
      <c r="I8" s="7">
        <f>1383.2+1246.4</f>
        <v>2629.6000000000004</v>
      </c>
      <c r="J8" s="7">
        <f>1425.8+1269.6</f>
        <v>2695.3999999999996</v>
      </c>
      <c r="K8" s="7">
        <f>1463.4+1296</f>
        <v>2759.4</v>
      </c>
      <c r="L8" s="7">
        <f>1499.8+1334.6</f>
        <v>2834.3999999999996</v>
      </c>
      <c r="M8" s="7">
        <f>1531.9+1372.4</f>
        <v>2904.3</v>
      </c>
      <c r="N8" s="36">
        <f>1565.4+1392</f>
        <v>2957.4</v>
      </c>
      <c r="O8" s="7">
        <f>1588.2+1420.7</f>
        <v>3008.9</v>
      </c>
      <c r="P8" s="36">
        <f>1610.2+1436.9</f>
        <v>3047.1000000000004</v>
      </c>
      <c r="Q8" s="36">
        <v>3256.9</v>
      </c>
      <c r="R8" s="36">
        <v>3292</v>
      </c>
      <c r="S8" s="36">
        <v>3340.2</v>
      </c>
      <c r="T8" s="36">
        <v>3385.2</v>
      </c>
    </row>
    <row r="9" spans="1:20" ht="15.95" customHeight="1">
      <c r="A9" s="27"/>
      <c r="B9" s="29" t="s">
        <v>9</v>
      </c>
      <c r="C9" s="25" t="s">
        <v>76</v>
      </c>
      <c r="D9" s="3">
        <v>539</v>
      </c>
      <c r="E9" s="4">
        <v>545.5</v>
      </c>
      <c r="F9" s="4">
        <v>552.20000000000005</v>
      </c>
      <c r="G9" s="4">
        <v>556.4</v>
      </c>
      <c r="H9" s="3">
        <v>560.9</v>
      </c>
      <c r="I9" s="7">
        <v>566.29999999999995</v>
      </c>
      <c r="J9" s="7">
        <v>571</v>
      </c>
      <c r="K9" s="7">
        <v>576.29999999999995</v>
      </c>
      <c r="L9" s="7">
        <v>576.9</v>
      </c>
      <c r="M9" s="7">
        <v>578.1</v>
      </c>
      <c r="N9" s="36">
        <v>584.1</v>
      </c>
      <c r="O9" s="7">
        <v>588.6</v>
      </c>
      <c r="P9" s="36">
        <v>592.70000000000005</v>
      </c>
      <c r="Q9" s="36">
        <v>501.7</v>
      </c>
      <c r="R9" s="36">
        <v>506.2</v>
      </c>
      <c r="S9" s="36">
        <v>510</v>
      </c>
      <c r="T9" s="36">
        <v>513.5</v>
      </c>
    </row>
    <row r="10" spans="1:20" ht="15.95" customHeight="1">
      <c r="A10" s="27"/>
      <c r="B10" s="29" t="s">
        <v>11</v>
      </c>
      <c r="C10" s="25" t="s">
        <v>76</v>
      </c>
      <c r="D10" s="3">
        <v>483.4</v>
      </c>
      <c r="E10" s="4">
        <v>485.8</v>
      </c>
      <c r="F10" s="4">
        <v>486.3</v>
      </c>
      <c r="G10" s="4">
        <v>486.5</v>
      </c>
      <c r="H10" s="3">
        <v>486.6</v>
      </c>
      <c r="I10" s="7">
        <v>489</v>
      </c>
      <c r="J10" s="7">
        <v>493.3</v>
      </c>
      <c r="K10" s="7">
        <v>497.7</v>
      </c>
      <c r="L10" s="7">
        <v>503.3</v>
      </c>
      <c r="M10" s="7">
        <v>504.5</v>
      </c>
      <c r="N10" s="36">
        <v>509.4</v>
      </c>
      <c r="O10" s="7">
        <v>513</v>
      </c>
      <c r="P10" s="36">
        <v>518</v>
      </c>
      <c r="Q10" s="36">
        <v>520.1</v>
      </c>
      <c r="R10" s="36">
        <v>522.6</v>
      </c>
      <c r="S10" s="36">
        <v>528.70000000000005</v>
      </c>
      <c r="T10" s="36">
        <v>537.4</v>
      </c>
    </row>
    <row r="11" spans="1:20" ht="15.95" customHeight="1">
      <c r="A11" s="27"/>
      <c r="B11" s="29" t="s">
        <v>28</v>
      </c>
      <c r="C11" s="25" t="s">
        <v>76</v>
      </c>
      <c r="D11" s="3">
        <v>459.9</v>
      </c>
      <c r="E11" s="4">
        <v>468</v>
      </c>
      <c r="F11" s="4">
        <v>476.3</v>
      </c>
      <c r="G11" s="4">
        <v>484.7</v>
      </c>
      <c r="H11" s="3">
        <v>493.2</v>
      </c>
      <c r="I11" s="7">
        <v>501.7</v>
      </c>
      <c r="J11" s="7">
        <v>509.1</v>
      </c>
      <c r="K11" s="7">
        <v>516.5</v>
      </c>
      <c r="L11" s="7">
        <v>524.4</v>
      </c>
      <c r="M11" s="7">
        <v>533.9</v>
      </c>
      <c r="N11" s="36">
        <v>538.20000000000005</v>
      </c>
      <c r="O11" s="7">
        <v>547.4</v>
      </c>
      <c r="P11" s="36">
        <v>554</v>
      </c>
      <c r="Q11" s="36">
        <v>557.20000000000005</v>
      </c>
      <c r="R11" s="36">
        <v>561.1</v>
      </c>
      <c r="S11" s="36">
        <v>563.9</v>
      </c>
      <c r="T11" s="36">
        <v>566.6</v>
      </c>
    </row>
    <row r="12" spans="1:20" ht="15.95" customHeight="1">
      <c r="A12" s="27"/>
      <c r="B12" s="29" t="s">
        <v>12</v>
      </c>
      <c r="C12" s="25" t="s">
        <v>76</v>
      </c>
      <c r="D12" s="3">
        <v>824.1</v>
      </c>
      <c r="E12" s="4">
        <v>829.2</v>
      </c>
      <c r="F12" s="4">
        <v>835.4</v>
      </c>
      <c r="G12" s="4">
        <v>842.2</v>
      </c>
      <c r="H12" s="3">
        <v>849</v>
      </c>
      <c r="I12" s="7">
        <v>856.9</v>
      </c>
      <c r="J12" s="7">
        <v>860.2</v>
      </c>
      <c r="K12" s="7">
        <v>861.6</v>
      </c>
      <c r="L12" s="7">
        <v>864.4</v>
      </c>
      <c r="M12" s="7">
        <v>867.4</v>
      </c>
      <c r="N12" s="36">
        <v>863.8</v>
      </c>
      <c r="O12" s="7">
        <v>865.1</v>
      </c>
      <c r="P12" s="36">
        <v>867</v>
      </c>
      <c r="Q12" s="36">
        <v>869.4</v>
      </c>
      <c r="R12" s="36">
        <v>871.7</v>
      </c>
      <c r="S12" s="36">
        <v>873.5</v>
      </c>
      <c r="T12" s="36">
        <v>876.5</v>
      </c>
    </row>
    <row r="13" spans="1:20" ht="15.95" customHeight="1">
      <c r="A13" s="27"/>
      <c r="B13" s="29" t="s">
        <v>8</v>
      </c>
      <c r="C13" s="25" t="s">
        <v>76</v>
      </c>
      <c r="D13" s="3">
        <v>818</v>
      </c>
      <c r="E13" s="4">
        <v>825.4</v>
      </c>
      <c r="F13" s="4">
        <v>833</v>
      </c>
      <c r="G13" s="4">
        <v>840.7</v>
      </c>
      <c r="H13" s="3">
        <v>849.4</v>
      </c>
      <c r="I13" s="7">
        <v>854.2</v>
      </c>
      <c r="J13" s="7">
        <v>862.9</v>
      </c>
      <c r="K13" s="7">
        <v>871.3</v>
      </c>
      <c r="L13" s="7">
        <v>882</v>
      </c>
      <c r="M13" s="7">
        <v>889</v>
      </c>
      <c r="N13" s="36">
        <v>896.8</v>
      </c>
      <c r="O13" s="7">
        <v>904.8</v>
      </c>
      <c r="P13" s="36">
        <v>913.6</v>
      </c>
      <c r="Q13" s="36">
        <v>921</v>
      </c>
      <c r="R13" s="36">
        <v>927.8</v>
      </c>
      <c r="S13" s="36">
        <v>936.2</v>
      </c>
      <c r="T13" s="36">
        <v>946.3</v>
      </c>
    </row>
    <row r="14" spans="1:20" ht="15.95" customHeight="1">
      <c r="A14" s="27"/>
      <c r="B14" s="29" t="s">
        <v>13</v>
      </c>
      <c r="C14" s="25" t="s">
        <v>76</v>
      </c>
      <c r="D14" s="3">
        <v>537.1</v>
      </c>
      <c r="E14" s="4">
        <v>541</v>
      </c>
      <c r="F14" s="4">
        <v>545.6</v>
      </c>
      <c r="G14" s="4">
        <v>549.29999999999995</v>
      </c>
      <c r="H14" s="3">
        <v>553.79999999999995</v>
      </c>
      <c r="I14" s="7">
        <v>558</v>
      </c>
      <c r="J14" s="7">
        <v>561.6</v>
      </c>
      <c r="K14" s="7">
        <v>564.4</v>
      </c>
      <c r="L14" s="7">
        <v>564.5</v>
      </c>
      <c r="M14" s="7">
        <v>570.4</v>
      </c>
      <c r="N14" s="36">
        <v>572.20000000000005</v>
      </c>
      <c r="O14" s="7">
        <v>576.6</v>
      </c>
      <c r="P14" s="36">
        <v>579.20000000000005</v>
      </c>
      <c r="Q14" s="36">
        <v>581.9</v>
      </c>
      <c r="R14" s="36">
        <v>575.70000000000005</v>
      </c>
      <c r="S14" s="36">
        <v>579.1</v>
      </c>
      <c r="T14" s="36">
        <v>583.70000000000005</v>
      </c>
    </row>
    <row r="15" spans="1:20" ht="15.95" customHeight="1">
      <c r="A15" s="27"/>
      <c r="B15" s="29" t="s">
        <v>16</v>
      </c>
      <c r="C15" s="25" t="s">
        <v>76</v>
      </c>
      <c r="D15" s="3">
        <v>917.6</v>
      </c>
      <c r="E15" s="4">
        <v>921.1</v>
      </c>
      <c r="F15" s="4">
        <v>924.8</v>
      </c>
      <c r="G15" s="4">
        <v>928.3</v>
      </c>
      <c r="H15" s="3">
        <v>933.4</v>
      </c>
      <c r="I15" s="7">
        <v>934.5</v>
      </c>
      <c r="J15" s="7">
        <v>935</v>
      </c>
      <c r="K15" s="7">
        <v>935.3</v>
      </c>
      <c r="L15" s="7">
        <v>931.2</v>
      </c>
      <c r="M15" s="7">
        <v>930.5</v>
      </c>
      <c r="N15" s="36">
        <v>931.2</v>
      </c>
      <c r="O15" s="7">
        <v>928.5</v>
      </c>
      <c r="P15" s="36">
        <v>926.7</v>
      </c>
      <c r="Q15" s="36">
        <v>923.4</v>
      </c>
      <c r="R15" s="36">
        <v>922.3</v>
      </c>
      <c r="S15" s="36">
        <v>923</v>
      </c>
      <c r="T15" s="36">
        <v>923.5</v>
      </c>
    </row>
    <row r="16" spans="1:20" ht="15.95" customHeight="1">
      <c r="A16" s="27"/>
      <c r="B16" s="29" t="s">
        <v>14</v>
      </c>
      <c r="C16" s="25" t="s">
        <v>76</v>
      </c>
      <c r="D16" s="3">
        <v>391.8</v>
      </c>
      <c r="E16" s="4">
        <v>395.8</v>
      </c>
      <c r="F16" s="4">
        <v>400.2</v>
      </c>
      <c r="G16" s="4">
        <v>404.3</v>
      </c>
      <c r="H16" s="3">
        <v>407.2</v>
      </c>
      <c r="I16" s="7">
        <v>408.6</v>
      </c>
      <c r="J16" s="7">
        <v>408.2</v>
      </c>
      <c r="K16" s="7">
        <v>408</v>
      </c>
      <c r="L16" s="7">
        <v>407.1</v>
      </c>
      <c r="M16" s="7">
        <v>408.3</v>
      </c>
      <c r="N16" s="36">
        <v>408.6</v>
      </c>
      <c r="O16" s="7">
        <v>407.1</v>
      </c>
      <c r="P16" s="36">
        <v>406.2</v>
      </c>
      <c r="Q16" s="36">
        <v>404.5</v>
      </c>
      <c r="R16" s="36">
        <v>402.3</v>
      </c>
      <c r="S16" s="36">
        <v>402.3</v>
      </c>
      <c r="T16" s="36">
        <v>402.6</v>
      </c>
    </row>
    <row r="17" spans="1:20" ht="15.95" customHeight="1">
      <c r="A17" s="27"/>
      <c r="B17" s="29" t="s">
        <v>15</v>
      </c>
      <c r="C17" s="25" t="s">
        <v>76</v>
      </c>
      <c r="D17" s="3">
        <v>936.4</v>
      </c>
      <c r="E17" s="4">
        <v>944.5</v>
      </c>
      <c r="F17" s="4">
        <v>954.2</v>
      </c>
      <c r="G17" s="4">
        <v>961.5</v>
      </c>
      <c r="H17" s="3">
        <v>970.9</v>
      </c>
      <c r="I17" s="7">
        <v>968.6</v>
      </c>
      <c r="J17" s="7">
        <v>965.1</v>
      </c>
      <c r="K17" s="7">
        <v>961.5</v>
      </c>
      <c r="L17" s="7">
        <v>957.8</v>
      </c>
      <c r="M17" s="7">
        <v>952.2</v>
      </c>
      <c r="N17" s="36">
        <v>949.6</v>
      </c>
      <c r="O17" s="7">
        <v>942</v>
      </c>
      <c r="P17" s="36">
        <v>937.1</v>
      </c>
      <c r="Q17" s="36">
        <v>939.1</v>
      </c>
      <c r="R17" s="36">
        <v>933.8</v>
      </c>
      <c r="S17" s="36">
        <v>934.5</v>
      </c>
      <c r="T17" s="36">
        <v>936.3</v>
      </c>
    </row>
    <row r="18" spans="1:20" ht="15.95" customHeight="1">
      <c r="A18" s="27"/>
      <c r="B18" s="29" t="s">
        <v>17</v>
      </c>
      <c r="C18" s="25" t="s">
        <v>76</v>
      </c>
      <c r="D18" s="3">
        <v>446.1</v>
      </c>
      <c r="E18" s="4">
        <v>450.7</v>
      </c>
      <c r="F18" s="4">
        <v>453</v>
      </c>
      <c r="G18" s="4">
        <v>454.7</v>
      </c>
      <c r="H18" s="3">
        <v>455.7</v>
      </c>
      <c r="I18" s="7">
        <v>452.8</v>
      </c>
      <c r="J18" s="7">
        <v>453.7</v>
      </c>
      <c r="K18" s="7">
        <v>454.3</v>
      </c>
      <c r="L18" s="7">
        <v>455.2</v>
      </c>
      <c r="M18" s="7">
        <v>456.2</v>
      </c>
      <c r="N18" s="36">
        <v>457.2</v>
      </c>
      <c r="O18" s="7">
        <v>457.9</v>
      </c>
      <c r="P18" s="36">
        <v>455.2</v>
      </c>
      <c r="Q18" s="36">
        <v>453.8</v>
      </c>
      <c r="R18" s="36">
        <v>452.7</v>
      </c>
      <c r="S18" s="36">
        <v>453</v>
      </c>
      <c r="T18" s="36">
        <v>455.4</v>
      </c>
    </row>
    <row r="19" spans="1:20" s="26" customFormat="1" ht="15.95" customHeight="1">
      <c r="A19" s="27" t="s">
        <v>66</v>
      </c>
      <c r="B19" s="29"/>
      <c r="C19" s="25" t="s">
        <v>76</v>
      </c>
      <c r="D19" s="27">
        <f>SUM(D20:D33)</f>
        <v>4821.2999999999993</v>
      </c>
      <c r="E19" s="27">
        <f>SUM(E20:E33)</f>
        <v>4891.0999999999995</v>
      </c>
      <c r="F19" s="27">
        <f>SUM(F20:F33)</f>
        <v>4957.2</v>
      </c>
      <c r="G19" s="27">
        <f>SUM(G20:G33)</f>
        <v>5016.7</v>
      </c>
      <c r="H19" s="27">
        <f>SUM(H20:H33)</f>
        <v>5077.9000000000005</v>
      </c>
      <c r="I19" s="27">
        <v>5140.3</v>
      </c>
      <c r="J19" s="27">
        <v>5199.3999999999996</v>
      </c>
      <c r="K19" s="27">
        <v>5258.8</v>
      </c>
      <c r="L19" s="27">
        <v>5319.1</v>
      </c>
      <c r="M19" s="27">
        <v>5373.7</v>
      </c>
      <c r="N19" s="38">
        <v>5436.6</v>
      </c>
      <c r="O19" s="27">
        <v>5484.8</v>
      </c>
      <c r="P19" s="38">
        <v>5534.9</v>
      </c>
      <c r="Q19" s="38">
        <v>5538.2</v>
      </c>
      <c r="R19" s="38">
        <v>5555.6</v>
      </c>
      <c r="S19" s="38">
        <v>5601</v>
      </c>
      <c r="T19" s="38">
        <v>5661.3</v>
      </c>
    </row>
    <row r="20" spans="1:20" ht="15.95" customHeight="1">
      <c r="A20" s="27"/>
      <c r="B20" s="29" t="s">
        <v>18</v>
      </c>
      <c r="C20" s="25" t="s">
        <v>76</v>
      </c>
      <c r="D20" s="3">
        <v>278.3</v>
      </c>
      <c r="E20" s="4">
        <v>285.3</v>
      </c>
      <c r="F20" s="4">
        <v>293</v>
      </c>
      <c r="G20" s="4">
        <v>299.5</v>
      </c>
      <c r="H20" s="3">
        <v>305.89999999999998</v>
      </c>
      <c r="I20" s="7">
        <v>312.7</v>
      </c>
      <c r="J20" s="7">
        <v>318.89999999999998</v>
      </c>
      <c r="K20" s="7">
        <v>325.2</v>
      </c>
      <c r="L20" s="7">
        <v>331.3</v>
      </c>
      <c r="M20" s="7">
        <v>337.8</v>
      </c>
      <c r="N20" s="36">
        <v>344.2</v>
      </c>
      <c r="O20" s="7">
        <v>349.8</v>
      </c>
      <c r="P20" s="36">
        <v>355.9</v>
      </c>
      <c r="Q20" s="36">
        <v>361.6</v>
      </c>
      <c r="R20" s="36">
        <v>362</v>
      </c>
      <c r="S20" s="36">
        <v>367.1</v>
      </c>
      <c r="T20" s="36">
        <v>373.6</v>
      </c>
    </row>
    <row r="21" spans="1:20" ht="15.95" customHeight="1">
      <c r="A21" s="27"/>
      <c r="B21" s="29" t="s">
        <v>19</v>
      </c>
      <c r="C21" s="25" t="s">
        <v>76</v>
      </c>
      <c r="D21" s="3">
        <v>252</v>
      </c>
      <c r="E21" s="4">
        <v>252.1</v>
      </c>
      <c r="F21" s="4">
        <v>252.5</v>
      </c>
      <c r="G21" s="4">
        <v>252.7</v>
      </c>
      <c r="H21" s="3">
        <v>253.5</v>
      </c>
      <c r="I21" s="7">
        <v>252.6</v>
      </c>
      <c r="J21" s="7">
        <v>253.8</v>
      </c>
      <c r="K21" s="7">
        <v>255.1</v>
      </c>
      <c r="L21" s="7">
        <v>256.39999999999998</v>
      </c>
      <c r="M21" s="7">
        <v>256</v>
      </c>
      <c r="N21" s="36">
        <v>257.5</v>
      </c>
      <c r="O21" s="7">
        <v>258</v>
      </c>
      <c r="P21" s="36">
        <v>258.89999999999998</v>
      </c>
      <c r="Q21" s="36">
        <v>259.89999999999998</v>
      </c>
      <c r="R21" s="36">
        <v>257.5</v>
      </c>
      <c r="S21" s="36">
        <v>258.60000000000002</v>
      </c>
      <c r="T21" s="36">
        <v>259.7</v>
      </c>
    </row>
    <row r="22" spans="1:20" ht="15.95" customHeight="1">
      <c r="A22" s="27"/>
      <c r="B22" s="29" t="s">
        <v>21</v>
      </c>
      <c r="C22" s="25" t="s">
        <v>76</v>
      </c>
      <c r="D22" s="3">
        <v>127.3</v>
      </c>
      <c r="E22" s="4">
        <v>129.9</v>
      </c>
      <c r="F22" s="4">
        <v>132.69999999999999</v>
      </c>
      <c r="G22" s="4">
        <v>135.5</v>
      </c>
      <c r="H22" s="3">
        <v>138.30000000000001</v>
      </c>
      <c r="I22" s="7">
        <v>139.30000000000001</v>
      </c>
      <c r="J22" s="7">
        <v>140.4</v>
      </c>
      <c r="K22" s="7">
        <v>141.4</v>
      </c>
      <c r="L22" s="7">
        <v>142.30000000000001</v>
      </c>
      <c r="M22" s="7">
        <v>143</v>
      </c>
      <c r="N22" s="36">
        <v>144.30000000000001</v>
      </c>
      <c r="O22" s="7">
        <v>144.80000000000001</v>
      </c>
      <c r="P22" s="36">
        <v>145.69999999999999</v>
      </c>
      <c r="Q22" s="36">
        <v>145.9</v>
      </c>
      <c r="R22" s="36">
        <v>146.1</v>
      </c>
      <c r="S22" s="36">
        <v>146.69999999999999</v>
      </c>
      <c r="T22" s="36">
        <v>147.4</v>
      </c>
    </row>
    <row r="23" spans="1:20" ht="15.95" customHeight="1">
      <c r="A23" s="27"/>
      <c r="B23" s="29" t="s">
        <v>23</v>
      </c>
      <c r="C23" s="25" t="s">
        <v>76</v>
      </c>
      <c r="D23" s="3">
        <v>321.89999999999998</v>
      </c>
      <c r="E23" s="4">
        <v>327.2</v>
      </c>
      <c r="F23" s="4">
        <v>332.6</v>
      </c>
      <c r="G23" s="4">
        <v>337.2</v>
      </c>
      <c r="H23" s="3">
        <v>342.3</v>
      </c>
      <c r="I23" s="7">
        <v>345.9</v>
      </c>
      <c r="J23" s="7">
        <v>349</v>
      </c>
      <c r="K23" s="7">
        <v>352.1</v>
      </c>
      <c r="L23" s="7">
        <v>354.9</v>
      </c>
      <c r="M23" s="7">
        <v>357.2</v>
      </c>
      <c r="N23" s="36">
        <v>360.1</v>
      </c>
      <c r="O23" s="7">
        <v>361.3</v>
      </c>
      <c r="P23" s="36">
        <v>363.1</v>
      </c>
      <c r="Q23" s="36">
        <v>366</v>
      </c>
      <c r="R23" s="36">
        <v>361.9</v>
      </c>
      <c r="S23" s="36">
        <v>364.3</v>
      </c>
      <c r="T23" s="36">
        <v>364.8</v>
      </c>
    </row>
    <row r="24" spans="1:20" ht="15.95" customHeight="1">
      <c r="A24" s="27"/>
      <c r="B24" s="29" t="s">
        <v>20</v>
      </c>
      <c r="C24" s="25" t="s">
        <v>76</v>
      </c>
      <c r="D24" s="3">
        <v>275.10000000000002</v>
      </c>
      <c r="E24" s="4">
        <v>281.3</v>
      </c>
      <c r="F24" s="4">
        <v>287.3</v>
      </c>
      <c r="G24" s="4">
        <v>293</v>
      </c>
      <c r="H24" s="3">
        <v>299.7</v>
      </c>
      <c r="I24" s="7">
        <v>304.10000000000002</v>
      </c>
      <c r="J24" s="7">
        <v>309</v>
      </c>
      <c r="K24" s="7">
        <v>313.60000000000002</v>
      </c>
      <c r="L24" s="7">
        <v>318.2</v>
      </c>
      <c r="M24" s="7">
        <v>288.2</v>
      </c>
      <c r="N24" s="36">
        <v>292</v>
      </c>
      <c r="O24" s="7">
        <v>295.7</v>
      </c>
      <c r="P24" s="36">
        <v>299.10000000000002</v>
      </c>
      <c r="Q24" s="36">
        <v>302</v>
      </c>
      <c r="R24" s="36">
        <v>305.89999999999998</v>
      </c>
      <c r="S24" s="36">
        <v>311.10000000000002</v>
      </c>
      <c r="T24" s="36">
        <v>316.3</v>
      </c>
    </row>
    <row r="25" spans="1:20" ht="15.95" customHeight="1">
      <c r="A25" s="27"/>
      <c r="B25" s="29" t="s">
        <v>24</v>
      </c>
      <c r="C25" s="25" t="s">
        <v>76</v>
      </c>
      <c r="D25" s="3">
        <v>325</v>
      </c>
      <c r="E25" s="4">
        <v>328.8</v>
      </c>
      <c r="F25" s="4">
        <v>333</v>
      </c>
      <c r="G25" s="4">
        <v>337.1</v>
      </c>
      <c r="H25" s="3">
        <v>341.7</v>
      </c>
      <c r="I25" s="7">
        <v>344.8</v>
      </c>
      <c r="J25" s="7">
        <v>347.6</v>
      </c>
      <c r="K25" s="7">
        <v>350.9</v>
      </c>
      <c r="L25" s="7">
        <v>354.6</v>
      </c>
      <c r="M25" s="7">
        <v>358</v>
      </c>
      <c r="N25" s="36">
        <v>361.4</v>
      </c>
      <c r="O25" s="7">
        <v>364.9</v>
      </c>
      <c r="P25" s="36">
        <v>367.9</v>
      </c>
      <c r="Q25" s="36">
        <v>369.8</v>
      </c>
      <c r="R25" s="36">
        <v>371</v>
      </c>
      <c r="S25" s="36">
        <v>375.6</v>
      </c>
      <c r="T25" s="36">
        <v>378.8</v>
      </c>
    </row>
    <row r="26" spans="1:20" ht="15.95" customHeight="1">
      <c r="A26" s="27"/>
      <c r="B26" s="29" t="s">
        <v>25</v>
      </c>
      <c r="C26" s="25" t="s">
        <v>76</v>
      </c>
      <c r="D26" s="3">
        <v>512.4</v>
      </c>
      <c r="E26" s="4">
        <v>520.6</v>
      </c>
      <c r="F26" s="4">
        <v>522.29999999999995</v>
      </c>
      <c r="G26" s="4">
        <v>523.6</v>
      </c>
      <c r="H26" s="3">
        <v>525.6</v>
      </c>
      <c r="I26" s="7">
        <v>529.6</v>
      </c>
      <c r="J26" s="7">
        <v>533.70000000000005</v>
      </c>
      <c r="K26" s="7">
        <v>537.4</v>
      </c>
      <c r="L26" s="7">
        <v>541.5</v>
      </c>
      <c r="M26" s="7">
        <v>544.70000000000005</v>
      </c>
      <c r="N26" s="36">
        <v>549.1</v>
      </c>
      <c r="O26" s="7">
        <v>552.70000000000005</v>
      </c>
      <c r="P26" s="36">
        <v>556.70000000000005</v>
      </c>
      <c r="Q26" s="36">
        <v>561.9</v>
      </c>
      <c r="R26" s="36">
        <v>568.9</v>
      </c>
      <c r="S26" s="36">
        <v>572.4</v>
      </c>
      <c r="T26" s="36">
        <v>576.6</v>
      </c>
    </row>
    <row r="27" spans="1:20" ht="15.95" customHeight="1">
      <c r="A27" s="27"/>
      <c r="B27" s="29" t="s">
        <v>22</v>
      </c>
      <c r="C27" s="25" t="s">
        <v>76</v>
      </c>
      <c r="D27" s="3">
        <v>345.5</v>
      </c>
      <c r="E27" s="4">
        <v>350.4</v>
      </c>
      <c r="F27" s="4">
        <v>352.1</v>
      </c>
      <c r="G27" s="4">
        <v>353.7</v>
      </c>
      <c r="H27" s="3">
        <v>355.6</v>
      </c>
      <c r="I27" s="7">
        <v>356.8</v>
      </c>
      <c r="J27" s="7">
        <v>358.1</v>
      </c>
      <c r="K27" s="7">
        <v>359.4</v>
      </c>
      <c r="L27" s="7">
        <v>361.1</v>
      </c>
      <c r="M27" s="7">
        <v>362.3</v>
      </c>
      <c r="N27" s="36">
        <v>364.8</v>
      </c>
      <c r="O27" s="7">
        <v>365.2</v>
      </c>
      <c r="P27" s="36">
        <v>366.2</v>
      </c>
      <c r="Q27" s="36">
        <v>366.9</v>
      </c>
      <c r="R27" s="36">
        <v>368.3</v>
      </c>
      <c r="S27" s="36">
        <v>369.4</v>
      </c>
      <c r="T27" s="36">
        <v>371.4</v>
      </c>
    </row>
    <row r="28" spans="1:20" ht="15.95" customHeight="1">
      <c r="A28" s="27"/>
      <c r="B28" s="29" t="s">
        <v>27</v>
      </c>
      <c r="C28" s="25" t="s">
        <v>76</v>
      </c>
      <c r="D28" s="3">
        <v>730.6</v>
      </c>
      <c r="E28" s="4">
        <v>735.1</v>
      </c>
      <c r="F28" s="4">
        <v>743.1</v>
      </c>
      <c r="G28" s="4">
        <v>746.7</v>
      </c>
      <c r="H28" s="3">
        <v>756.2</v>
      </c>
      <c r="I28" s="7">
        <v>760.1</v>
      </c>
      <c r="J28" s="7">
        <v>763.4</v>
      </c>
      <c r="K28" s="7">
        <v>766.7</v>
      </c>
      <c r="L28" s="7">
        <v>769.8</v>
      </c>
      <c r="M28" s="7">
        <v>773.7</v>
      </c>
      <c r="N28" s="36">
        <v>777.3</v>
      </c>
      <c r="O28" s="7">
        <v>780.1</v>
      </c>
      <c r="P28" s="36">
        <v>783</v>
      </c>
      <c r="Q28" s="36">
        <v>782.7</v>
      </c>
      <c r="R28" s="36">
        <v>785.1</v>
      </c>
      <c r="S28" s="36">
        <v>785.1</v>
      </c>
      <c r="T28" s="36">
        <v>793</v>
      </c>
    </row>
    <row r="29" spans="1:20" ht="15.95" customHeight="1">
      <c r="A29" s="27"/>
      <c r="B29" s="29" t="s">
        <v>26</v>
      </c>
      <c r="C29" s="25" t="s">
        <v>76</v>
      </c>
      <c r="D29" s="3">
        <v>618.79999999999995</v>
      </c>
      <c r="E29" s="4">
        <v>624.79999999999995</v>
      </c>
      <c r="F29" s="4">
        <v>630.79999999999995</v>
      </c>
      <c r="G29" s="4">
        <v>636.4</v>
      </c>
      <c r="H29" s="3">
        <v>643</v>
      </c>
      <c r="I29" s="7">
        <v>646.6</v>
      </c>
      <c r="J29" s="7">
        <v>649.6</v>
      </c>
      <c r="K29" s="7">
        <v>652.29999999999995</v>
      </c>
      <c r="L29" s="7">
        <v>654.5</v>
      </c>
      <c r="M29" s="7">
        <v>656.7</v>
      </c>
      <c r="N29" s="36">
        <v>659.1</v>
      </c>
      <c r="O29" s="7">
        <v>661.7</v>
      </c>
      <c r="P29" s="36">
        <v>663.8</v>
      </c>
      <c r="Q29" s="36">
        <v>665.3</v>
      </c>
      <c r="R29" s="36">
        <v>669.3</v>
      </c>
      <c r="S29" s="36">
        <v>668</v>
      </c>
      <c r="T29" s="36">
        <v>672.1</v>
      </c>
    </row>
    <row r="30" spans="1:20" ht="15.95" customHeight="1">
      <c r="A30" s="27"/>
      <c r="B30" s="29" t="s">
        <v>62</v>
      </c>
      <c r="C30" s="25" t="s">
        <v>76</v>
      </c>
      <c r="D30" s="3"/>
      <c r="E30" s="3"/>
      <c r="F30" s="3"/>
      <c r="G30" s="3"/>
      <c r="H30" s="3"/>
      <c r="M30" s="12">
        <v>210.8</v>
      </c>
      <c r="N30" s="36">
        <v>218.6</v>
      </c>
      <c r="O30" s="12">
        <v>225.6</v>
      </c>
      <c r="P30" s="36">
        <v>232.2</v>
      </c>
      <c r="Q30" s="36">
        <v>238.8</v>
      </c>
      <c r="R30" s="36">
        <v>245.3</v>
      </c>
      <c r="S30" s="36">
        <v>250.5</v>
      </c>
      <c r="T30" s="36">
        <v>256</v>
      </c>
    </row>
    <row r="31" spans="1:20" s="26" customFormat="1" ht="15.95" customHeight="1">
      <c r="A31" s="27"/>
      <c r="B31" s="29" t="s">
        <v>29</v>
      </c>
      <c r="C31" s="25" t="s">
        <v>76</v>
      </c>
      <c r="D31" s="3">
        <v>265.10000000000002</v>
      </c>
      <c r="E31" s="4">
        <v>271.89999999999998</v>
      </c>
      <c r="F31" s="4">
        <v>278.39999999999998</v>
      </c>
      <c r="G31" s="4">
        <v>285.10000000000002</v>
      </c>
      <c r="H31" s="3">
        <v>293.5</v>
      </c>
      <c r="I31" s="2">
        <v>305.10000000000002</v>
      </c>
      <c r="J31" s="2">
        <v>315.89999999999998</v>
      </c>
      <c r="K31" s="2">
        <v>327.2</v>
      </c>
      <c r="L31" s="2">
        <v>340.1</v>
      </c>
      <c r="M31" s="7">
        <v>174.8</v>
      </c>
      <c r="N31" s="36">
        <v>177.2</v>
      </c>
      <c r="O31" s="7">
        <v>179.4</v>
      </c>
      <c r="P31" s="36">
        <v>181.2</v>
      </c>
      <c r="Q31" s="36">
        <v>181.4</v>
      </c>
      <c r="R31" s="36">
        <v>181.5</v>
      </c>
      <c r="S31" s="36">
        <v>185.9</v>
      </c>
      <c r="T31" s="36">
        <v>191.2</v>
      </c>
    </row>
    <row r="32" spans="1:20" ht="15.95" customHeight="1">
      <c r="A32" s="27"/>
      <c r="B32" s="29" t="s">
        <v>30</v>
      </c>
      <c r="C32" s="25" t="s">
        <v>76</v>
      </c>
      <c r="D32" s="3">
        <v>403.4</v>
      </c>
      <c r="E32" s="4">
        <v>414.3</v>
      </c>
      <c r="F32" s="4">
        <v>425.8</v>
      </c>
      <c r="G32" s="4">
        <v>438.2</v>
      </c>
      <c r="H32" s="3">
        <v>440.1</v>
      </c>
      <c r="I32" s="7">
        <v>453.7</v>
      </c>
      <c r="J32" s="7">
        <v>464.4</v>
      </c>
      <c r="K32" s="7">
        <v>475.2</v>
      </c>
      <c r="L32" s="7">
        <v>485.4</v>
      </c>
      <c r="M32" s="7">
        <v>494.5</v>
      </c>
      <c r="N32" s="36">
        <v>505.3</v>
      </c>
      <c r="O32" s="7">
        <v>513.79999999999995</v>
      </c>
      <c r="P32" s="36">
        <v>522.4</v>
      </c>
      <c r="Q32" s="36">
        <v>537.5</v>
      </c>
      <c r="R32" s="36">
        <v>536.6</v>
      </c>
      <c r="S32" s="36">
        <v>546.70000000000005</v>
      </c>
      <c r="T32" s="36">
        <v>557.1</v>
      </c>
    </row>
    <row r="33" spans="1:20" ht="15.95" customHeight="1">
      <c r="A33" s="27"/>
      <c r="B33" s="29" t="s">
        <v>31</v>
      </c>
      <c r="C33" s="25" t="s">
        <v>76</v>
      </c>
      <c r="D33" s="3">
        <v>365.9</v>
      </c>
      <c r="E33" s="4">
        <v>369.4</v>
      </c>
      <c r="F33" s="4">
        <v>373.6</v>
      </c>
      <c r="G33" s="4">
        <v>378</v>
      </c>
      <c r="H33" s="3">
        <v>382.5</v>
      </c>
      <c r="I33" s="7">
        <v>389</v>
      </c>
      <c r="J33" s="7">
        <v>395.6</v>
      </c>
      <c r="K33" s="7">
        <v>402.3</v>
      </c>
      <c r="L33" s="7">
        <v>409</v>
      </c>
      <c r="M33" s="7">
        <v>416</v>
      </c>
      <c r="N33" s="36">
        <v>425.7</v>
      </c>
      <c r="O33" s="7">
        <v>431.8</v>
      </c>
      <c r="P33" s="36">
        <v>438.8</v>
      </c>
      <c r="Q33" s="36">
        <v>398.5</v>
      </c>
      <c r="R33" s="36">
        <v>396.2</v>
      </c>
      <c r="S33" s="36">
        <v>399.6</v>
      </c>
      <c r="T33" s="36">
        <v>403.3</v>
      </c>
    </row>
    <row r="34" spans="1:20" ht="15.95" customHeight="1">
      <c r="A34" s="27" t="s">
        <v>67</v>
      </c>
      <c r="B34" s="29"/>
      <c r="C34" s="25" t="s">
        <v>76</v>
      </c>
      <c r="D34" s="27">
        <f>SUM(D35:D48)</f>
        <v>8768.4</v>
      </c>
      <c r="E34" s="27">
        <f>SUM(E35:E48)</f>
        <v>8882.6999999999989</v>
      </c>
      <c r="F34" s="27">
        <f>SUM(F35:F48)</f>
        <v>9002.5</v>
      </c>
      <c r="G34" s="27">
        <f>SUM(G35:G48)</f>
        <v>9116.1</v>
      </c>
      <c r="H34" s="27">
        <f>SUM(H35:H48)</f>
        <v>9231.5999999999985</v>
      </c>
      <c r="I34" s="27">
        <v>9277.2999999999993</v>
      </c>
      <c r="J34" s="27">
        <v>9321.4</v>
      </c>
      <c r="K34" s="27">
        <v>9360.9</v>
      </c>
      <c r="L34" s="27">
        <v>9395.2999999999993</v>
      </c>
      <c r="M34" s="27">
        <v>9429.2999999999993</v>
      </c>
      <c r="N34" s="38">
        <v>9466</v>
      </c>
      <c r="O34" s="27">
        <v>9489.7000000000007</v>
      </c>
      <c r="P34" s="38">
        <v>9522.2000000000007</v>
      </c>
      <c r="Q34" s="38">
        <v>9528.9</v>
      </c>
      <c r="R34" s="38">
        <v>9532.6</v>
      </c>
      <c r="S34" s="38">
        <v>9572.4</v>
      </c>
      <c r="T34" s="38">
        <v>9621</v>
      </c>
    </row>
    <row r="35" spans="1:20" ht="15.95" customHeight="1">
      <c r="A35" s="27"/>
      <c r="B35" s="29" t="s">
        <v>32</v>
      </c>
      <c r="C35" s="25" t="s">
        <v>76</v>
      </c>
      <c r="D35" s="3">
        <v>1707.7</v>
      </c>
      <c r="E35" s="4">
        <v>1726.4</v>
      </c>
      <c r="F35" s="4">
        <v>1747.1</v>
      </c>
      <c r="G35" s="4">
        <v>1763.1</v>
      </c>
      <c r="H35" s="3">
        <v>1775.8</v>
      </c>
      <c r="I35" s="7">
        <v>1773.4</v>
      </c>
      <c r="J35" s="7">
        <v>1771.3</v>
      </c>
      <c r="K35" s="7">
        <v>1768.1</v>
      </c>
      <c r="L35" s="7">
        <v>1762.8</v>
      </c>
      <c r="M35" s="7">
        <v>1756.2</v>
      </c>
      <c r="N35" s="36">
        <v>1754.3</v>
      </c>
      <c r="O35" s="7">
        <v>1748.7</v>
      </c>
      <c r="P35" s="36">
        <v>1742.1</v>
      </c>
      <c r="Q35" s="36">
        <v>1721.1</v>
      </c>
      <c r="R35" s="36">
        <v>1722</v>
      </c>
      <c r="S35" s="36">
        <v>1722.8</v>
      </c>
      <c r="T35" s="36">
        <v>1726.3</v>
      </c>
    </row>
    <row r="36" spans="1:20" s="26" customFormat="1" ht="15.95" customHeight="1">
      <c r="A36" s="27"/>
      <c r="B36" s="29" t="s">
        <v>33</v>
      </c>
      <c r="C36" s="25" t="s">
        <v>76</v>
      </c>
      <c r="D36" s="3">
        <v>1374.8</v>
      </c>
      <c r="E36" s="4">
        <v>1394.5</v>
      </c>
      <c r="F36" s="4">
        <v>1414.8</v>
      </c>
      <c r="G36" s="4">
        <v>1434.2</v>
      </c>
      <c r="H36" s="3">
        <v>1453.8</v>
      </c>
      <c r="I36" s="7">
        <v>1457.5</v>
      </c>
      <c r="J36" s="7">
        <v>1460.5</v>
      </c>
      <c r="K36" s="7">
        <v>1462.8</v>
      </c>
      <c r="L36" s="7">
        <v>1465.8</v>
      </c>
      <c r="M36" s="7">
        <v>1469.7</v>
      </c>
      <c r="N36" s="36">
        <v>1473.8</v>
      </c>
      <c r="O36" s="7">
        <v>1477</v>
      </c>
      <c r="P36" s="36">
        <v>1480.6</v>
      </c>
      <c r="Q36" s="36">
        <v>1473.7</v>
      </c>
      <c r="R36" s="36">
        <v>1467.7</v>
      </c>
      <c r="S36" s="36">
        <v>1475</v>
      </c>
      <c r="T36" s="36">
        <v>1482.3</v>
      </c>
    </row>
    <row r="37" spans="1:20" ht="15.95" customHeight="1">
      <c r="A37" s="27"/>
      <c r="B37" s="29" t="s">
        <v>34</v>
      </c>
      <c r="C37" s="25" t="s">
        <v>76</v>
      </c>
      <c r="D37" s="3">
        <v>636.4</v>
      </c>
      <c r="E37" s="4">
        <v>638.70000000000005</v>
      </c>
      <c r="F37" s="4">
        <v>641.1</v>
      </c>
      <c r="G37" s="4">
        <v>643.5</v>
      </c>
      <c r="H37" s="3">
        <v>647.20000000000005</v>
      </c>
      <c r="I37" s="7">
        <v>646.1</v>
      </c>
      <c r="J37" s="7">
        <v>644.4</v>
      </c>
      <c r="K37" s="7">
        <v>642.20000000000005</v>
      </c>
      <c r="L37" s="7">
        <v>639.70000000000005</v>
      </c>
      <c r="M37" s="7">
        <v>630.4</v>
      </c>
      <c r="N37" s="36">
        <v>631.4</v>
      </c>
      <c r="O37" s="7">
        <v>626.1</v>
      </c>
      <c r="P37" s="36">
        <v>623.79999999999995</v>
      </c>
      <c r="Q37" s="36">
        <v>641.6</v>
      </c>
      <c r="R37" s="36">
        <v>620.70000000000005</v>
      </c>
      <c r="S37" s="36">
        <v>621</v>
      </c>
      <c r="T37" s="36">
        <v>621.70000000000005</v>
      </c>
    </row>
    <row r="38" spans="1:20" ht="15.95" customHeight="1">
      <c r="A38" s="27"/>
      <c r="B38" s="29" t="s">
        <v>35</v>
      </c>
      <c r="C38" s="25" t="s">
        <v>76</v>
      </c>
      <c r="D38" s="3">
        <v>377.4</v>
      </c>
      <c r="E38" s="4">
        <v>383.4</v>
      </c>
      <c r="F38" s="4">
        <v>389.8</v>
      </c>
      <c r="G38" s="4">
        <v>396</v>
      </c>
      <c r="H38" s="3">
        <v>402.2</v>
      </c>
      <c r="I38" s="7">
        <v>405.6</v>
      </c>
      <c r="J38" s="7">
        <v>408.6</v>
      </c>
      <c r="K38" s="7">
        <v>412</v>
      </c>
      <c r="L38" s="7">
        <v>414.5</v>
      </c>
      <c r="M38" s="7">
        <v>417</v>
      </c>
      <c r="N38" s="36">
        <v>417.7</v>
      </c>
      <c r="O38" s="7">
        <v>418.8</v>
      </c>
      <c r="P38" s="36">
        <v>420.8</v>
      </c>
      <c r="Q38" s="36">
        <v>422</v>
      </c>
      <c r="R38" s="36">
        <v>421.7</v>
      </c>
      <c r="S38" s="36">
        <v>424.1</v>
      </c>
      <c r="T38" s="36">
        <v>426.3</v>
      </c>
    </row>
    <row r="39" spans="1:20" ht="15.95" customHeight="1">
      <c r="A39" s="27"/>
      <c r="B39" s="29" t="s">
        <v>36</v>
      </c>
      <c r="C39" s="25" t="s">
        <v>76</v>
      </c>
      <c r="D39" s="3">
        <v>272.7</v>
      </c>
      <c r="E39" s="4">
        <v>277.39999999999998</v>
      </c>
      <c r="F39" s="4">
        <v>282.3</v>
      </c>
      <c r="G39" s="4">
        <v>287.2</v>
      </c>
      <c r="H39" s="3">
        <v>291.89999999999998</v>
      </c>
      <c r="I39" s="7">
        <v>293.39999999999998</v>
      </c>
      <c r="J39" s="7">
        <v>295</v>
      </c>
      <c r="K39" s="7">
        <v>296.60000000000002</v>
      </c>
      <c r="L39" s="7">
        <v>296.3</v>
      </c>
      <c r="M39" s="7">
        <v>297.60000000000002</v>
      </c>
      <c r="N39" s="36">
        <v>298.3</v>
      </c>
      <c r="O39" s="7">
        <v>299.3</v>
      </c>
      <c r="P39" s="36">
        <v>300.39999999999998</v>
      </c>
      <c r="Q39" s="36">
        <v>300.7</v>
      </c>
      <c r="R39" s="36">
        <v>303.2</v>
      </c>
      <c r="S39" s="36">
        <v>304.39999999999998</v>
      </c>
      <c r="T39" s="36">
        <v>305.60000000000002</v>
      </c>
    </row>
    <row r="40" spans="1:20" ht="15.95" customHeight="1">
      <c r="A40" s="27"/>
      <c r="B40" s="29" t="s">
        <v>68</v>
      </c>
      <c r="C40" s="25" t="s">
        <v>76</v>
      </c>
      <c r="D40" s="3">
        <v>508.1</v>
      </c>
      <c r="E40" s="4">
        <v>513.5</v>
      </c>
      <c r="F40" s="4">
        <v>519</v>
      </c>
      <c r="G40" s="4">
        <v>524.70000000000005</v>
      </c>
      <c r="H40" s="3">
        <v>531.5</v>
      </c>
      <c r="I40" s="7">
        <v>533.20000000000005</v>
      </c>
      <c r="J40" s="7">
        <v>535.4</v>
      </c>
      <c r="K40" s="7">
        <v>537.29999999999995</v>
      </c>
      <c r="L40" s="7">
        <v>540.4</v>
      </c>
      <c r="M40" s="7">
        <v>543.70000000000005</v>
      </c>
      <c r="N40" s="36">
        <v>546.79999999999995</v>
      </c>
      <c r="O40" s="7">
        <v>547.4</v>
      </c>
      <c r="P40" s="36">
        <v>550</v>
      </c>
      <c r="Q40" s="36">
        <v>551.1</v>
      </c>
      <c r="R40" s="36">
        <v>550.20000000000005</v>
      </c>
      <c r="S40" s="36">
        <v>550.70000000000005</v>
      </c>
      <c r="T40" s="36">
        <v>557.1</v>
      </c>
    </row>
    <row r="41" spans="1:20" ht="15.95" customHeight="1">
      <c r="A41" s="27"/>
      <c r="B41" s="29" t="s">
        <v>37</v>
      </c>
      <c r="C41" s="25" t="s">
        <v>76</v>
      </c>
      <c r="D41" s="3">
        <v>325.10000000000002</v>
      </c>
      <c r="E41" s="4">
        <v>330.9</v>
      </c>
      <c r="F41" s="4">
        <v>337.1</v>
      </c>
      <c r="G41" s="4">
        <v>343.1</v>
      </c>
      <c r="H41" s="3">
        <v>349.7</v>
      </c>
      <c r="I41" s="7">
        <v>359.4</v>
      </c>
      <c r="J41" s="7">
        <v>368.1</v>
      </c>
      <c r="K41" s="7">
        <v>376.6</v>
      </c>
      <c r="L41" s="7">
        <v>385</v>
      </c>
      <c r="M41" s="7">
        <v>405.2</v>
      </c>
      <c r="N41" s="36">
        <v>409.9</v>
      </c>
      <c r="O41" s="7">
        <v>425.4</v>
      </c>
      <c r="P41" s="36">
        <v>437.6</v>
      </c>
      <c r="Q41" s="36">
        <v>441.7</v>
      </c>
      <c r="R41" s="36">
        <v>453.3</v>
      </c>
      <c r="S41" s="36">
        <v>469.7</v>
      </c>
      <c r="T41" s="36">
        <v>482.3</v>
      </c>
    </row>
    <row r="42" spans="1:20" ht="15.95" customHeight="1">
      <c r="A42" s="27"/>
      <c r="B42" s="29" t="s">
        <v>38</v>
      </c>
      <c r="C42" s="25" t="s">
        <v>76</v>
      </c>
      <c r="D42" s="3">
        <v>682.9</v>
      </c>
      <c r="E42" s="4">
        <v>689.4</v>
      </c>
      <c r="F42" s="4">
        <v>695.9</v>
      </c>
      <c r="G42" s="4">
        <v>702.4</v>
      </c>
      <c r="H42" s="3">
        <v>710</v>
      </c>
      <c r="I42" s="7">
        <v>713.8</v>
      </c>
      <c r="J42" s="7">
        <v>717</v>
      </c>
      <c r="K42" s="7">
        <v>719.8</v>
      </c>
      <c r="L42" s="7">
        <v>722.5</v>
      </c>
      <c r="M42" s="7">
        <v>723.7</v>
      </c>
      <c r="N42" s="36">
        <v>726.1</v>
      </c>
      <c r="O42" s="7">
        <v>727.4</v>
      </c>
      <c r="P42" s="36">
        <v>729.3</v>
      </c>
      <c r="Q42" s="36">
        <v>728.8</v>
      </c>
      <c r="R42" s="36">
        <v>729.7</v>
      </c>
      <c r="S42" s="36">
        <v>730.7</v>
      </c>
      <c r="T42" s="36">
        <v>733.7</v>
      </c>
    </row>
    <row r="43" spans="1:20" s="26" customFormat="1" ht="15.95" customHeight="1">
      <c r="A43" s="27"/>
      <c r="B43" s="29" t="s">
        <v>39</v>
      </c>
      <c r="C43" s="25" t="s">
        <v>76</v>
      </c>
      <c r="D43" s="3">
        <v>589.5</v>
      </c>
      <c r="E43" s="4">
        <v>594.6</v>
      </c>
      <c r="F43" s="4">
        <v>599.9</v>
      </c>
      <c r="G43" s="4">
        <v>605</v>
      </c>
      <c r="H43" s="3">
        <v>610.70000000000005</v>
      </c>
      <c r="I43" s="7">
        <v>611.4</v>
      </c>
      <c r="J43" s="7">
        <v>613.1</v>
      </c>
      <c r="K43" s="7">
        <v>614.20000000000005</v>
      </c>
      <c r="L43" s="7">
        <v>615.29999999999995</v>
      </c>
      <c r="M43" s="7">
        <v>616.79999999999995</v>
      </c>
      <c r="N43" s="36">
        <v>617.9</v>
      </c>
      <c r="O43" s="7">
        <v>618.4</v>
      </c>
      <c r="P43" s="36">
        <v>618.70000000000005</v>
      </c>
      <c r="Q43" s="36">
        <v>618.5</v>
      </c>
      <c r="R43" s="36">
        <v>617.20000000000005</v>
      </c>
      <c r="S43" s="36">
        <v>617.70000000000005</v>
      </c>
      <c r="T43" s="36">
        <v>619.1</v>
      </c>
    </row>
    <row r="44" spans="1:20" ht="15.95" customHeight="1">
      <c r="A44" s="27"/>
      <c r="B44" s="29" t="s">
        <v>40</v>
      </c>
      <c r="C44" s="25" t="s">
        <v>76</v>
      </c>
      <c r="D44" s="3">
        <v>718.2</v>
      </c>
      <c r="E44" s="4">
        <v>727.2</v>
      </c>
      <c r="F44" s="4">
        <v>736.5</v>
      </c>
      <c r="G44" s="4">
        <v>745.3</v>
      </c>
      <c r="H44" s="3">
        <v>753.7</v>
      </c>
      <c r="I44" s="7">
        <v>754.5</v>
      </c>
      <c r="J44" s="7">
        <v>755.7</v>
      </c>
      <c r="K44" s="7">
        <v>756.8</v>
      </c>
      <c r="L44" s="7">
        <v>757.7</v>
      </c>
      <c r="M44" s="7">
        <v>756.8</v>
      </c>
      <c r="N44" s="36">
        <v>758</v>
      </c>
      <c r="O44" s="7">
        <v>759.2</v>
      </c>
      <c r="P44" s="36">
        <v>759.5</v>
      </c>
      <c r="Q44" s="36">
        <v>760.3</v>
      </c>
      <c r="R44" s="36">
        <v>762.3</v>
      </c>
      <c r="S44" s="36">
        <v>764.7</v>
      </c>
      <c r="T44" s="36">
        <v>767.4</v>
      </c>
    </row>
    <row r="45" spans="1:20" ht="15.95" customHeight="1">
      <c r="A45" s="27"/>
      <c r="B45" s="29" t="s">
        <v>41</v>
      </c>
      <c r="C45" s="25" t="s">
        <v>76</v>
      </c>
      <c r="D45" s="3">
        <v>374.5</v>
      </c>
      <c r="E45" s="4">
        <v>380.2</v>
      </c>
      <c r="F45" s="4">
        <v>386.1</v>
      </c>
      <c r="G45" s="4">
        <v>392</v>
      </c>
      <c r="H45" s="3">
        <v>398.9</v>
      </c>
      <c r="I45" s="7">
        <v>403.6</v>
      </c>
      <c r="J45" s="7">
        <v>408.1</v>
      </c>
      <c r="K45" s="7">
        <v>412.3</v>
      </c>
      <c r="L45" s="7">
        <v>416.2</v>
      </c>
      <c r="M45" s="7">
        <v>419.1</v>
      </c>
      <c r="N45" s="36">
        <v>423</v>
      </c>
      <c r="O45" s="7">
        <v>424.3</v>
      </c>
      <c r="P45" s="36">
        <v>428.3</v>
      </c>
      <c r="Q45" s="36">
        <v>429.6</v>
      </c>
      <c r="R45" s="36">
        <v>430.8</v>
      </c>
      <c r="S45" s="36">
        <v>433.2</v>
      </c>
      <c r="T45" s="36">
        <v>435.5</v>
      </c>
    </row>
    <row r="46" spans="1:20" ht="15.95" customHeight="1">
      <c r="A46" s="27"/>
      <c r="B46" s="29" t="s">
        <v>42</v>
      </c>
      <c r="C46" s="25" t="s">
        <v>76</v>
      </c>
      <c r="D46" s="3">
        <v>485.8</v>
      </c>
      <c r="E46" s="4">
        <v>494.7</v>
      </c>
      <c r="F46" s="4">
        <v>503.9</v>
      </c>
      <c r="G46" s="4">
        <v>513.20000000000005</v>
      </c>
      <c r="H46" s="3">
        <v>522.79999999999995</v>
      </c>
      <c r="I46" s="7">
        <v>530.5</v>
      </c>
      <c r="J46" s="7">
        <v>537.6</v>
      </c>
      <c r="K46" s="7">
        <v>544.4</v>
      </c>
      <c r="L46" s="7">
        <v>551.20000000000005</v>
      </c>
      <c r="M46" s="7">
        <v>555.9</v>
      </c>
      <c r="N46" s="36">
        <v>562.4</v>
      </c>
      <c r="O46" s="7">
        <v>566.5</v>
      </c>
      <c r="P46" s="36">
        <v>572.79999999999995</v>
      </c>
      <c r="Q46" s="36">
        <v>578.9</v>
      </c>
      <c r="R46" s="36">
        <v>586.29999999999995</v>
      </c>
      <c r="S46" s="36">
        <v>588.79999999999995</v>
      </c>
      <c r="T46" s="36">
        <v>593</v>
      </c>
    </row>
    <row r="47" spans="1:20" ht="15.95" customHeight="1">
      <c r="A47" s="27"/>
      <c r="B47" s="29" t="s">
        <v>45</v>
      </c>
      <c r="C47" s="25" t="s">
        <v>76</v>
      </c>
      <c r="D47" s="3">
        <v>236.4</v>
      </c>
      <c r="E47" s="4">
        <v>241.4</v>
      </c>
      <c r="F47" s="4">
        <v>246.7</v>
      </c>
      <c r="G47" s="4">
        <v>251.9</v>
      </c>
      <c r="H47" s="3">
        <v>257.10000000000002</v>
      </c>
      <c r="I47" s="7">
        <v>261.89999999999998</v>
      </c>
      <c r="J47" s="7">
        <v>266.5</v>
      </c>
      <c r="K47" s="7">
        <v>269.89999999999998</v>
      </c>
      <c r="L47" s="7">
        <v>272.7</v>
      </c>
      <c r="M47" s="7">
        <v>274.7</v>
      </c>
      <c r="N47" s="36">
        <v>277.5</v>
      </c>
      <c r="O47" s="7">
        <v>278.7</v>
      </c>
      <c r="P47" s="36">
        <v>280.89999999999998</v>
      </c>
      <c r="Q47" s="36">
        <v>282.3</v>
      </c>
      <c r="R47" s="36">
        <v>283.8</v>
      </c>
      <c r="S47" s="36">
        <v>283.89999999999998</v>
      </c>
      <c r="T47" s="36">
        <v>283.2</v>
      </c>
    </row>
    <row r="48" spans="1:20" ht="15.95" customHeight="1">
      <c r="A48" s="27"/>
      <c r="B48" s="29" t="s">
        <v>50</v>
      </c>
      <c r="C48" s="25" t="s">
        <v>76</v>
      </c>
      <c r="D48" s="3">
        <v>478.9</v>
      </c>
      <c r="E48" s="4">
        <v>490.4</v>
      </c>
      <c r="F48" s="4">
        <v>502.3</v>
      </c>
      <c r="G48" s="4">
        <v>514.5</v>
      </c>
      <c r="H48" s="3">
        <v>526.29999999999995</v>
      </c>
      <c r="I48" s="7">
        <v>533</v>
      </c>
      <c r="J48" s="7">
        <v>540.1</v>
      </c>
      <c r="K48" s="7">
        <v>547.9</v>
      </c>
      <c r="L48" s="7">
        <v>555.20000000000005</v>
      </c>
      <c r="M48" s="7">
        <v>562.5</v>
      </c>
      <c r="N48" s="36">
        <v>568.9</v>
      </c>
      <c r="O48" s="7">
        <v>572.5</v>
      </c>
      <c r="P48" s="36">
        <v>577.4</v>
      </c>
      <c r="Q48" s="36">
        <v>578.6</v>
      </c>
      <c r="R48" s="36">
        <v>583.70000000000005</v>
      </c>
      <c r="S48" s="36">
        <v>585.70000000000005</v>
      </c>
      <c r="T48" s="36">
        <v>587.5</v>
      </c>
    </row>
    <row r="49" spans="1:20" ht="15.95" customHeight="1">
      <c r="A49" s="27" t="s">
        <v>69</v>
      </c>
      <c r="B49" s="29"/>
      <c r="C49" s="25" t="s">
        <v>76</v>
      </c>
      <c r="D49" s="27">
        <f>SUM(D50:D54)</f>
        <v>1676.6</v>
      </c>
      <c r="E49" s="27">
        <f>SUM(E50:E54)</f>
        <v>1765.3000000000002</v>
      </c>
      <c r="F49" s="27">
        <f>SUM(F50:F54)</f>
        <v>1847.8</v>
      </c>
      <c r="G49" s="27">
        <f>SUM(G50:G54)</f>
        <v>1935.1</v>
      </c>
      <c r="H49" s="27">
        <f>SUM(H50:H54)</f>
        <v>2022.1999999999998</v>
      </c>
      <c r="I49" s="27">
        <v>2097.4</v>
      </c>
      <c r="J49" s="27">
        <v>2157.1</v>
      </c>
      <c r="K49" s="27">
        <v>2205.4</v>
      </c>
      <c r="L49" s="27">
        <v>2274.3000000000002</v>
      </c>
      <c r="M49" s="27">
        <v>2315.1999999999998</v>
      </c>
      <c r="N49" s="38">
        <v>2361.3000000000002</v>
      </c>
      <c r="O49" s="27">
        <v>2406.5</v>
      </c>
      <c r="P49" s="38">
        <v>2456.1999999999998</v>
      </c>
      <c r="Q49" s="38">
        <v>2510.1999999999998</v>
      </c>
      <c r="R49" s="38">
        <v>2538.1</v>
      </c>
      <c r="S49" s="38">
        <v>2568.6999999999998</v>
      </c>
      <c r="T49" s="38">
        <v>2597.1</v>
      </c>
    </row>
    <row r="50" spans="1:20" s="26" customFormat="1" ht="15.95" customHeight="1">
      <c r="A50" s="27"/>
      <c r="B50" s="29" t="s">
        <v>1</v>
      </c>
      <c r="C50" s="25" t="s">
        <v>76</v>
      </c>
      <c r="D50" s="3">
        <v>139</v>
      </c>
      <c r="E50" s="4">
        <v>143.30000000000001</v>
      </c>
      <c r="F50" s="4">
        <v>147.69999999999999</v>
      </c>
      <c r="G50" s="4">
        <v>152.30000000000001</v>
      </c>
      <c r="H50" s="3">
        <v>157.19999999999999</v>
      </c>
      <c r="I50" s="7">
        <v>163</v>
      </c>
      <c r="J50" s="7">
        <v>168.4</v>
      </c>
      <c r="K50" s="7">
        <v>173.9</v>
      </c>
      <c r="L50" s="7">
        <v>179.9</v>
      </c>
      <c r="M50" s="7">
        <v>186</v>
      </c>
      <c r="N50" s="36">
        <v>192.5</v>
      </c>
      <c r="O50" s="7">
        <v>197.4</v>
      </c>
      <c r="P50" s="36">
        <v>203.1</v>
      </c>
      <c r="Q50" s="36">
        <v>211</v>
      </c>
      <c r="R50" s="36">
        <v>213.1</v>
      </c>
      <c r="S50" s="36">
        <v>214.5</v>
      </c>
      <c r="T50" s="36">
        <v>216.1</v>
      </c>
    </row>
    <row r="51" spans="1:20" ht="15.95" customHeight="1">
      <c r="A51" s="27"/>
      <c r="B51" s="29" t="s">
        <v>2</v>
      </c>
      <c r="C51" s="25" t="s">
        <v>76</v>
      </c>
      <c r="D51" s="3">
        <v>421.8</v>
      </c>
      <c r="E51" s="4">
        <v>436.7</v>
      </c>
      <c r="F51" s="4">
        <v>451.9</v>
      </c>
      <c r="G51" s="4">
        <v>468</v>
      </c>
      <c r="H51" s="3">
        <v>485.7</v>
      </c>
      <c r="I51" s="7">
        <v>508.1</v>
      </c>
      <c r="J51" s="7">
        <v>527.5</v>
      </c>
      <c r="K51" s="7">
        <v>541.1</v>
      </c>
      <c r="L51" s="7">
        <v>562.79999999999995</v>
      </c>
      <c r="M51" s="7">
        <v>563.29999999999995</v>
      </c>
      <c r="N51" s="36">
        <v>590.70000000000005</v>
      </c>
      <c r="O51" s="7">
        <v>589.5</v>
      </c>
      <c r="P51" s="36">
        <v>601.79999999999995</v>
      </c>
      <c r="Q51" s="36">
        <v>626.6</v>
      </c>
      <c r="R51" s="36">
        <v>637.79999999999995</v>
      </c>
      <c r="S51" s="36">
        <v>644.4</v>
      </c>
      <c r="T51" s="36">
        <v>650.79999999999995</v>
      </c>
    </row>
    <row r="52" spans="1:20" ht="15.95" customHeight="1">
      <c r="A52" s="27"/>
      <c r="B52" s="29" t="s">
        <v>43</v>
      </c>
      <c r="C52" s="25" t="s">
        <v>76</v>
      </c>
      <c r="D52" s="3">
        <v>691.7</v>
      </c>
      <c r="E52" s="4">
        <v>743.9</v>
      </c>
      <c r="F52" s="4">
        <v>788.7</v>
      </c>
      <c r="G52" s="4">
        <v>836.5</v>
      </c>
      <c r="H52" s="3">
        <v>881.7</v>
      </c>
      <c r="I52" s="7">
        <v>915.3</v>
      </c>
      <c r="J52" s="7">
        <v>940.5</v>
      </c>
      <c r="K52" s="7">
        <v>961.3</v>
      </c>
      <c r="L52" s="7">
        <v>989.4</v>
      </c>
      <c r="M52" s="7">
        <v>810.6</v>
      </c>
      <c r="N52" s="36">
        <v>809.3</v>
      </c>
      <c r="O52" s="7">
        <v>825.1</v>
      </c>
      <c r="P52" s="36">
        <v>840.8</v>
      </c>
      <c r="Q52" s="36">
        <v>849.1</v>
      </c>
      <c r="R52" s="36">
        <v>859.4</v>
      </c>
      <c r="S52" s="36">
        <v>868.8</v>
      </c>
      <c r="T52" s="36">
        <v>877.6</v>
      </c>
    </row>
    <row r="53" spans="1:20" ht="15.95" customHeight="1">
      <c r="A53" s="27"/>
      <c r="B53" s="29" t="s">
        <v>63</v>
      </c>
      <c r="C53" s="25" t="s">
        <v>76</v>
      </c>
      <c r="D53" s="3"/>
      <c r="E53" s="4"/>
      <c r="F53" s="4"/>
      <c r="G53" s="4"/>
      <c r="H53" s="3"/>
      <c r="I53" s="30"/>
      <c r="J53" s="30"/>
      <c r="K53" s="30"/>
      <c r="L53" s="7"/>
      <c r="M53" s="7">
        <v>203.3</v>
      </c>
      <c r="N53" s="36">
        <v>206.3</v>
      </c>
      <c r="O53" s="7">
        <v>222.2</v>
      </c>
      <c r="P53" s="36">
        <v>230.5</v>
      </c>
      <c r="Q53" s="36">
        <v>237.2</v>
      </c>
      <c r="R53" s="36">
        <v>235.8</v>
      </c>
      <c r="S53" s="36">
        <v>240.4</v>
      </c>
      <c r="T53" s="36">
        <v>243.4</v>
      </c>
    </row>
    <row r="54" spans="1:20" ht="15.75" customHeight="1">
      <c r="A54" s="27"/>
      <c r="B54" s="29" t="s">
        <v>44</v>
      </c>
      <c r="C54" s="25" t="s">
        <v>76</v>
      </c>
      <c r="D54" s="3">
        <v>424.1</v>
      </c>
      <c r="E54" s="4">
        <v>441.4</v>
      </c>
      <c r="F54" s="4">
        <v>459.5</v>
      </c>
      <c r="G54" s="4">
        <v>478.3</v>
      </c>
      <c r="H54" s="3">
        <v>497.6</v>
      </c>
      <c r="I54" s="7">
        <v>511</v>
      </c>
      <c r="J54" s="7">
        <v>520.70000000000005</v>
      </c>
      <c r="K54" s="7">
        <v>529.1</v>
      </c>
      <c r="L54" s="7">
        <v>542.20000000000005</v>
      </c>
      <c r="M54" s="7">
        <v>552</v>
      </c>
      <c r="N54" s="36">
        <v>562.5</v>
      </c>
      <c r="O54" s="7">
        <v>572.29999999999995</v>
      </c>
      <c r="P54" s="36">
        <v>580</v>
      </c>
      <c r="Q54" s="36">
        <v>586.29999999999995</v>
      </c>
      <c r="R54" s="36">
        <v>592</v>
      </c>
      <c r="S54" s="36">
        <v>600.6</v>
      </c>
      <c r="T54" s="36">
        <v>609.20000000000005</v>
      </c>
    </row>
    <row r="55" spans="1:20" ht="15.95" customHeight="1">
      <c r="A55" s="27" t="s">
        <v>70</v>
      </c>
      <c r="B55" s="29"/>
      <c r="C55" s="25" t="s">
        <v>76</v>
      </c>
      <c r="D55" s="27">
        <f>SUM(D56:D61)</f>
        <v>4756.1000000000004</v>
      </c>
      <c r="E55" s="27">
        <f>SUM(E56:E61)</f>
        <v>4859.8999999999996</v>
      </c>
      <c r="F55" s="27">
        <f>SUM(F56:F61)</f>
        <v>4960.3</v>
      </c>
      <c r="G55" s="27">
        <f>SUM(G56:G61)</f>
        <v>5078.1000000000004</v>
      </c>
      <c r="H55" s="27">
        <f>SUM(H56:H61)</f>
        <v>5213.3</v>
      </c>
      <c r="I55" s="27">
        <v>5416.1</v>
      </c>
      <c r="J55" s="27">
        <v>5593.6</v>
      </c>
      <c r="K55" s="27">
        <v>5759.5</v>
      </c>
      <c r="L55" s="27">
        <v>5955.7</v>
      </c>
      <c r="M55" s="27">
        <v>6136</v>
      </c>
      <c r="N55" s="38">
        <v>6335.4</v>
      </c>
      <c r="O55" s="27">
        <v>6547</v>
      </c>
      <c r="P55" s="38">
        <v>6778.4</v>
      </c>
      <c r="Q55" s="38">
        <v>6991.7</v>
      </c>
      <c r="R55" s="38">
        <v>7253.8</v>
      </c>
      <c r="S55" s="38">
        <v>7480.5</v>
      </c>
      <c r="T55" s="38">
        <v>7675.2</v>
      </c>
    </row>
    <row r="56" spans="1:20" s="26" customFormat="1" ht="15.95" customHeight="1">
      <c r="A56" s="27"/>
      <c r="B56" s="29" t="s">
        <v>46</v>
      </c>
      <c r="C56" s="25" t="s">
        <v>76</v>
      </c>
      <c r="D56" s="3">
        <v>273.5</v>
      </c>
      <c r="E56" s="4">
        <v>277.7</v>
      </c>
      <c r="F56" s="4">
        <v>283.39999999999998</v>
      </c>
      <c r="G56" s="4">
        <v>294.89999999999998</v>
      </c>
      <c r="H56" s="3">
        <v>315.7</v>
      </c>
      <c r="I56" s="7">
        <v>334.9</v>
      </c>
      <c r="J56" s="7">
        <v>347.1</v>
      </c>
      <c r="K56" s="7">
        <v>359.3</v>
      </c>
      <c r="L56" s="7">
        <v>371.6</v>
      </c>
      <c r="M56" s="7">
        <v>381.8</v>
      </c>
      <c r="N56" s="36">
        <v>393.6</v>
      </c>
      <c r="O56" s="7">
        <v>402</v>
      </c>
      <c r="P56" s="36">
        <v>411.3</v>
      </c>
      <c r="Q56" s="36">
        <v>422</v>
      </c>
      <c r="R56" s="36">
        <v>430.7</v>
      </c>
      <c r="S56" s="36">
        <v>439.9</v>
      </c>
      <c r="T56" s="36">
        <v>448.4</v>
      </c>
    </row>
    <row r="57" spans="1:20" ht="15.95" customHeight="1">
      <c r="A57" s="27"/>
      <c r="B57" s="29" t="s">
        <v>47</v>
      </c>
      <c r="C57" s="25" t="s">
        <v>76</v>
      </c>
      <c r="D57" s="3">
        <v>463.8</v>
      </c>
      <c r="E57" s="4">
        <v>470.6</v>
      </c>
      <c r="F57" s="4">
        <v>477.9</v>
      </c>
      <c r="G57" s="4">
        <v>485</v>
      </c>
      <c r="H57" s="3">
        <v>492.4</v>
      </c>
      <c r="I57" s="7">
        <v>500.4</v>
      </c>
      <c r="J57" s="7">
        <v>507.1</v>
      </c>
      <c r="K57" s="7">
        <v>512.6</v>
      </c>
      <c r="L57" s="7">
        <v>518.29999999999995</v>
      </c>
      <c r="M57" s="7">
        <v>522.70000000000005</v>
      </c>
      <c r="N57" s="36">
        <v>529.20000000000005</v>
      </c>
      <c r="O57" s="7">
        <v>531.4</v>
      </c>
      <c r="P57" s="36">
        <v>535</v>
      </c>
      <c r="Q57" s="36">
        <v>535.5</v>
      </c>
      <c r="R57" s="36">
        <v>536.20000000000005</v>
      </c>
      <c r="S57" s="36">
        <v>540.1</v>
      </c>
      <c r="T57" s="36">
        <v>545.20000000000005</v>
      </c>
    </row>
    <row r="58" spans="1:20" ht="15.95" customHeight="1">
      <c r="A58" s="27"/>
      <c r="B58" s="29" t="s">
        <v>48</v>
      </c>
      <c r="C58" s="25" t="s">
        <v>76</v>
      </c>
      <c r="D58" s="3">
        <v>329.7</v>
      </c>
      <c r="E58" s="4">
        <v>339.8</v>
      </c>
      <c r="F58" s="4">
        <v>350.4</v>
      </c>
      <c r="G58" s="4">
        <v>361.2</v>
      </c>
      <c r="H58" s="3">
        <v>372.1</v>
      </c>
      <c r="I58" s="7">
        <v>402.5</v>
      </c>
      <c r="J58" s="7">
        <v>436.7</v>
      </c>
      <c r="K58" s="7">
        <v>470</v>
      </c>
      <c r="L58" s="7">
        <v>511.3</v>
      </c>
      <c r="M58" s="7">
        <v>540.5</v>
      </c>
      <c r="N58" s="36">
        <v>582.29999999999995</v>
      </c>
      <c r="O58" s="7">
        <v>627.70000000000005</v>
      </c>
      <c r="P58" s="36">
        <v>681</v>
      </c>
      <c r="Q58" s="36">
        <v>727.7</v>
      </c>
      <c r="R58" s="36">
        <v>785</v>
      </c>
      <c r="S58" s="36">
        <v>841.8</v>
      </c>
      <c r="T58" s="36">
        <v>877.8</v>
      </c>
    </row>
    <row r="59" spans="1:20" ht="15.95" customHeight="1">
      <c r="A59" s="27"/>
      <c r="B59" s="29" t="s">
        <v>49</v>
      </c>
      <c r="C59" s="25" t="s">
        <v>76</v>
      </c>
      <c r="D59" s="3">
        <v>920.8</v>
      </c>
      <c r="E59" s="4">
        <v>939.9</v>
      </c>
      <c r="F59" s="4">
        <v>959.5</v>
      </c>
      <c r="G59" s="4">
        <v>979.6</v>
      </c>
      <c r="H59" s="3">
        <v>1001</v>
      </c>
      <c r="I59" s="7">
        <v>1028.8</v>
      </c>
      <c r="J59" s="7">
        <v>1048.7</v>
      </c>
      <c r="K59" s="7">
        <v>1067.9000000000001</v>
      </c>
      <c r="L59" s="7">
        <v>1098.5999999999999</v>
      </c>
      <c r="M59" s="7">
        <v>1119.0999999999999</v>
      </c>
      <c r="N59" s="36">
        <v>1142.8</v>
      </c>
      <c r="O59" s="7">
        <v>1166.9000000000001</v>
      </c>
      <c r="P59" s="36">
        <v>1195.5999999999999</v>
      </c>
      <c r="Q59" s="36">
        <v>1223.7</v>
      </c>
      <c r="R59" s="36">
        <v>1261.7</v>
      </c>
      <c r="S59" s="36">
        <v>1304</v>
      </c>
      <c r="T59" s="36">
        <v>1353.9</v>
      </c>
    </row>
    <row r="60" spans="1:20" ht="15.95" customHeight="1">
      <c r="A60" s="27"/>
      <c r="B60" s="29" t="s">
        <v>71</v>
      </c>
      <c r="C60" s="25" t="s">
        <v>76</v>
      </c>
      <c r="D60" s="3">
        <v>354.1</v>
      </c>
      <c r="E60" s="4">
        <v>364.6</v>
      </c>
      <c r="F60" s="4">
        <v>375.8</v>
      </c>
      <c r="G60" s="4">
        <v>387.5</v>
      </c>
      <c r="H60" s="3">
        <v>402.3</v>
      </c>
      <c r="I60" s="7">
        <v>414.9</v>
      </c>
      <c r="J60" s="7">
        <v>428.9</v>
      </c>
      <c r="K60" s="7">
        <v>440.3</v>
      </c>
      <c r="L60" s="7">
        <v>449.3</v>
      </c>
      <c r="M60" s="7">
        <v>458.3</v>
      </c>
      <c r="N60" s="36">
        <v>468.8</v>
      </c>
      <c r="O60" s="7">
        <v>476.7</v>
      </c>
      <c r="P60" s="36">
        <v>484.2</v>
      </c>
      <c r="Q60" s="36">
        <v>490.6</v>
      </c>
      <c r="R60" s="36">
        <v>499.4</v>
      </c>
      <c r="S60" s="36">
        <v>506.2</v>
      </c>
      <c r="T60" s="36">
        <v>513.79999999999995</v>
      </c>
    </row>
    <row r="61" spans="1:20" ht="15.95" customHeight="1">
      <c r="A61" s="27"/>
      <c r="B61" s="29" t="s">
        <v>72</v>
      </c>
      <c r="C61" s="25" t="s">
        <v>76</v>
      </c>
      <c r="D61" s="3">
        <v>2414.1999999999998</v>
      </c>
      <c r="E61" s="4">
        <v>2467.3000000000002</v>
      </c>
      <c r="F61" s="4">
        <v>2513.3000000000002</v>
      </c>
      <c r="G61" s="4">
        <v>2569.9</v>
      </c>
      <c r="H61" s="3">
        <v>2629.8</v>
      </c>
      <c r="I61" s="7">
        <v>2734.6</v>
      </c>
      <c r="J61" s="7">
        <v>2825.1</v>
      </c>
      <c r="K61" s="7">
        <v>2909.4</v>
      </c>
      <c r="L61" s="7">
        <v>3006.6</v>
      </c>
      <c r="M61" s="7">
        <v>3113.6</v>
      </c>
      <c r="N61" s="36">
        <v>3218.7</v>
      </c>
      <c r="O61" s="7">
        <v>3342.3</v>
      </c>
      <c r="P61" s="36">
        <v>3471.3</v>
      </c>
      <c r="Q61" s="36">
        <v>3592.2</v>
      </c>
      <c r="R61" s="36">
        <v>3740.8</v>
      </c>
      <c r="S61" s="36">
        <v>3848.5</v>
      </c>
      <c r="T61" s="36">
        <v>3936.1</v>
      </c>
    </row>
    <row r="62" spans="1:20" ht="15.95" customHeight="1">
      <c r="A62" s="27" t="s">
        <v>51</v>
      </c>
      <c r="B62" s="29"/>
      <c r="C62" s="25" t="s">
        <v>76</v>
      </c>
      <c r="D62" s="27">
        <f>SUM(D63:D75)</f>
        <v>7957.4</v>
      </c>
      <c r="E62" s="27">
        <f>SUM(E63:E75)</f>
        <v>8027.5</v>
      </c>
      <c r="F62" s="27">
        <f>SUM(F63:F75)</f>
        <v>8101.5000000000009</v>
      </c>
      <c r="G62" s="27">
        <f>SUM(G63:G75)</f>
        <v>8173.1000000000013</v>
      </c>
      <c r="H62" s="27">
        <f>SUM(H63:H75)</f>
        <v>8255.2000000000007</v>
      </c>
      <c r="I62" s="27">
        <v>8314.2999999999993</v>
      </c>
      <c r="J62" s="27">
        <v>8377.1</v>
      </c>
      <c r="K62" s="27">
        <v>8434.6</v>
      </c>
      <c r="L62" s="27">
        <v>8486.7999999999993</v>
      </c>
      <c r="M62" s="27">
        <v>8545.4</v>
      </c>
      <c r="N62" s="38">
        <v>8602.7999999999993</v>
      </c>
      <c r="O62" s="27">
        <v>8644.2999999999993</v>
      </c>
      <c r="P62" s="38">
        <v>8682.7000000000007</v>
      </c>
      <c r="Q62" s="38">
        <v>8664.6</v>
      </c>
      <c r="R62" s="38">
        <v>8653.2999999999993</v>
      </c>
      <c r="S62" s="38">
        <v>8679.4</v>
      </c>
      <c r="T62" s="38">
        <v>8713.6</v>
      </c>
    </row>
    <row r="63" spans="1:20" ht="15.95" customHeight="1">
      <c r="A63" s="27"/>
      <c r="B63" s="29" t="s">
        <v>3</v>
      </c>
      <c r="C63" s="25" t="s">
        <v>76</v>
      </c>
      <c r="D63" s="3">
        <v>641.70000000000005</v>
      </c>
      <c r="E63" s="4">
        <v>647.79999999999995</v>
      </c>
      <c r="F63" s="4">
        <v>654.20000000000005</v>
      </c>
      <c r="G63" s="4">
        <v>660.4</v>
      </c>
      <c r="H63" s="3">
        <v>668.3</v>
      </c>
      <c r="I63" s="7">
        <v>676.7</v>
      </c>
      <c r="J63" s="7">
        <v>684.9</v>
      </c>
      <c r="K63" s="7">
        <v>691.7</v>
      </c>
      <c r="L63" s="7">
        <v>697.8</v>
      </c>
      <c r="M63" s="7">
        <v>702.6</v>
      </c>
      <c r="N63" s="36">
        <v>709.6</v>
      </c>
      <c r="O63" s="7">
        <v>714.3</v>
      </c>
      <c r="P63" s="36">
        <v>713.3</v>
      </c>
      <c r="Q63" s="36">
        <v>718.7</v>
      </c>
      <c r="R63" s="36">
        <v>723</v>
      </c>
      <c r="S63" s="36">
        <v>726.3</v>
      </c>
      <c r="T63" s="36">
        <v>729.7</v>
      </c>
    </row>
    <row r="64" spans="1:20" ht="15.95" customHeight="1">
      <c r="A64" s="27"/>
      <c r="B64" s="29" t="s">
        <v>53</v>
      </c>
      <c r="C64" s="25" t="s">
        <v>76</v>
      </c>
      <c r="D64" s="3">
        <v>818.6</v>
      </c>
      <c r="E64" s="4">
        <v>820.6</v>
      </c>
      <c r="F64" s="4">
        <v>822.9</v>
      </c>
      <c r="G64" s="4">
        <v>825</v>
      </c>
      <c r="H64" s="3">
        <v>829.3</v>
      </c>
      <c r="I64" s="7">
        <v>832.3</v>
      </c>
      <c r="J64" s="7">
        <v>835.7</v>
      </c>
      <c r="K64" s="7">
        <v>839.1</v>
      </c>
      <c r="L64" s="7">
        <v>842.3</v>
      </c>
      <c r="M64" s="7">
        <v>845.2</v>
      </c>
      <c r="N64" s="36">
        <v>850.5</v>
      </c>
      <c r="O64" s="7">
        <v>851.7</v>
      </c>
      <c r="P64" s="36">
        <v>855</v>
      </c>
      <c r="Q64" s="36">
        <v>853.3</v>
      </c>
      <c r="R64" s="36">
        <v>852.1</v>
      </c>
      <c r="S64" s="36">
        <v>852.1</v>
      </c>
      <c r="T64" s="36">
        <v>853.1</v>
      </c>
    </row>
    <row r="65" spans="1:20" s="26" customFormat="1" ht="15.95" customHeight="1">
      <c r="A65" s="27"/>
      <c r="B65" s="31" t="s">
        <v>55</v>
      </c>
      <c r="C65" s="25" t="s">
        <v>76</v>
      </c>
      <c r="D65" s="3">
        <v>663.6</v>
      </c>
      <c r="E65" s="4">
        <v>665.4</v>
      </c>
      <c r="F65" s="4">
        <v>667.2</v>
      </c>
      <c r="G65" s="4">
        <v>668</v>
      </c>
      <c r="H65" s="3">
        <v>670.4</v>
      </c>
      <c r="I65" s="7">
        <v>670</v>
      </c>
      <c r="J65" s="7">
        <v>668.5</v>
      </c>
      <c r="K65" s="7">
        <v>665.4</v>
      </c>
      <c r="L65" s="7">
        <v>660.9</v>
      </c>
      <c r="M65" s="7">
        <v>657</v>
      </c>
      <c r="N65" s="36">
        <v>655.7</v>
      </c>
      <c r="O65" s="7">
        <v>652.70000000000005</v>
      </c>
      <c r="P65" s="36">
        <v>649.5</v>
      </c>
      <c r="Q65" s="36">
        <v>644.1</v>
      </c>
      <c r="R65" s="36">
        <v>639.79999999999995</v>
      </c>
      <c r="S65" s="36">
        <v>640.20000000000005</v>
      </c>
      <c r="T65" s="36">
        <v>640.9</v>
      </c>
    </row>
    <row r="66" spans="1:20" ht="15.95" customHeight="1">
      <c r="A66" s="27"/>
      <c r="B66" s="29" t="s">
        <v>58</v>
      </c>
      <c r="C66" s="25" t="s">
        <v>76</v>
      </c>
      <c r="D66" s="3">
        <v>475.2</v>
      </c>
      <c r="E66" s="4">
        <v>477.2</v>
      </c>
      <c r="F66" s="4">
        <v>479.5</v>
      </c>
      <c r="G66" s="4">
        <v>481.8</v>
      </c>
      <c r="H66" s="3">
        <v>485.8</v>
      </c>
      <c r="I66" s="7">
        <v>487.4</v>
      </c>
      <c r="J66" s="7">
        <v>489</v>
      </c>
      <c r="K66" s="7">
        <v>491</v>
      </c>
      <c r="L66" s="7">
        <v>492.6</v>
      </c>
      <c r="M66" s="7">
        <v>495.3</v>
      </c>
      <c r="N66" s="36">
        <v>498.3</v>
      </c>
      <c r="O66" s="7">
        <v>500.8</v>
      </c>
      <c r="P66" s="36">
        <v>503.5</v>
      </c>
      <c r="Q66" s="36">
        <v>505.8</v>
      </c>
      <c r="R66" s="36">
        <v>509.1</v>
      </c>
      <c r="S66" s="36">
        <v>510.9</v>
      </c>
      <c r="T66" s="36">
        <v>513.79999999999995</v>
      </c>
    </row>
    <row r="67" spans="1:20" ht="15.95" customHeight="1">
      <c r="A67" s="27"/>
      <c r="B67" s="29" t="s">
        <v>54</v>
      </c>
      <c r="C67" s="25" t="s">
        <v>76</v>
      </c>
      <c r="D67" s="3">
        <v>510.5</v>
      </c>
      <c r="E67" s="4">
        <v>512.79999999999995</v>
      </c>
      <c r="F67" s="4">
        <v>515.29999999999995</v>
      </c>
      <c r="G67" s="4">
        <v>517.70000000000005</v>
      </c>
      <c r="H67" s="3">
        <v>520.9</v>
      </c>
      <c r="I67" s="7">
        <v>521.6</v>
      </c>
      <c r="J67" s="7">
        <v>522.19999999999709</v>
      </c>
      <c r="K67" s="7">
        <v>522.9</v>
      </c>
      <c r="L67" s="7">
        <v>523.9</v>
      </c>
      <c r="M67" s="7">
        <v>523.50000000000296</v>
      </c>
      <c r="N67" s="36">
        <v>524.20000000000005</v>
      </c>
      <c r="O67" s="7">
        <v>524.99999999999852</v>
      </c>
      <c r="P67" s="36">
        <v>525.6</v>
      </c>
      <c r="Q67" s="36">
        <v>522.70000000000005</v>
      </c>
      <c r="R67" s="36">
        <v>520.5</v>
      </c>
      <c r="S67" s="36">
        <v>521</v>
      </c>
      <c r="T67" s="36">
        <v>521.9</v>
      </c>
    </row>
    <row r="68" spans="1:20" ht="15.95" customHeight="1">
      <c r="A68" s="27"/>
      <c r="B68" s="29" t="s">
        <v>52</v>
      </c>
      <c r="C68" s="25" t="s">
        <v>76</v>
      </c>
      <c r="D68" s="3">
        <v>763.1</v>
      </c>
      <c r="E68" s="4">
        <v>772.4</v>
      </c>
      <c r="F68" s="4">
        <v>782.5</v>
      </c>
      <c r="G68" s="4">
        <v>793.1</v>
      </c>
      <c r="H68" s="3">
        <v>798.7</v>
      </c>
      <c r="I68" s="7">
        <v>805.4</v>
      </c>
      <c r="J68" s="7">
        <v>811.3</v>
      </c>
      <c r="K68" s="7">
        <v>817</v>
      </c>
      <c r="L68" s="7">
        <v>822.2</v>
      </c>
      <c r="M68" s="7">
        <v>832.8</v>
      </c>
      <c r="N68" s="36">
        <v>840.7</v>
      </c>
      <c r="O68" s="7">
        <v>843.1</v>
      </c>
      <c r="P68" s="36">
        <v>847</v>
      </c>
      <c r="Q68" s="36">
        <v>833</v>
      </c>
      <c r="R68" s="36">
        <v>835.9</v>
      </c>
      <c r="S68" s="36">
        <v>837.6</v>
      </c>
      <c r="T68" s="36">
        <v>839.5</v>
      </c>
    </row>
    <row r="69" spans="1:20" ht="15.95" customHeight="1">
      <c r="A69" s="27"/>
      <c r="B69" s="29" t="s">
        <v>4</v>
      </c>
      <c r="C69" s="25" t="s">
        <v>76</v>
      </c>
      <c r="D69" s="3">
        <v>1003.4</v>
      </c>
      <c r="E69" s="4">
        <v>1012.6</v>
      </c>
      <c r="F69" s="4">
        <v>1022</v>
      </c>
      <c r="G69" s="4">
        <v>1031.4000000000001</v>
      </c>
      <c r="H69" s="3">
        <v>1043.9000000000001</v>
      </c>
      <c r="I69" s="7">
        <v>1047.5999999999999</v>
      </c>
      <c r="J69" s="7">
        <v>1053.7</v>
      </c>
      <c r="K69" s="7">
        <v>1059.7</v>
      </c>
      <c r="L69" s="7">
        <v>1064.7</v>
      </c>
      <c r="M69" s="7">
        <v>1071.5</v>
      </c>
      <c r="N69" s="36">
        <v>1078.7</v>
      </c>
      <c r="O69" s="7">
        <v>1080.8</v>
      </c>
      <c r="P69" s="36">
        <v>1085.0999999999999</v>
      </c>
      <c r="Q69" s="36">
        <v>1083</v>
      </c>
      <c r="R69" s="36">
        <v>1080.7</v>
      </c>
      <c r="S69" s="36">
        <v>1080.9000000000001</v>
      </c>
      <c r="T69" s="36">
        <v>1081.4000000000001</v>
      </c>
    </row>
    <row r="70" spans="1:20" ht="15.95" customHeight="1">
      <c r="A70" s="27"/>
      <c r="B70" s="29" t="s">
        <v>56</v>
      </c>
      <c r="C70" s="25" t="s">
        <v>76</v>
      </c>
      <c r="D70" s="3">
        <v>706.2</v>
      </c>
      <c r="E70" s="4">
        <v>720</v>
      </c>
      <c r="F70" s="4">
        <v>734.2</v>
      </c>
      <c r="G70" s="4">
        <v>748.6</v>
      </c>
      <c r="H70" s="3">
        <v>763.9</v>
      </c>
      <c r="I70" s="7">
        <v>772.1</v>
      </c>
      <c r="J70" s="7">
        <v>781.3</v>
      </c>
      <c r="K70" s="7">
        <v>790.8</v>
      </c>
      <c r="L70" s="7">
        <v>801.9</v>
      </c>
      <c r="M70" s="7">
        <v>810.6</v>
      </c>
      <c r="N70" s="36">
        <v>819.6</v>
      </c>
      <c r="O70" s="7">
        <v>830.2</v>
      </c>
      <c r="P70" s="36">
        <v>838.9</v>
      </c>
      <c r="Q70" s="36">
        <v>838.2</v>
      </c>
      <c r="R70" s="36">
        <v>836.3</v>
      </c>
      <c r="S70" s="36">
        <v>845.6</v>
      </c>
      <c r="T70" s="36">
        <v>852.5</v>
      </c>
    </row>
    <row r="71" spans="1:20" ht="15.95" customHeight="1">
      <c r="A71" s="27"/>
      <c r="B71" s="29" t="s">
        <v>57</v>
      </c>
      <c r="C71" s="25" t="s">
        <v>76</v>
      </c>
      <c r="D71" s="3">
        <v>888.6</v>
      </c>
      <c r="E71" s="4">
        <v>897.2</v>
      </c>
      <c r="F71" s="4">
        <v>906.1</v>
      </c>
      <c r="G71" s="4">
        <v>914.2</v>
      </c>
      <c r="H71" s="3">
        <v>924.6</v>
      </c>
      <c r="I71" s="7">
        <v>932.1</v>
      </c>
      <c r="J71" s="7">
        <v>939.7</v>
      </c>
      <c r="K71" s="7">
        <v>946.9</v>
      </c>
      <c r="L71" s="7">
        <v>953.8</v>
      </c>
      <c r="M71" s="7">
        <v>578.4</v>
      </c>
      <c r="N71" s="36">
        <v>583.70000000000005</v>
      </c>
      <c r="O71" s="7">
        <v>589.79999999999995</v>
      </c>
      <c r="P71" s="36">
        <v>594.4</v>
      </c>
      <c r="Q71" s="36">
        <v>597.29999999999995</v>
      </c>
      <c r="R71" s="36">
        <v>598.9</v>
      </c>
      <c r="S71" s="36">
        <v>599.9</v>
      </c>
      <c r="T71" s="36">
        <v>600.20000000000005</v>
      </c>
    </row>
    <row r="72" spans="1:20" ht="15.95" customHeight="1">
      <c r="A72" s="27"/>
      <c r="B72" s="29" t="s">
        <v>64</v>
      </c>
      <c r="C72" s="25" t="s">
        <v>76</v>
      </c>
      <c r="D72" s="3"/>
      <c r="E72" s="4"/>
      <c r="F72" s="4"/>
      <c r="G72" s="4"/>
      <c r="H72" s="3"/>
      <c r="I72" s="30"/>
      <c r="J72" s="30"/>
      <c r="K72" s="30"/>
      <c r="L72" s="7"/>
      <c r="M72" s="7">
        <v>380.9</v>
      </c>
      <c r="N72" s="36">
        <v>382.6</v>
      </c>
      <c r="O72" s="7">
        <v>381.6</v>
      </c>
      <c r="P72" s="36">
        <v>381.1</v>
      </c>
      <c r="Q72" s="36">
        <v>378.8</v>
      </c>
      <c r="R72" s="36">
        <v>376.6</v>
      </c>
      <c r="S72" s="36">
        <v>377.5</v>
      </c>
      <c r="T72" s="36">
        <v>381.6</v>
      </c>
    </row>
    <row r="73" spans="1:20" ht="15.95" customHeight="1">
      <c r="A73" s="27"/>
      <c r="B73" s="29" t="s">
        <v>59</v>
      </c>
      <c r="C73" s="25" t="s">
        <v>76</v>
      </c>
      <c r="D73" s="3">
        <v>591.5</v>
      </c>
      <c r="E73" s="4">
        <v>593.70000000000005</v>
      </c>
      <c r="F73" s="4">
        <v>596.5</v>
      </c>
      <c r="G73" s="4">
        <v>599.1</v>
      </c>
      <c r="H73" s="3">
        <v>603.79999999999995</v>
      </c>
      <c r="I73" s="7">
        <v>612</v>
      </c>
      <c r="J73" s="7">
        <v>620.6</v>
      </c>
      <c r="K73" s="7">
        <v>628</v>
      </c>
      <c r="L73" s="7">
        <v>634.29999999999995</v>
      </c>
      <c r="M73" s="7">
        <v>640.70000000000005</v>
      </c>
      <c r="N73" s="36">
        <v>645.20000000000005</v>
      </c>
      <c r="O73" s="7">
        <v>648.70000000000005</v>
      </c>
      <c r="P73" s="36">
        <v>654.20000000000005</v>
      </c>
      <c r="Q73" s="36">
        <v>653.79999999999995</v>
      </c>
      <c r="R73" s="36">
        <v>650.5</v>
      </c>
      <c r="S73" s="36">
        <v>652.6</v>
      </c>
      <c r="T73" s="36">
        <v>655.8</v>
      </c>
    </row>
    <row r="74" spans="1:20" ht="15.95" customHeight="1">
      <c r="A74" s="27"/>
      <c r="B74" s="29" t="s">
        <v>60</v>
      </c>
      <c r="C74" s="25" t="s">
        <v>76</v>
      </c>
      <c r="D74" s="3">
        <v>366.1</v>
      </c>
      <c r="E74" s="4">
        <v>369.5</v>
      </c>
      <c r="F74" s="4">
        <v>373.5</v>
      </c>
      <c r="G74" s="4">
        <v>376.5</v>
      </c>
      <c r="H74" s="3">
        <v>376.6</v>
      </c>
      <c r="I74" s="7">
        <v>382.6</v>
      </c>
      <c r="J74" s="7">
        <v>390</v>
      </c>
      <c r="K74" s="7">
        <v>396.7</v>
      </c>
      <c r="L74" s="7">
        <v>402.6</v>
      </c>
      <c r="M74" s="7">
        <v>411.7</v>
      </c>
      <c r="N74" s="36">
        <v>414.6</v>
      </c>
      <c r="O74" s="7">
        <v>423.2</v>
      </c>
      <c r="P74" s="36">
        <v>429.4</v>
      </c>
      <c r="Q74" s="36">
        <v>434.5</v>
      </c>
      <c r="R74" s="36">
        <v>429.5</v>
      </c>
      <c r="S74" s="36">
        <v>432.9</v>
      </c>
      <c r="T74" s="36">
        <v>438.8</v>
      </c>
    </row>
    <row r="75" spans="1:20" ht="15.95" customHeight="1">
      <c r="A75" s="27"/>
      <c r="B75" s="29" t="s">
        <v>61</v>
      </c>
      <c r="C75" s="25" t="s">
        <v>76</v>
      </c>
      <c r="D75" s="3">
        <v>528.9</v>
      </c>
      <c r="E75" s="4">
        <v>538.29999999999995</v>
      </c>
      <c r="F75" s="4">
        <v>547.6</v>
      </c>
      <c r="G75" s="4">
        <v>557.29999999999995</v>
      </c>
      <c r="H75" s="3">
        <v>569</v>
      </c>
      <c r="I75" s="7">
        <v>574.5</v>
      </c>
      <c r="J75" s="7">
        <v>580.20000000000005</v>
      </c>
      <c r="K75" s="7">
        <v>585.4</v>
      </c>
      <c r="L75" s="7">
        <v>589.79999999999995</v>
      </c>
      <c r="M75" s="7">
        <v>595.20000000000005</v>
      </c>
      <c r="N75" s="37">
        <v>599.4</v>
      </c>
      <c r="O75" s="7">
        <v>602.4</v>
      </c>
      <c r="P75" s="37">
        <v>605.70000000000005</v>
      </c>
      <c r="Q75" s="37">
        <v>601.4</v>
      </c>
      <c r="R75" s="37">
        <v>600.4</v>
      </c>
      <c r="S75" s="37">
        <v>601.9</v>
      </c>
      <c r="T75" s="37">
        <v>604.4</v>
      </c>
    </row>
    <row r="76" spans="1:20" ht="6.75" customHeight="1">
      <c r="A76" s="32"/>
      <c r="B76" s="10"/>
      <c r="C76" s="10"/>
      <c r="D76" s="10"/>
      <c r="E76" s="11"/>
      <c r="F76" s="11"/>
      <c r="G76" s="11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ht="6.75" customHeight="1"/>
    <row r="78" spans="1:20" ht="15.95" customHeight="1">
      <c r="A78" s="34"/>
    </row>
    <row r="79" spans="1:20" ht="15.95" customHeight="1">
      <c r="A79" s="39" t="s">
        <v>75</v>
      </c>
      <c r="B79" s="13"/>
      <c r="C79" s="13"/>
      <c r="D79" s="13"/>
      <c r="E79" s="13"/>
      <c r="F79" s="13"/>
      <c r="G79" s="13"/>
      <c r="H79" s="13"/>
      <c r="I79" s="13"/>
      <c r="J79" s="13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ht="15.95" customHeight="1">
      <c r="A80" s="15"/>
      <c r="B80" s="13"/>
      <c r="C80" s="13"/>
      <c r="D80" s="13"/>
      <c r="E80" s="13"/>
      <c r="F80" s="13"/>
      <c r="G80" s="13"/>
      <c r="H80" s="13"/>
      <c r="I80" s="13"/>
      <c r="J80" s="13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ht="15.95" customHeight="1">
      <c r="A81" s="10"/>
      <c r="B81" s="8"/>
      <c r="C81" s="8"/>
      <c r="D81" s="8"/>
      <c r="E81" s="8"/>
      <c r="F81" s="8"/>
      <c r="G81" s="8"/>
      <c r="H81" s="16"/>
      <c r="I81" s="16"/>
      <c r="J81" s="16"/>
      <c r="K81" s="8"/>
      <c r="L81" s="8"/>
      <c r="M81" s="40"/>
      <c r="N81" s="40"/>
      <c r="O81" s="40"/>
      <c r="P81" s="40"/>
      <c r="Q81" s="18"/>
      <c r="R81" s="18"/>
      <c r="S81" s="18"/>
      <c r="T81" s="18" t="s">
        <v>5</v>
      </c>
    </row>
    <row r="82" spans="1:20" ht="15.95" customHeight="1">
      <c r="A82" s="8"/>
      <c r="B82" s="19" t="s">
        <v>0</v>
      </c>
      <c r="C82" s="19"/>
      <c r="D82" s="20">
        <v>1995</v>
      </c>
      <c r="E82" s="20">
        <v>1996</v>
      </c>
      <c r="F82" s="20">
        <v>1997</v>
      </c>
      <c r="G82" s="20">
        <v>1998</v>
      </c>
      <c r="H82" s="20">
        <v>1999</v>
      </c>
      <c r="I82" s="20">
        <v>2000</v>
      </c>
      <c r="J82" s="20">
        <v>2001</v>
      </c>
      <c r="K82" s="20">
        <v>2002</v>
      </c>
      <c r="L82" s="20">
        <v>2003</v>
      </c>
      <c r="M82" s="20">
        <v>2004</v>
      </c>
      <c r="N82" s="20">
        <v>2005</v>
      </c>
      <c r="O82" s="20">
        <v>2006</v>
      </c>
      <c r="P82" s="20">
        <v>2007</v>
      </c>
      <c r="Q82" s="20">
        <v>2008</v>
      </c>
      <c r="R82" s="20">
        <v>2009</v>
      </c>
      <c r="S82" s="20">
        <v>2010</v>
      </c>
      <c r="T82" s="21" t="s">
        <v>73</v>
      </c>
    </row>
    <row r="83" spans="1:20" ht="15.95" customHeight="1">
      <c r="A83" s="8"/>
      <c r="B83" s="8"/>
      <c r="C83" s="8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8"/>
      <c r="Q83" s="8"/>
      <c r="R83" s="8"/>
      <c r="S83" s="8"/>
      <c r="T83" s="8"/>
    </row>
    <row r="84" spans="1:20" ht="15.95" customHeight="1">
      <c r="A84" s="25" t="s">
        <v>65</v>
      </c>
      <c r="B84" s="25"/>
      <c r="C84" s="25" t="s">
        <v>77</v>
      </c>
      <c r="D84" s="41">
        <v>35237.4</v>
      </c>
      <c r="E84" s="41">
        <v>35857.300000000003</v>
      </c>
      <c r="F84" s="41">
        <v>36473.1</v>
      </c>
      <c r="G84" s="41">
        <v>37089.699999999997</v>
      </c>
      <c r="H84" s="41">
        <v>37662.1</v>
      </c>
      <c r="I84" s="42">
        <v>38165.300000000003</v>
      </c>
      <c r="J84" s="42">
        <v>38656.400000000001</v>
      </c>
      <c r="K84" s="42">
        <v>39112.199999999997</v>
      </c>
      <c r="L84" s="42">
        <v>39535</v>
      </c>
      <c r="M84" s="42">
        <v>40042</v>
      </c>
      <c r="N84" s="43">
        <v>40521.5</v>
      </c>
      <c r="O84" s="42">
        <v>40999</v>
      </c>
      <c r="P84" s="43">
        <v>41447.300000000003</v>
      </c>
      <c r="Q84" s="43">
        <v>41956.1</v>
      </c>
      <c r="R84" s="43">
        <v>42523.4</v>
      </c>
      <c r="S84" s="43">
        <v>42986.1</v>
      </c>
      <c r="T84" s="43">
        <v>43444.800000000003</v>
      </c>
    </row>
    <row r="85" spans="1:20" ht="15.95" customHeight="1">
      <c r="A85" s="27" t="s">
        <v>6</v>
      </c>
      <c r="B85" s="28"/>
      <c r="C85" s="25" t="s">
        <v>77</v>
      </c>
      <c r="D85" s="27">
        <f>SUM(D86:D96)</f>
        <v>8300.1</v>
      </c>
      <c r="E85" s="27">
        <f>SUM(E86:E96)</f>
        <v>8416.9</v>
      </c>
      <c r="F85" s="27">
        <f>SUM(F86:F96)</f>
        <v>8530.2999999999993</v>
      </c>
      <c r="G85" s="27">
        <f>SUM(G86:G96)</f>
        <v>8645.4</v>
      </c>
      <c r="H85" s="27">
        <f>SUM(H86:H96)</f>
        <v>8743.4</v>
      </c>
      <c r="I85" s="27">
        <v>8840.5</v>
      </c>
      <c r="J85" s="27">
        <v>8934.4</v>
      </c>
      <c r="K85" s="27">
        <v>9026.6</v>
      </c>
      <c r="L85" s="27">
        <v>9116.2999999999993</v>
      </c>
      <c r="M85" s="27">
        <v>9213.1</v>
      </c>
      <c r="N85" s="38">
        <v>9308.2000000000007</v>
      </c>
      <c r="O85" s="27">
        <v>9369</v>
      </c>
      <c r="P85" s="38">
        <v>9432</v>
      </c>
      <c r="Q85" s="38">
        <v>9544.7000000000007</v>
      </c>
      <c r="R85" s="38">
        <v>9649.9</v>
      </c>
      <c r="S85" s="38">
        <v>9758.9</v>
      </c>
      <c r="T85" s="38">
        <v>9872.2999999999993</v>
      </c>
    </row>
    <row r="86" spans="1:20" ht="15.95" customHeight="1">
      <c r="A86" s="27"/>
      <c r="B86" s="44" t="s">
        <v>7</v>
      </c>
      <c r="C86" s="25" t="s">
        <v>77</v>
      </c>
      <c r="D86" s="8">
        <f>1213.4+1091.7</f>
        <v>2305.1000000000004</v>
      </c>
      <c r="E86" s="28">
        <f>1245.6+1109.4</f>
        <v>2355</v>
      </c>
      <c r="F86" s="28">
        <f>1278.1+1127.4</f>
        <v>2405.5</v>
      </c>
      <c r="G86" s="28">
        <f>1312.4+1143.8</f>
        <v>2456.1999999999998</v>
      </c>
      <c r="H86" s="8">
        <f>1343.8+1158.6</f>
        <v>2502.3999999999996</v>
      </c>
      <c r="I86" s="45">
        <f>1384.5+1183.8</f>
        <v>2568.3000000000002</v>
      </c>
      <c r="J86" s="45">
        <f>1427.1+1205.9</f>
        <v>2633</v>
      </c>
      <c r="K86" s="45">
        <f>1464.9+1231</f>
        <v>2695.9</v>
      </c>
      <c r="L86" s="45">
        <f>1500.5+1252.7</f>
        <v>2753.2</v>
      </c>
      <c r="M86" s="45">
        <f>1539.5+1276.7</f>
        <v>2816.2</v>
      </c>
      <c r="N86" s="36">
        <f>1568+1310.9</f>
        <v>2878.9</v>
      </c>
      <c r="O86" s="45">
        <f>1596.6+1321.7</f>
        <v>2918.3</v>
      </c>
      <c r="P86" s="36">
        <f>1618.3+1336.8</f>
        <v>2955.1</v>
      </c>
      <c r="Q86" s="36">
        <v>3124.9</v>
      </c>
      <c r="R86" s="36">
        <v>3180</v>
      </c>
      <c r="S86" s="36">
        <v>3248.3</v>
      </c>
      <c r="T86" s="36">
        <v>3314.4</v>
      </c>
    </row>
    <row r="87" spans="1:20" ht="15.95" customHeight="1">
      <c r="A87" s="27"/>
      <c r="B87" s="44" t="s">
        <v>9</v>
      </c>
      <c r="C87" s="25" t="s">
        <v>77</v>
      </c>
      <c r="D87" s="8">
        <v>509.2</v>
      </c>
      <c r="E87" s="28">
        <v>516.4</v>
      </c>
      <c r="F87" s="28">
        <v>523.6</v>
      </c>
      <c r="G87" s="28">
        <v>529.29999999999995</v>
      </c>
      <c r="H87" s="8">
        <v>533.4</v>
      </c>
      <c r="I87" s="45">
        <v>537.79999999999995</v>
      </c>
      <c r="J87" s="45">
        <v>543.1</v>
      </c>
      <c r="K87" s="45">
        <v>548</v>
      </c>
      <c r="L87" s="45">
        <v>557.20000000000005</v>
      </c>
      <c r="M87" s="45">
        <v>567.1</v>
      </c>
      <c r="N87" s="36">
        <v>572.9</v>
      </c>
      <c r="O87" s="45">
        <v>577.4</v>
      </c>
      <c r="P87" s="36">
        <v>581.4</v>
      </c>
      <c r="Q87" s="36">
        <v>492.1</v>
      </c>
      <c r="R87" s="36">
        <v>494.2</v>
      </c>
      <c r="S87" s="36">
        <v>497.6</v>
      </c>
      <c r="T87" s="36">
        <v>501.1</v>
      </c>
    </row>
    <row r="88" spans="1:20" ht="15.95" customHeight="1">
      <c r="A88" s="27"/>
      <c r="B88" s="44" t="s">
        <v>11</v>
      </c>
      <c r="C88" s="25" t="s">
        <v>77</v>
      </c>
      <c r="D88" s="8">
        <v>432.6</v>
      </c>
      <c r="E88" s="28">
        <v>439.5</v>
      </c>
      <c r="F88" s="28">
        <v>445.4</v>
      </c>
      <c r="G88" s="28">
        <v>451.1</v>
      </c>
      <c r="H88" s="8">
        <v>456.4</v>
      </c>
      <c r="I88" s="45">
        <v>461.6</v>
      </c>
      <c r="J88" s="45">
        <v>465.6</v>
      </c>
      <c r="K88" s="45">
        <v>469.9</v>
      </c>
      <c r="L88" s="45">
        <v>472</v>
      </c>
      <c r="M88" s="45">
        <v>478.7</v>
      </c>
      <c r="N88" s="36">
        <v>481.7</v>
      </c>
      <c r="O88" s="45">
        <v>486.8</v>
      </c>
      <c r="P88" s="36">
        <v>491.4</v>
      </c>
      <c r="Q88" s="36">
        <v>498</v>
      </c>
      <c r="R88" s="36">
        <v>503.9</v>
      </c>
      <c r="S88" s="36">
        <v>512.5</v>
      </c>
      <c r="T88" s="36">
        <v>522.9</v>
      </c>
    </row>
    <row r="89" spans="1:20" ht="15.95" customHeight="1">
      <c r="A89" s="27"/>
      <c r="B89" s="44" t="s">
        <v>28</v>
      </c>
      <c r="C89" s="25" t="s">
        <v>77</v>
      </c>
      <c r="D89" s="8">
        <v>481.8</v>
      </c>
      <c r="E89" s="28">
        <v>490</v>
      </c>
      <c r="F89" s="28">
        <v>498.1</v>
      </c>
      <c r="G89" s="28">
        <v>506.7</v>
      </c>
      <c r="H89" s="8">
        <v>514</v>
      </c>
      <c r="I89" s="45">
        <v>522.5</v>
      </c>
      <c r="J89" s="45">
        <v>530.20000000000005</v>
      </c>
      <c r="K89" s="45">
        <v>537.9</v>
      </c>
      <c r="L89" s="45">
        <v>544</v>
      </c>
      <c r="M89" s="45">
        <v>547.9</v>
      </c>
      <c r="N89" s="36">
        <v>557.9</v>
      </c>
      <c r="O89" s="45">
        <v>561.9</v>
      </c>
      <c r="P89" s="36">
        <v>568.5</v>
      </c>
      <c r="Q89" s="36">
        <v>577.9</v>
      </c>
      <c r="R89" s="36">
        <v>585</v>
      </c>
      <c r="S89" s="36">
        <v>591</v>
      </c>
      <c r="T89" s="36">
        <v>597.1</v>
      </c>
    </row>
    <row r="90" spans="1:20" ht="15.95" customHeight="1">
      <c r="A90" s="27"/>
      <c r="B90" s="44" t="s">
        <v>12</v>
      </c>
      <c r="C90" s="25" t="s">
        <v>77</v>
      </c>
      <c r="D90" s="8">
        <v>785</v>
      </c>
      <c r="E90" s="28">
        <v>790.3</v>
      </c>
      <c r="F90" s="28">
        <v>795.1</v>
      </c>
      <c r="G90" s="28">
        <v>799.1</v>
      </c>
      <c r="H90" s="8">
        <v>802</v>
      </c>
      <c r="I90" s="45">
        <v>800</v>
      </c>
      <c r="J90" s="45">
        <v>802.5</v>
      </c>
      <c r="K90" s="45">
        <v>806.5</v>
      </c>
      <c r="L90" s="45">
        <v>809.3</v>
      </c>
      <c r="M90" s="45">
        <v>813</v>
      </c>
      <c r="N90" s="36">
        <v>821.7</v>
      </c>
      <c r="O90" s="45">
        <v>824.6</v>
      </c>
      <c r="P90" s="36">
        <v>827.7</v>
      </c>
      <c r="Q90" s="36">
        <v>831.4</v>
      </c>
      <c r="R90" s="36">
        <v>835.1</v>
      </c>
      <c r="S90" s="36">
        <v>839.3</v>
      </c>
      <c r="T90" s="36">
        <v>842.4</v>
      </c>
    </row>
    <row r="91" spans="1:20" ht="15.95" customHeight="1">
      <c r="A91" s="27"/>
      <c r="B91" s="44" t="s">
        <v>8</v>
      </c>
      <c r="C91" s="25" t="s">
        <v>77</v>
      </c>
      <c r="D91" s="8">
        <v>790.2</v>
      </c>
      <c r="E91" s="28">
        <v>799.6</v>
      </c>
      <c r="F91" s="28">
        <v>808.9</v>
      </c>
      <c r="G91" s="28">
        <v>818.8</v>
      </c>
      <c r="H91" s="8">
        <v>827.3</v>
      </c>
      <c r="I91" s="45">
        <v>837.3</v>
      </c>
      <c r="J91" s="45">
        <v>845.7</v>
      </c>
      <c r="K91" s="45">
        <v>854</v>
      </c>
      <c r="L91" s="45">
        <v>859</v>
      </c>
      <c r="M91" s="45">
        <v>868.8</v>
      </c>
      <c r="N91" s="36">
        <v>876.6</v>
      </c>
      <c r="O91" s="45">
        <v>884.3</v>
      </c>
      <c r="P91" s="36">
        <v>892.9</v>
      </c>
      <c r="Q91" s="36">
        <v>903.1</v>
      </c>
      <c r="R91" s="36">
        <v>912.6</v>
      </c>
      <c r="S91" s="36">
        <v>921.6</v>
      </c>
      <c r="T91" s="36">
        <v>932.2</v>
      </c>
    </row>
    <row r="92" spans="1:20" ht="15.95" customHeight="1">
      <c r="A92" s="27"/>
      <c r="B92" s="44" t="s">
        <v>13</v>
      </c>
      <c r="C92" s="25" t="s">
        <v>77</v>
      </c>
      <c r="D92" s="8">
        <v>496.1</v>
      </c>
      <c r="E92" s="28">
        <v>501.6</v>
      </c>
      <c r="F92" s="28">
        <v>506.6</v>
      </c>
      <c r="G92" s="28">
        <v>512.4</v>
      </c>
      <c r="H92" s="8">
        <v>517.6</v>
      </c>
      <c r="I92" s="45">
        <v>521</v>
      </c>
      <c r="J92" s="45">
        <v>524.4</v>
      </c>
      <c r="K92" s="45">
        <v>527.1</v>
      </c>
      <c r="L92" s="45">
        <v>532.5</v>
      </c>
      <c r="M92" s="45">
        <v>533.9</v>
      </c>
      <c r="N92" s="36">
        <v>538.79999999999995</v>
      </c>
      <c r="O92" s="45">
        <v>539.79999999999995</v>
      </c>
      <c r="P92" s="36">
        <v>542.1</v>
      </c>
      <c r="Q92" s="36">
        <v>544.29999999999995</v>
      </c>
      <c r="R92" s="36">
        <v>552.9</v>
      </c>
      <c r="S92" s="36">
        <v>559.20000000000005</v>
      </c>
      <c r="T92" s="36">
        <v>566.70000000000005</v>
      </c>
    </row>
    <row r="93" spans="1:20" ht="15.95" customHeight="1">
      <c r="A93" s="27"/>
      <c r="B93" s="44" t="s">
        <v>16</v>
      </c>
      <c r="C93" s="25" t="s">
        <v>77</v>
      </c>
      <c r="D93" s="8">
        <v>834.7</v>
      </c>
      <c r="E93" s="28">
        <v>839.9</v>
      </c>
      <c r="F93" s="28">
        <v>844.7</v>
      </c>
      <c r="G93" s="28">
        <v>850.2</v>
      </c>
      <c r="H93" s="8">
        <v>854.7</v>
      </c>
      <c r="I93" s="45">
        <v>854.9</v>
      </c>
      <c r="J93" s="45">
        <v>855.3</v>
      </c>
      <c r="K93" s="45">
        <v>855.6</v>
      </c>
      <c r="L93" s="45">
        <v>859.7</v>
      </c>
      <c r="M93" s="45">
        <v>860.7</v>
      </c>
      <c r="N93" s="36">
        <v>859.3</v>
      </c>
      <c r="O93" s="45">
        <v>858.9</v>
      </c>
      <c r="P93" s="36">
        <v>857.2</v>
      </c>
      <c r="Q93" s="36">
        <v>859.3</v>
      </c>
      <c r="R93" s="36">
        <v>860.8</v>
      </c>
      <c r="S93" s="36">
        <v>861.8</v>
      </c>
      <c r="T93" s="36">
        <v>862.5</v>
      </c>
    </row>
    <row r="94" spans="1:20" ht="15.95" customHeight="1">
      <c r="A94" s="27"/>
      <c r="B94" s="44" t="s">
        <v>14</v>
      </c>
      <c r="C94" s="25" t="s">
        <v>77</v>
      </c>
      <c r="D94" s="8">
        <v>371.9</v>
      </c>
      <c r="E94" s="28">
        <v>375.8</v>
      </c>
      <c r="F94" s="28">
        <v>379.2</v>
      </c>
      <c r="G94" s="28">
        <v>382.3</v>
      </c>
      <c r="H94" s="8">
        <v>385.3</v>
      </c>
      <c r="I94" s="45">
        <v>385.2</v>
      </c>
      <c r="J94" s="45">
        <v>385</v>
      </c>
      <c r="K94" s="45">
        <v>384.8</v>
      </c>
      <c r="L94" s="45">
        <v>385.2</v>
      </c>
      <c r="M94" s="45">
        <v>383.6</v>
      </c>
      <c r="N94" s="36">
        <v>382.7</v>
      </c>
      <c r="O94" s="45">
        <v>382.9</v>
      </c>
      <c r="P94" s="36">
        <v>382.2</v>
      </c>
      <c r="Q94" s="36">
        <v>382.4</v>
      </c>
      <c r="R94" s="36">
        <v>383.9</v>
      </c>
      <c r="S94" s="36">
        <v>384</v>
      </c>
      <c r="T94" s="36">
        <v>384.3</v>
      </c>
    </row>
    <row r="95" spans="1:20" ht="15.95" customHeight="1">
      <c r="A95" s="27"/>
      <c r="B95" s="44" t="s">
        <v>15</v>
      </c>
      <c r="C95" s="25" t="s">
        <v>77</v>
      </c>
      <c r="D95" s="8">
        <v>884.1</v>
      </c>
      <c r="E95" s="28">
        <v>893.5</v>
      </c>
      <c r="F95" s="28">
        <v>902</v>
      </c>
      <c r="G95" s="28">
        <v>912.9</v>
      </c>
      <c r="H95" s="8">
        <v>921</v>
      </c>
      <c r="I95" s="45">
        <v>917.9</v>
      </c>
      <c r="J95" s="45">
        <v>914.6</v>
      </c>
      <c r="K95" s="45">
        <v>911.3</v>
      </c>
      <c r="L95" s="45">
        <v>908.5</v>
      </c>
      <c r="M95" s="45">
        <v>907.2</v>
      </c>
      <c r="N95" s="36">
        <v>901.4</v>
      </c>
      <c r="O95" s="45">
        <v>897.4</v>
      </c>
      <c r="P95" s="36">
        <v>892.6</v>
      </c>
      <c r="Q95" s="36">
        <v>887</v>
      </c>
      <c r="R95" s="36">
        <v>894.6</v>
      </c>
      <c r="S95" s="36">
        <v>895.5</v>
      </c>
      <c r="T95" s="36">
        <v>897.2</v>
      </c>
    </row>
    <row r="96" spans="1:20" ht="15.95" customHeight="1">
      <c r="A96" s="27"/>
      <c r="B96" s="44" t="s">
        <v>17</v>
      </c>
      <c r="C96" s="25" t="s">
        <v>77</v>
      </c>
      <c r="D96" s="8">
        <v>409.4</v>
      </c>
      <c r="E96" s="28">
        <v>415.3</v>
      </c>
      <c r="F96" s="28">
        <v>421.2</v>
      </c>
      <c r="G96" s="28">
        <v>426.4</v>
      </c>
      <c r="H96" s="8">
        <v>429.3</v>
      </c>
      <c r="I96" s="45">
        <v>434</v>
      </c>
      <c r="J96" s="45">
        <v>435</v>
      </c>
      <c r="K96" s="45">
        <v>435.6</v>
      </c>
      <c r="L96" s="45">
        <v>435.7</v>
      </c>
      <c r="M96" s="45">
        <v>436</v>
      </c>
      <c r="N96" s="36">
        <v>436.3</v>
      </c>
      <c r="O96" s="45">
        <v>436.7</v>
      </c>
      <c r="P96" s="36">
        <v>440.9</v>
      </c>
      <c r="Q96" s="36">
        <v>444.3</v>
      </c>
      <c r="R96" s="36">
        <v>446.9</v>
      </c>
      <c r="S96" s="36">
        <v>448.1</v>
      </c>
      <c r="T96" s="36">
        <v>451.5</v>
      </c>
    </row>
    <row r="97" spans="1:20" ht="15.95" customHeight="1">
      <c r="A97" s="27" t="s">
        <v>66</v>
      </c>
      <c r="B97" s="44"/>
      <c r="C97" s="25" t="s">
        <v>77</v>
      </c>
      <c r="D97" s="27">
        <f>SUM(D98:D111)</f>
        <v>4701.6000000000004</v>
      </c>
      <c r="E97" s="27">
        <f>SUM(E98:E111)</f>
        <v>4788.6000000000004</v>
      </c>
      <c r="F97" s="27">
        <f>SUM(F98:F111)</f>
        <v>4863.5999999999995</v>
      </c>
      <c r="G97" s="27">
        <f>SUM(G98:G111)</f>
        <v>4934.5000000000009</v>
      </c>
      <c r="H97" s="27">
        <f>SUM(H98:H111)</f>
        <v>5007.4000000000005</v>
      </c>
      <c r="I97" s="27">
        <v>5064.1000000000004</v>
      </c>
      <c r="J97" s="27">
        <v>5122.3999999999996</v>
      </c>
      <c r="K97" s="27">
        <v>5181.2</v>
      </c>
      <c r="L97" s="27">
        <v>5240.3999999999996</v>
      </c>
      <c r="M97" s="27">
        <v>5307.3</v>
      </c>
      <c r="N97" s="38">
        <v>5362.1</v>
      </c>
      <c r="O97" s="27">
        <v>5419.5</v>
      </c>
      <c r="P97" s="38">
        <v>5469.3</v>
      </c>
      <c r="Q97" s="38">
        <v>5459.1</v>
      </c>
      <c r="R97" s="38">
        <v>5517.9</v>
      </c>
      <c r="S97" s="38">
        <v>5576</v>
      </c>
      <c r="T97" s="38">
        <v>5629.2</v>
      </c>
    </row>
    <row r="98" spans="1:20" ht="15.95" customHeight="1">
      <c r="A98" s="27"/>
      <c r="B98" s="44" t="s">
        <v>18</v>
      </c>
      <c r="C98" s="25" t="s">
        <v>77</v>
      </c>
      <c r="D98" s="8">
        <v>272</v>
      </c>
      <c r="E98" s="28">
        <v>278.89999999999998</v>
      </c>
      <c r="F98" s="28">
        <v>284.7</v>
      </c>
      <c r="G98" s="28">
        <v>290.89999999999998</v>
      </c>
      <c r="H98" s="8">
        <v>300</v>
      </c>
      <c r="I98" s="45">
        <v>306.5</v>
      </c>
      <c r="J98" s="45">
        <v>312.7</v>
      </c>
      <c r="K98" s="45">
        <v>318.7</v>
      </c>
      <c r="L98" s="45">
        <v>324.89999999999998</v>
      </c>
      <c r="M98" s="45">
        <v>331.2</v>
      </c>
      <c r="N98" s="36">
        <v>337.5</v>
      </c>
      <c r="O98" s="45">
        <v>343.6</v>
      </c>
      <c r="P98" s="36">
        <v>349</v>
      </c>
      <c r="Q98" s="36">
        <v>354.6</v>
      </c>
      <c r="R98" s="36">
        <v>363.1</v>
      </c>
      <c r="S98" s="36">
        <v>366.6</v>
      </c>
      <c r="T98" s="36">
        <v>372.7</v>
      </c>
    </row>
    <row r="99" spans="1:20" ht="15.95" customHeight="1">
      <c r="A99" s="27"/>
      <c r="B99" s="44" t="s">
        <v>19</v>
      </c>
      <c r="C99" s="25" t="s">
        <v>77</v>
      </c>
      <c r="D99" s="8">
        <v>237.2</v>
      </c>
      <c r="E99" s="28">
        <v>237.3</v>
      </c>
      <c r="F99" s="28">
        <v>237.5</v>
      </c>
      <c r="G99" s="28">
        <v>237.8</v>
      </c>
      <c r="H99" s="8">
        <v>238.6</v>
      </c>
      <c r="I99" s="45">
        <v>241.3</v>
      </c>
      <c r="J99" s="45">
        <v>242.4</v>
      </c>
      <c r="K99" s="45">
        <v>243.6</v>
      </c>
      <c r="L99" s="45">
        <v>244.4</v>
      </c>
      <c r="M99" s="45">
        <v>246.8</v>
      </c>
      <c r="N99" s="36">
        <v>247.4</v>
      </c>
      <c r="O99" s="45">
        <v>248.8</v>
      </c>
      <c r="P99" s="36">
        <v>249.7</v>
      </c>
      <c r="Q99" s="36">
        <v>250.6</v>
      </c>
      <c r="R99" s="36">
        <v>253.7</v>
      </c>
      <c r="S99" s="36">
        <v>254.5</v>
      </c>
      <c r="T99" s="36">
        <v>255.3</v>
      </c>
    </row>
    <row r="100" spans="1:20" ht="15.95" customHeight="1">
      <c r="A100" s="27"/>
      <c r="B100" s="44" t="s">
        <v>21</v>
      </c>
      <c r="C100" s="25" t="s">
        <v>77</v>
      </c>
      <c r="D100" s="8">
        <v>126.9</v>
      </c>
      <c r="E100" s="28">
        <v>129.69999999999999</v>
      </c>
      <c r="F100" s="28">
        <v>132.5</v>
      </c>
      <c r="G100" s="28">
        <v>135.4</v>
      </c>
      <c r="H100" s="8">
        <v>138.1</v>
      </c>
      <c r="I100" s="45">
        <v>139.1</v>
      </c>
      <c r="J100" s="45">
        <v>140.1</v>
      </c>
      <c r="K100" s="45">
        <v>141.1</v>
      </c>
      <c r="L100" s="45">
        <v>142.1</v>
      </c>
      <c r="M100" s="45">
        <v>143.5</v>
      </c>
      <c r="N100" s="36">
        <v>144.1</v>
      </c>
      <c r="O100" s="45">
        <v>145.19999999999999</v>
      </c>
      <c r="P100" s="36">
        <v>146.1</v>
      </c>
      <c r="Q100" s="36">
        <v>147.69999999999999</v>
      </c>
      <c r="R100" s="36">
        <v>148.5</v>
      </c>
      <c r="S100" s="36">
        <v>149.9</v>
      </c>
      <c r="T100" s="36">
        <v>151.30000000000001</v>
      </c>
    </row>
    <row r="101" spans="1:20" ht="15.95" customHeight="1">
      <c r="A101" s="27"/>
      <c r="B101" s="44" t="s">
        <v>23</v>
      </c>
      <c r="C101" s="25" t="s">
        <v>77</v>
      </c>
      <c r="D101" s="8">
        <v>316.89999999999998</v>
      </c>
      <c r="E101" s="28">
        <v>321.7</v>
      </c>
      <c r="F101" s="28">
        <v>326.39999999999998</v>
      </c>
      <c r="G101" s="28">
        <v>330.8</v>
      </c>
      <c r="H101" s="8">
        <v>335</v>
      </c>
      <c r="I101" s="45">
        <v>338.2</v>
      </c>
      <c r="J101" s="45">
        <v>341.2</v>
      </c>
      <c r="K101" s="45">
        <v>344.2</v>
      </c>
      <c r="L101" s="45">
        <v>347</v>
      </c>
      <c r="M101" s="45">
        <v>350.3</v>
      </c>
      <c r="N101" s="36">
        <v>352</v>
      </c>
      <c r="O101" s="45">
        <v>354.4</v>
      </c>
      <c r="P101" s="36">
        <v>356.3</v>
      </c>
      <c r="Q101" s="36">
        <v>357.5</v>
      </c>
      <c r="R101" s="36">
        <v>363.3</v>
      </c>
      <c r="S101" s="36">
        <v>365.6</v>
      </c>
      <c r="T101" s="36">
        <v>366</v>
      </c>
    </row>
    <row r="102" spans="1:20" ht="15.95" customHeight="1">
      <c r="A102" s="27"/>
      <c r="B102" s="44" t="s">
        <v>20</v>
      </c>
      <c r="C102" s="25" t="s">
        <v>77</v>
      </c>
      <c r="D102" s="8">
        <v>275</v>
      </c>
      <c r="E102" s="28">
        <v>281.5</v>
      </c>
      <c r="F102" s="28">
        <v>287.2</v>
      </c>
      <c r="G102" s="28">
        <v>292.89999999999998</v>
      </c>
      <c r="H102" s="8">
        <v>298.8</v>
      </c>
      <c r="I102" s="45">
        <v>303.3</v>
      </c>
      <c r="J102" s="45">
        <v>307.60000000000002</v>
      </c>
      <c r="K102" s="45">
        <v>312.10000000000002</v>
      </c>
      <c r="L102" s="45">
        <v>316</v>
      </c>
      <c r="M102" s="45">
        <v>285.7</v>
      </c>
      <c r="N102" s="36">
        <v>289.39999999999998</v>
      </c>
      <c r="O102" s="45">
        <v>294.5</v>
      </c>
      <c r="P102" s="36">
        <v>299.2</v>
      </c>
      <c r="Q102" s="36">
        <v>304.5</v>
      </c>
      <c r="R102" s="36">
        <v>309.89999999999998</v>
      </c>
      <c r="S102" s="36">
        <v>315.60000000000002</v>
      </c>
      <c r="T102" s="36">
        <v>321.2</v>
      </c>
    </row>
    <row r="103" spans="1:20" ht="15.95" customHeight="1">
      <c r="A103" s="27"/>
      <c r="B103" s="44" t="s">
        <v>24</v>
      </c>
      <c r="C103" s="25" t="s">
        <v>77</v>
      </c>
      <c r="D103" s="8">
        <v>322.7</v>
      </c>
      <c r="E103" s="28">
        <v>327.10000000000002</v>
      </c>
      <c r="F103" s="28">
        <v>331.5</v>
      </c>
      <c r="G103" s="28">
        <v>336</v>
      </c>
      <c r="H103" s="8">
        <v>340.4</v>
      </c>
      <c r="I103" s="45">
        <v>343.2</v>
      </c>
      <c r="J103" s="45">
        <v>346.5</v>
      </c>
      <c r="K103" s="45">
        <v>349.2</v>
      </c>
      <c r="L103" s="45">
        <v>352.2</v>
      </c>
      <c r="M103" s="45">
        <v>355.5</v>
      </c>
      <c r="N103" s="36">
        <v>358.1</v>
      </c>
      <c r="O103" s="45">
        <v>360.5</v>
      </c>
      <c r="P103" s="36">
        <v>363.7</v>
      </c>
      <c r="Q103" s="36">
        <v>367.7</v>
      </c>
      <c r="R103" s="36">
        <v>370.7</v>
      </c>
      <c r="S103" s="36">
        <v>375.7</v>
      </c>
      <c r="T103" s="36">
        <v>379.8</v>
      </c>
    </row>
    <row r="104" spans="1:20" ht="15.95" customHeight="1">
      <c r="A104" s="27"/>
      <c r="B104" s="44" t="s">
        <v>25</v>
      </c>
      <c r="C104" s="25" t="s">
        <v>77</v>
      </c>
      <c r="D104" s="8">
        <v>492.6</v>
      </c>
      <c r="E104" s="28">
        <v>500</v>
      </c>
      <c r="F104" s="28">
        <v>507.3</v>
      </c>
      <c r="G104" s="28">
        <v>514.9</v>
      </c>
      <c r="H104" s="8">
        <v>522.20000000000005</v>
      </c>
      <c r="I104" s="45">
        <v>525.9</v>
      </c>
      <c r="J104" s="45">
        <v>529.9</v>
      </c>
      <c r="K104" s="45">
        <v>533.6</v>
      </c>
      <c r="L104" s="45">
        <v>538</v>
      </c>
      <c r="M104" s="45">
        <v>544.29999999999995</v>
      </c>
      <c r="N104" s="36">
        <v>549.4</v>
      </c>
      <c r="O104" s="45">
        <v>553.79999999999995</v>
      </c>
      <c r="P104" s="36">
        <v>556.29999999999995</v>
      </c>
      <c r="Q104" s="36">
        <v>558.4</v>
      </c>
      <c r="R104" s="36">
        <v>556.5</v>
      </c>
      <c r="S104" s="36">
        <v>558.9</v>
      </c>
      <c r="T104" s="36">
        <v>562.79999999999995</v>
      </c>
    </row>
    <row r="105" spans="1:20" ht="15.95" customHeight="1">
      <c r="A105" s="27"/>
      <c r="B105" s="44" t="s">
        <v>22</v>
      </c>
      <c r="C105" s="25" t="s">
        <v>77</v>
      </c>
      <c r="D105" s="8">
        <v>333.7</v>
      </c>
      <c r="E105" s="28">
        <v>338.8</v>
      </c>
      <c r="F105" s="28">
        <v>342.6</v>
      </c>
      <c r="G105" s="28">
        <v>346.5</v>
      </c>
      <c r="H105" s="8">
        <v>350.3</v>
      </c>
      <c r="I105" s="45">
        <v>351.1</v>
      </c>
      <c r="J105" s="45">
        <v>352.4</v>
      </c>
      <c r="K105" s="45">
        <v>353.8</v>
      </c>
      <c r="L105" s="45">
        <v>355.6</v>
      </c>
      <c r="M105" s="45">
        <v>358.2</v>
      </c>
      <c r="N105" s="36">
        <v>359.3</v>
      </c>
      <c r="O105" s="45">
        <v>361.1</v>
      </c>
      <c r="P105" s="36">
        <v>362</v>
      </c>
      <c r="Q105" s="36">
        <v>363.8</v>
      </c>
      <c r="R105" s="36">
        <v>364.9</v>
      </c>
      <c r="S105" s="36">
        <v>366.9</v>
      </c>
      <c r="T105" s="36">
        <v>369.8</v>
      </c>
    </row>
    <row r="106" spans="1:20" ht="15.95" customHeight="1">
      <c r="A106" s="27"/>
      <c r="B106" s="44" t="s">
        <v>27</v>
      </c>
      <c r="C106" s="25" t="s">
        <v>77</v>
      </c>
      <c r="D106" s="8">
        <v>700.4</v>
      </c>
      <c r="E106" s="28">
        <v>716.3</v>
      </c>
      <c r="F106" s="28">
        <v>725.2</v>
      </c>
      <c r="G106" s="28">
        <v>730.7</v>
      </c>
      <c r="H106" s="8">
        <v>739.5</v>
      </c>
      <c r="I106" s="45">
        <v>742.6</v>
      </c>
      <c r="J106" s="45">
        <v>745.7</v>
      </c>
      <c r="K106" s="45">
        <v>749.1</v>
      </c>
      <c r="L106" s="45">
        <v>752.8</v>
      </c>
      <c r="M106" s="45">
        <v>756.6</v>
      </c>
      <c r="N106" s="36">
        <v>760</v>
      </c>
      <c r="O106" s="45">
        <v>762.9</v>
      </c>
      <c r="P106" s="36">
        <v>765.8</v>
      </c>
      <c r="Q106" s="36">
        <v>771.9</v>
      </c>
      <c r="R106" s="36">
        <v>771.8</v>
      </c>
      <c r="S106" s="36">
        <v>779.3</v>
      </c>
      <c r="T106" s="36">
        <v>781.3</v>
      </c>
    </row>
    <row r="107" spans="1:20" ht="15.95" customHeight="1">
      <c r="A107" s="27"/>
      <c r="B107" s="44" t="s">
        <v>26</v>
      </c>
      <c r="C107" s="25" t="s">
        <v>77</v>
      </c>
      <c r="D107" s="8">
        <v>592.9</v>
      </c>
      <c r="E107" s="28">
        <v>600</v>
      </c>
      <c r="F107" s="28">
        <v>607.1</v>
      </c>
      <c r="G107" s="28">
        <v>614.4</v>
      </c>
      <c r="H107" s="8">
        <v>620.79999999999995</v>
      </c>
      <c r="I107" s="45">
        <v>623.5</v>
      </c>
      <c r="J107" s="45">
        <v>626.4</v>
      </c>
      <c r="K107" s="45">
        <v>629.1</v>
      </c>
      <c r="L107" s="45">
        <v>631.79999999999995</v>
      </c>
      <c r="M107" s="45">
        <v>635</v>
      </c>
      <c r="N107" s="36">
        <v>638.20000000000005</v>
      </c>
      <c r="O107" s="45">
        <v>639.79999999999995</v>
      </c>
      <c r="P107" s="36">
        <v>641.79999999999995</v>
      </c>
      <c r="Q107" s="36">
        <v>646.20000000000005</v>
      </c>
      <c r="R107" s="36">
        <v>647.29999999999995</v>
      </c>
      <c r="S107" s="36">
        <v>652.20000000000005</v>
      </c>
      <c r="T107" s="36">
        <v>653.9</v>
      </c>
    </row>
    <row r="108" spans="1:20" ht="15.95" customHeight="1">
      <c r="A108" s="27"/>
      <c r="B108" s="44" t="s">
        <v>62</v>
      </c>
      <c r="C108" s="25" t="s">
        <v>77</v>
      </c>
      <c r="D108" s="8"/>
      <c r="E108" s="8"/>
      <c r="F108" s="8"/>
      <c r="G108" s="8"/>
      <c r="H108" s="8"/>
      <c r="I108" s="8"/>
      <c r="J108" s="8"/>
      <c r="K108" s="8"/>
      <c r="L108" s="8"/>
      <c r="M108" s="45">
        <v>212.5</v>
      </c>
      <c r="N108" s="36">
        <v>219.9</v>
      </c>
      <c r="O108" s="45">
        <v>227.1</v>
      </c>
      <c r="P108" s="36">
        <v>233.8</v>
      </c>
      <c r="Q108" s="36">
        <v>240.5</v>
      </c>
      <c r="R108" s="36">
        <v>245.5</v>
      </c>
      <c r="S108" s="36">
        <v>250.7</v>
      </c>
      <c r="T108" s="36">
        <v>256.3</v>
      </c>
    </row>
    <row r="109" spans="1:20" ht="15.95" customHeight="1">
      <c r="A109" s="27"/>
      <c r="B109" s="44" t="s">
        <v>29</v>
      </c>
      <c r="C109" s="25" t="s">
        <v>77</v>
      </c>
      <c r="D109" s="8">
        <v>270.39999999999998</v>
      </c>
      <c r="E109" s="28">
        <v>277.60000000000002</v>
      </c>
      <c r="F109" s="28">
        <v>284.39999999999998</v>
      </c>
      <c r="G109" s="28">
        <v>291.60000000000002</v>
      </c>
      <c r="H109" s="8">
        <v>300.10000000000002</v>
      </c>
      <c r="I109" s="2">
        <v>311.7</v>
      </c>
      <c r="J109" s="45">
        <v>322.8</v>
      </c>
      <c r="K109" s="2">
        <v>334.4</v>
      </c>
      <c r="L109" s="2">
        <v>344.6</v>
      </c>
      <c r="M109" s="28">
        <v>176.5</v>
      </c>
      <c r="N109" s="36">
        <v>179.5</v>
      </c>
      <c r="O109" s="28">
        <v>181.3</v>
      </c>
      <c r="P109" s="36">
        <v>183.2</v>
      </c>
      <c r="Q109" s="36">
        <v>186.5</v>
      </c>
      <c r="R109" s="36">
        <v>189.9</v>
      </c>
      <c r="S109" s="36">
        <v>194.6</v>
      </c>
      <c r="T109" s="36">
        <v>200</v>
      </c>
    </row>
    <row r="110" spans="1:20" ht="15.95" customHeight="1">
      <c r="A110" s="27"/>
      <c r="B110" s="44" t="s">
        <v>30</v>
      </c>
      <c r="C110" s="25" t="s">
        <v>77</v>
      </c>
      <c r="D110" s="8">
        <v>408.3</v>
      </c>
      <c r="E110" s="28">
        <v>419.1</v>
      </c>
      <c r="F110" s="28">
        <v>429.2</v>
      </c>
      <c r="G110" s="28">
        <v>438.8</v>
      </c>
      <c r="H110" s="8">
        <v>446.4</v>
      </c>
      <c r="I110" s="45">
        <v>456.2</v>
      </c>
      <c r="J110" s="45">
        <v>467</v>
      </c>
      <c r="K110" s="45">
        <v>477.8</v>
      </c>
      <c r="L110" s="45">
        <v>489.1</v>
      </c>
      <c r="M110" s="45">
        <v>500.1</v>
      </c>
      <c r="N110" s="36">
        <v>509.2</v>
      </c>
      <c r="O110" s="45">
        <v>519.70000000000005</v>
      </c>
      <c r="P110" s="36">
        <v>528.4</v>
      </c>
      <c r="Q110" s="36">
        <v>529.70000000000005</v>
      </c>
      <c r="R110" s="36">
        <v>542.6</v>
      </c>
      <c r="S110" s="36">
        <v>552.29999999999995</v>
      </c>
      <c r="T110" s="36">
        <v>562.29999999999995</v>
      </c>
    </row>
    <row r="111" spans="1:20" ht="15.95" customHeight="1">
      <c r="A111" s="27"/>
      <c r="B111" s="44" t="s">
        <v>31</v>
      </c>
      <c r="C111" s="25" t="s">
        <v>77</v>
      </c>
      <c r="D111" s="8">
        <v>352.6</v>
      </c>
      <c r="E111" s="28">
        <v>360.6</v>
      </c>
      <c r="F111" s="28">
        <v>368</v>
      </c>
      <c r="G111" s="28">
        <v>373.8</v>
      </c>
      <c r="H111" s="8">
        <v>377.2</v>
      </c>
      <c r="I111" s="45">
        <v>381.5</v>
      </c>
      <c r="J111" s="45">
        <v>387.7</v>
      </c>
      <c r="K111" s="45">
        <v>394.5</v>
      </c>
      <c r="L111" s="45">
        <v>401.9</v>
      </c>
      <c r="M111" s="45">
        <v>411.1</v>
      </c>
      <c r="N111" s="36">
        <v>418.1</v>
      </c>
      <c r="O111" s="45">
        <v>426.8</v>
      </c>
      <c r="P111" s="36">
        <v>434</v>
      </c>
      <c r="Q111" s="36">
        <v>379.5</v>
      </c>
      <c r="R111" s="36">
        <v>390.2</v>
      </c>
      <c r="S111" s="36">
        <v>393.2</v>
      </c>
      <c r="T111" s="36">
        <v>396.5</v>
      </c>
    </row>
    <row r="112" spans="1:20" ht="15.95" customHeight="1">
      <c r="A112" s="27" t="s">
        <v>67</v>
      </c>
      <c r="B112" s="44"/>
      <c r="C112" s="25" t="s">
        <v>77</v>
      </c>
      <c r="D112" s="27">
        <f>SUM(D113:D126)</f>
        <v>8432.7999999999993</v>
      </c>
      <c r="E112" s="27">
        <f>SUM(E113:E126)</f>
        <v>8553.5</v>
      </c>
      <c r="F112" s="27">
        <f>SUM(F113:F126)</f>
        <v>8671.5</v>
      </c>
      <c r="G112" s="27">
        <f>SUM(G113:G126)</f>
        <v>8796.2999999999993</v>
      </c>
      <c r="H112" s="27">
        <f>SUM(H113:H126)</f>
        <v>8902.9000000000015</v>
      </c>
      <c r="I112" s="27">
        <v>8941</v>
      </c>
      <c r="J112" s="27">
        <v>8984</v>
      </c>
      <c r="K112" s="27">
        <v>9023.2999999999993</v>
      </c>
      <c r="L112" s="27">
        <v>9064.2999999999993</v>
      </c>
      <c r="M112" s="27">
        <v>9109.2000000000007</v>
      </c>
      <c r="N112" s="38">
        <v>9142.6</v>
      </c>
      <c r="O112" s="27">
        <v>9177.7000000000007</v>
      </c>
      <c r="P112" s="38">
        <v>9206.9</v>
      </c>
      <c r="Q112" s="38">
        <v>9269</v>
      </c>
      <c r="R112" s="38">
        <v>9323.1</v>
      </c>
      <c r="S112" s="38">
        <v>9371.1</v>
      </c>
      <c r="T112" s="38">
        <v>9425.5</v>
      </c>
    </row>
    <row r="113" spans="1:20" ht="15.95" customHeight="1">
      <c r="A113" s="27"/>
      <c r="B113" s="44" t="s">
        <v>32</v>
      </c>
      <c r="C113" s="25" t="s">
        <v>77</v>
      </c>
      <c r="D113" s="8">
        <v>1630</v>
      </c>
      <c r="E113" s="28">
        <v>1649.5</v>
      </c>
      <c r="F113" s="28">
        <v>1667</v>
      </c>
      <c r="G113" s="28">
        <v>1685.4</v>
      </c>
      <c r="H113" s="8">
        <v>1698.7</v>
      </c>
      <c r="I113" s="45">
        <v>1694.8</v>
      </c>
      <c r="J113" s="45">
        <v>1692.7</v>
      </c>
      <c r="K113" s="45">
        <v>1689.7</v>
      </c>
      <c r="L113" s="45">
        <v>1687</v>
      </c>
      <c r="M113" s="45">
        <v>1686.4</v>
      </c>
      <c r="N113" s="36">
        <v>1682.1</v>
      </c>
      <c r="O113" s="45">
        <v>1679.3</v>
      </c>
      <c r="P113" s="36">
        <v>1675.2</v>
      </c>
      <c r="Q113" s="36">
        <v>1687.7</v>
      </c>
      <c r="R113" s="36">
        <v>1682.3</v>
      </c>
      <c r="S113" s="36">
        <v>1683.1</v>
      </c>
      <c r="T113" s="36">
        <v>1686.3</v>
      </c>
    </row>
    <row r="114" spans="1:20" ht="15.95" customHeight="1">
      <c r="A114" s="27"/>
      <c r="B114" s="44" t="s">
        <v>33</v>
      </c>
      <c r="C114" s="25" t="s">
        <v>77</v>
      </c>
      <c r="D114" s="8">
        <v>1340.1</v>
      </c>
      <c r="E114" s="28">
        <v>1358.3</v>
      </c>
      <c r="F114" s="28">
        <v>1376.5</v>
      </c>
      <c r="G114" s="28">
        <v>1395.2</v>
      </c>
      <c r="H114" s="8">
        <v>1411.4</v>
      </c>
      <c r="I114" s="45">
        <v>1413.6</v>
      </c>
      <c r="J114" s="45">
        <v>1416.5</v>
      </c>
      <c r="K114" s="45">
        <v>1418.8</v>
      </c>
      <c r="L114" s="45">
        <v>1419.1</v>
      </c>
      <c r="M114" s="45">
        <v>1420.3</v>
      </c>
      <c r="N114" s="36">
        <v>1421.8</v>
      </c>
      <c r="O114" s="45">
        <v>1423.1</v>
      </c>
      <c r="P114" s="36">
        <v>1424.6</v>
      </c>
      <c r="Q114" s="36">
        <v>1438.4</v>
      </c>
      <c r="R114" s="36">
        <v>1446.8</v>
      </c>
      <c r="S114" s="36">
        <v>1453.7</v>
      </c>
      <c r="T114" s="36">
        <v>1460.6</v>
      </c>
    </row>
    <row r="115" spans="1:20" ht="15.95" customHeight="1">
      <c r="A115" s="27"/>
      <c r="B115" s="44" t="s">
        <v>34</v>
      </c>
      <c r="C115" s="25" t="s">
        <v>77</v>
      </c>
      <c r="D115" s="8">
        <v>611.29999999999995</v>
      </c>
      <c r="E115" s="28">
        <v>614.5</v>
      </c>
      <c r="F115" s="28">
        <v>617.5</v>
      </c>
      <c r="G115" s="28">
        <v>620.9</v>
      </c>
      <c r="H115" s="8">
        <v>623.9</v>
      </c>
      <c r="I115" s="45">
        <v>622.29999999999995</v>
      </c>
      <c r="J115" s="45">
        <v>620.70000000000005</v>
      </c>
      <c r="K115" s="45">
        <v>618.6</v>
      </c>
      <c r="L115" s="45">
        <v>616.6</v>
      </c>
      <c r="M115" s="45">
        <v>621.79999999999995</v>
      </c>
      <c r="N115" s="36">
        <v>616.4</v>
      </c>
      <c r="O115" s="45">
        <v>617.5</v>
      </c>
      <c r="P115" s="36">
        <v>615.20000000000005</v>
      </c>
      <c r="Q115" s="36">
        <v>592.4</v>
      </c>
      <c r="R115" s="36">
        <v>607.1</v>
      </c>
      <c r="S115" s="36">
        <v>607.20000000000005</v>
      </c>
      <c r="T115" s="36">
        <v>607.6</v>
      </c>
    </row>
    <row r="116" spans="1:20" ht="15.95" customHeight="1">
      <c r="A116" s="27"/>
      <c r="B116" s="44" t="s">
        <v>35</v>
      </c>
      <c r="C116" s="25" t="s">
        <v>77</v>
      </c>
      <c r="D116" s="8">
        <v>368.7</v>
      </c>
      <c r="E116" s="28">
        <v>374.8</v>
      </c>
      <c r="F116" s="28">
        <v>381.2</v>
      </c>
      <c r="G116" s="28">
        <v>387.9</v>
      </c>
      <c r="H116" s="8">
        <v>393.6</v>
      </c>
      <c r="I116" s="45">
        <v>396.5</v>
      </c>
      <c r="J116" s="45">
        <v>399.5</v>
      </c>
      <c r="K116" s="45">
        <v>402.8</v>
      </c>
      <c r="L116" s="45">
        <v>405.3</v>
      </c>
      <c r="M116" s="45">
        <v>408</v>
      </c>
      <c r="N116" s="36">
        <v>412.6</v>
      </c>
      <c r="O116" s="45">
        <v>415.7</v>
      </c>
      <c r="P116" s="36">
        <v>417.7</v>
      </c>
      <c r="Q116" s="36">
        <v>421.5</v>
      </c>
      <c r="R116" s="36">
        <v>423.3</v>
      </c>
      <c r="S116" s="36">
        <v>424.5</v>
      </c>
      <c r="T116" s="36">
        <v>426.7</v>
      </c>
    </row>
    <row r="117" spans="1:20" ht="15.95" customHeight="1">
      <c r="A117" s="27"/>
      <c r="B117" s="44" t="s">
        <v>36</v>
      </c>
      <c r="C117" s="25" t="s">
        <v>77</v>
      </c>
      <c r="D117" s="8">
        <v>262.2</v>
      </c>
      <c r="E117" s="28">
        <v>267.39999999999998</v>
      </c>
      <c r="F117" s="28">
        <v>272.7</v>
      </c>
      <c r="G117" s="28">
        <v>278.2</v>
      </c>
      <c r="H117" s="8">
        <v>283</v>
      </c>
      <c r="I117" s="45">
        <v>284.2</v>
      </c>
      <c r="J117" s="45">
        <v>285.8</v>
      </c>
      <c r="K117" s="45">
        <v>287.3</v>
      </c>
      <c r="L117" s="45">
        <v>290</v>
      </c>
      <c r="M117" s="45">
        <v>291</v>
      </c>
      <c r="N117" s="36">
        <v>292</v>
      </c>
      <c r="O117" s="45">
        <v>292.60000000000002</v>
      </c>
      <c r="P117" s="36">
        <v>293.7</v>
      </c>
      <c r="Q117" s="36">
        <v>296</v>
      </c>
      <c r="R117" s="36">
        <v>295.39999999999998</v>
      </c>
      <c r="S117" s="36">
        <v>297.3</v>
      </c>
      <c r="T117" s="36">
        <v>299.10000000000002</v>
      </c>
    </row>
    <row r="118" spans="1:20" ht="15.95" customHeight="1">
      <c r="A118" s="27"/>
      <c r="B118" s="44" t="s">
        <v>68</v>
      </c>
      <c r="C118" s="25" t="s">
        <v>77</v>
      </c>
      <c r="D118" s="8">
        <v>491.2</v>
      </c>
      <c r="E118" s="28">
        <v>497.7</v>
      </c>
      <c r="F118" s="28">
        <v>504.1</v>
      </c>
      <c r="G118" s="28">
        <v>510.9</v>
      </c>
      <c r="H118" s="8">
        <v>517.6</v>
      </c>
      <c r="I118" s="45">
        <v>518.9</v>
      </c>
      <c r="J118" s="45">
        <v>520.9</v>
      </c>
      <c r="K118" s="45">
        <v>522.79999999999995</v>
      </c>
      <c r="L118" s="45">
        <v>523.79999999999995</v>
      </c>
      <c r="M118" s="45">
        <v>524.9</v>
      </c>
      <c r="N118" s="36">
        <v>526.1</v>
      </c>
      <c r="O118" s="45">
        <v>529.5</v>
      </c>
      <c r="P118" s="36">
        <v>531</v>
      </c>
      <c r="Q118" s="36">
        <v>533.79999999999995</v>
      </c>
      <c r="R118" s="36">
        <v>537.4</v>
      </c>
      <c r="S118" s="36">
        <v>540.20000000000005</v>
      </c>
      <c r="T118" s="36">
        <v>546</v>
      </c>
    </row>
    <row r="119" spans="1:20" ht="15.95" customHeight="1">
      <c r="A119" s="27"/>
      <c r="B119" s="44" t="s">
        <v>37</v>
      </c>
      <c r="C119" s="25" t="s">
        <v>77</v>
      </c>
      <c r="D119" s="8">
        <v>312.2</v>
      </c>
      <c r="E119" s="28">
        <v>318.39999999999998</v>
      </c>
      <c r="F119" s="28">
        <v>324.7</v>
      </c>
      <c r="G119" s="28">
        <v>331.3</v>
      </c>
      <c r="H119" s="8">
        <v>337.6</v>
      </c>
      <c r="I119" s="45">
        <v>346.7</v>
      </c>
      <c r="J119" s="45">
        <v>355</v>
      </c>
      <c r="K119" s="45">
        <v>363.1</v>
      </c>
      <c r="L119" s="45">
        <v>375.7</v>
      </c>
      <c r="M119" s="45">
        <v>379.6</v>
      </c>
      <c r="N119" s="36">
        <v>395.8</v>
      </c>
      <c r="O119" s="45">
        <v>400.5</v>
      </c>
      <c r="P119" s="36">
        <v>409.9</v>
      </c>
      <c r="Q119" s="36">
        <v>427.1</v>
      </c>
      <c r="R119" s="36">
        <v>441.2</v>
      </c>
      <c r="S119" s="36">
        <v>457.1</v>
      </c>
      <c r="T119" s="36">
        <v>469.4</v>
      </c>
    </row>
    <row r="120" spans="1:20" ht="15.95" customHeight="1">
      <c r="A120" s="27"/>
      <c r="B120" s="44" t="s">
        <v>38</v>
      </c>
      <c r="C120" s="25" t="s">
        <v>77</v>
      </c>
      <c r="D120" s="8">
        <v>639.1</v>
      </c>
      <c r="E120" s="28">
        <v>645.9</v>
      </c>
      <c r="F120" s="28">
        <v>652.20000000000005</v>
      </c>
      <c r="G120" s="28">
        <v>659.4</v>
      </c>
      <c r="H120" s="8">
        <v>665.8</v>
      </c>
      <c r="I120" s="45">
        <v>668.7</v>
      </c>
      <c r="J120" s="45">
        <v>671.8</v>
      </c>
      <c r="K120" s="45">
        <v>674.5</v>
      </c>
      <c r="L120" s="45">
        <v>676.1</v>
      </c>
      <c r="M120" s="45">
        <v>679.3</v>
      </c>
      <c r="N120" s="36">
        <v>681.3</v>
      </c>
      <c r="O120" s="45">
        <v>683.4</v>
      </c>
      <c r="P120" s="36">
        <v>684.6</v>
      </c>
      <c r="Q120" s="36">
        <v>689</v>
      </c>
      <c r="R120" s="36">
        <v>693.3</v>
      </c>
      <c r="S120" s="36">
        <v>696.4</v>
      </c>
      <c r="T120" s="36">
        <v>701.3</v>
      </c>
    </row>
    <row r="121" spans="1:20" ht="15.95" customHeight="1">
      <c r="A121" s="27"/>
      <c r="B121" s="44" t="s">
        <v>39</v>
      </c>
      <c r="C121" s="25" t="s">
        <v>77</v>
      </c>
      <c r="D121" s="8">
        <v>559.5</v>
      </c>
      <c r="E121" s="28">
        <v>565.1</v>
      </c>
      <c r="F121" s="28">
        <v>570.5</v>
      </c>
      <c r="G121" s="28">
        <v>576.4</v>
      </c>
      <c r="H121" s="8">
        <v>581.20000000000005</v>
      </c>
      <c r="I121" s="45">
        <v>582.9</v>
      </c>
      <c r="J121" s="45">
        <v>584.70000000000005</v>
      </c>
      <c r="K121" s="45">
        <v>586.4</v>
      </c>
      <c r="L121" s="45">
        <v>587.9</v>
      </c>
      <c r="M121" s="45">
        <v>589.70000000000005</v>
      </c>
      <c r="N121" s="36">
        <v>592.1</v>
      </c>
      <c r="O121" s="45">
        <v>594.20000000000005</v>
      </c>
      <c r="P121" s="36">
        <v>596.1</v>
      </c>
      <c r="Q121" s="36">
        <v>598.5</v>
      </c>
      <c r="R121" s="36">
        <v>600</v>
      </c>
      <c r="S121" s="36">
        <v>600.9</v>
      </c>
      <c r="T121" s="36">
        <v>602.5</v>
      </c>
    </row>
    <row r="122" spans="1:20" ht="15.95" customHeight="1">
      <c r="A122" s="27"/>
      <c r="B122" s="44" t="s">
        <v>40</v>
      </c>
      <c r="C122" s="25" t="s">
        <v>77</v>
      </c>
      <c r="D122" s="8">
        <v>676.2</v>
      </c>
      <c r="E122" s="28">
        <v>685.5</v>
      </c>
      <c r="F122" s="28">
        <v>694.8</v>
      </c>
      <c r="G122" s="28">
        <v>704.3</v>
      </c>
      <c r="H122" s="8">
        <v>711.5</v>
      </c>
      <c r="I122" s="45">
        <v>711.6</v>
      </c>
      <c r="J122" s="45">
        <v>712.7</v>
      </c>
      <c r="K122" s="45">
        <v>713.9</v>
      </c>
      <c r="L122" s="45">
        <v>715.4</v>
      </c>
      <c r="M122" s="45">
        <v>718.7</v>
      </c>
      <c r="N122" s="36">
        <v>719.8</v>
      </c>
      <c r="O122" s="45">
        <v>720.9</v>
      </c>
      <c r="P122" s="36">
        <v>722.8</v>
      </c>
      <c r="Q122" s="36">
        <v>725.3</v>
      </c>
      <c r="R122" s="36">
        <v>725.1</v>
      </c>
      <c r="S122" s="36">
        <v>727.3</v>
      </c>
      <c r="T122" s="36">
        <v>729.9</v>
      </c>
    </row>
    <row r="123" spans="1:20" ht="15.95" customHeight="1">
      <c r="A123" s="27"/>
      <c r="B123" s="44" t="s">
        <v>41</v>
      </c>
      <c r="C123" s="25" t="s">
        <v>77</v>
      </c>
      <c r="D123" s="8">
        <v>365.8</v>
      </c>
      <c r="E123" s="28">
        <v>372.1</v>
      </c>
      <c r="F123" s="28">
        <v>378.3</v>
      </c>
      <c r="G123" s="28">
        <v>385.1</v>
      </c>
      <c r="H123" s="8">
        <v>391.6</v>
      </c>
      <c r="I123" s="45">
        <v>396</v>
      </c>
      <c r="J123" s="45">
        <v>400.3</v>
      </c>
      <c r="K123" s="45">
        <v>404.5</v>
      </c>
      <c r="L123" s="45">
        <v>408.6</v>
      </c>
      <c r="M123" s="45">
        <v>412.9</v>
      </c>
      <c r="N123" s="36">
        <v>415.2</v>
      </c>
      <c r="O123" s="45">
        <v>420</v>
      </c>
      <c r="P123" s="36">
        <v>422</v>
      </c>
      <c r="Q123" s="36">
        <v>427.1</v>
      </c>
      <c r="R123" s="36">
        <v>431.6</v>
      </c>
      <c r="S123" s="36">
        <v>434</v>
      </c>
      <c r="T123" s="36">
        <v>436.4</v>
      </c>
    </row>
    <row r="124" spans="1:20" ht="15.95" customHeight="1">
      <c r="A124" s="27"/>
      <c r="B124" s="44" t="s">
        <v>42</v>
      </c>
      <c r="C124" s="25" t="s">
        <v>77</v>
      </c>
      <c r="D124" s="8">
        <v>473.6</v>
      </c>
      <c r="E124" s="28">
        <v>483.3</v>
      </c>
      <c r="F124" s="28">
        <v>492.8</v>
      </c>
      <c r="G124" s="28">
        <v>503</v>
      </c>
      <c r="H124" s="8">
        <v>512.1</v>
      </c>
      <c r="I124" s="45">
        <v>519.1</v>
      </c>
      <c r="J124" s="45">
        <v>526.20000000000005</v>
      </c>
      <c r="K124" s="45">
        <v>532.79999999999995</v>
      </c>
      <c r="L124" s="45">
        <v>539.9</v>
      </c>
      <c r="M124" s="45">
        <v>548.1</v>
      </c>
      <c r="N124" s="36">
        <v>552.6</v>
      </c>
      <c r="O124" s="45">
        <v>558.70000000000005</v>
      </c>
      <c r="P124" s="36">
        <v>564.70000000000005</v>
      </c>
      <c r="Q124" s="36">
        <v>570.4</v>
      </c>
      <c r="R124" s="36">
        <v>571.9</v>
      </c>
      <c r="S124" s="36">
        <v>575.79999999999995</v>
      </c>
      <c r="T124" s="36">
        <v>581.1</v>
      </c>
    </row>
    <row r="125" spans="1:20" ht="15.95" customHeight="1">
      <c r="A125" s="27"/>
      <c r="B125" s="44" t="s">
        <v>45</v>
      </c>
      <c r="C125" s="25" t="s">
        <v>77</v>
      </c>
      <c r="D125" s="8">
        <v>230.1</v>
      </c>
      <c r="E125" s="28">
        <v>235.2</v>
      </c>
      <c r="F125" s="28">
        <v>240.4</v>
      </c>
      <c r="G125" s="28">
        <v>245.8</v>
      </c>
      <c r="H125" s="8">
        <v>250.3</v>
      </c>
      <c r="I125" s="45">
        <v>254.8</v>
      </c>
      <c r="J125" s="45">
        <v>259.3</v>
      </c>
      <c r="K125" s="45">
        <v>262.60000000000002</v>
      </c>
      <c r="L125" s="45">
        <v>265.5</v>
      </c>
      <c r="M125" s="45">
        <v>268.8</v>
      </c>
      <c r="N125" s="36">
        <v>270.39999999999998</v>
      </c>
      <c r="O125" s="45">
        <v>272.7</v>
      </c>
      <c r="P125" s="36">
        <v>274.89999999999998</v>
      </c>
      <c r="Q125" s="36">
        <v>278.39999999999998</v>
      </c>
      <c r="R125" s="36">
        <v>282</v>
      </c>
      <c r="S125" s="36">
        <v>284.3</v>
      </c>
      <c r="T125" s="36">
        <v>285.8</v>
      </c>
    </row>
    <row r="126" spans="1:20" ht="15.95" customHeight="1">
      <c r="A126" s="27"/>
      <c r="B126" s="44" t="s">
        <v>50</v>
      </c>
      <c r="C126" s="25" t="s">
        <v>77</v>
      </c>
      <c r="D126" s="8">
        <v>472.8</v>
      </c>
      <c r="E126" s="28">
        <v>485.8</v>
      </c>
      <c r="F126" s="28">
        <v>498.8</v>
      </c>
      <c r="G126" s="28">
        <v>512.5</v>
      </c>
      <c r="H126" s="8">
        <v>524.6</v>
      </c>
      <c r="I126" s="45">
        <v>530.9</v>
      </c>
      <c r="J126" s="45">
        <v>537.9</v>
      </c>
      <c r="K126" s="45">
        <v>545.5</v>
      </c>
      <c r="L126" s="45">
        <v>553.4</v>
      </c>
      <c r="M126" s="45">
        <v>559.70000000000005</v>
      </c>
      <c r="N126" s="36">
        <v>564.4</v>
      </c>
      <c r="O126" s="45">
        <v>569.6</v>
      </c>
      <c r="P126" s="36">
        <v>574.5</v>
      </c>
      <c r="Q126" s="36">
        <v>583.4</v>
      </c>
      <c r="R126" s="36">
        <v>585.70000000000005</v>
      </c>
      <c r="S126" s="36">
        <v>589.29999999999995</v>
      </c>
      <c r="T126" s="36">
        <v>592.79999999999995</v>
      </c>
    </row>
    <row r="127" spans="1:20" ht="15.95" customHeight="1">
      <c r="A127" s="27" t="s">
        <v>69</v>
      </c>
      <c r="B127" s="44"/>
      <c r="C127" s="25" t="s">
        <v>77</v>
      </c>
      <c r="D127" s="27">
        <f>SUM(D128:D132)</f>
        <v>1708.2</v>
      </c>
      <c r="E127" s="27">
        <f>SUM(E128:E132)</f>
        <v>1797.6999999999998</v>
      </c>
      <c r="F127" s="27">
        <f>SUM(F128:F132)</f>
        <v>1895.3000000000002</v>
      </c>
      <c r="G127" s="27">
        <f>SUM(G128:G132)</f>
        <v>1987.1</v>
      </c>
      <c r="H127" s="27">
        <f>SUM(H128:H132)</f>
        <v>2073.9</v>
      </c>
      <c r="I127" s="27">
        <v>2149</v>
      </c>
      <c r="J127" s="27">
        <v>2210.4</v>
      </c>
      <c r="K127" s="27">
        <v>2259.9</v>
      </c>
      <c r="L127" s="27">
        <v>2286.9</v>
      </c>
      <c r="M127" s="27">
        <v>2349</v>
      </c>
      <c r="N127" s="38">
        <v>2406.9</v>
      </c>
      <c r="O127" s="27">
        <v>2454.4</v>
      </c>
      <c r="P127" s="38">
        <v>2491.8000000000002</v>
      </c>
      <c r="Q127" s="38">
        <v>2526.5</v>
      </c>
      <c r="R127" s="38">
        <v>2590.6999999999998</v>
      </c>
      <c r="S127" s="38">
        <v>2638.7</v>
      </c>
      <c r="T127" s="38">
        <v>2684.9</v>
      </c>
    </row>
    <row r="128" spans="1:20" ht="15.95" customHeight="1">
      <c r="A128" s="27"/>
      <c r="B128" s="44" t="s">
        <v>1</v>
      </c>
      <c r="C128" s="25" t="s">
        <v>77</v>
      </c>
      <c r="D128" s="8">
        <v>140.5</v>
      </c>
      <c r="E128" s="28">
        <v>145</v>
      </c>
      <c r="F128" s="28">
        <v>149.6</v>
      </c>
      <c r="G128" s="28">
        <v>154.4</v>
      </c>
      <c r="H128" s="8">
        <v>159.4</v>
      </c>
      <c r="I128" s="45">
        <v>165.1</v>
      </c>
      <c r="J128" s="45">
        <v>170.6</v>
      </c>
      <c r="K128" s="45">
        <v>176.3</v>
      </c>
      <c r="L128" s="45">
        <v>181.6</v>
      </c>
      <c r="M128" s="45">
        <v>187.7</v>
      </c>
      <c r="N128" s="36">
        <v>193.5</v>
      </c>
      <c r="O128" s="45">
        <v>199.2</v>
      </c>
      <c r="P128" s="36">
        <v>205</v>
      </c>
      <c r="Q128" s="36">
        <v>209.5</v>
      </c>
      <c r="R128" s="36">
        <v>218.7</v>
      </c>
      <c r="S128" s="36">
        <v>227.6</v>
      </c>
      <c r="T128" s="36">
        <v>237.1</v>
      </c>
    </row>
    <row r="129" spans="1:20" ht="15.95" customHeight="1">
      <c r="A129" s="27"/>
      <c r="B129" s="44" t="s">
        <v>2</v>
      </c>
      <c r="C129" s="25" t="s">
        <v>77</v>
      </c>
      <c r="D129" s="8">
        <v>428.9</v>
      </c>
      <c r="E129" s="28">
        <v>444.8</v>
      </c>
      <c r="F129" s="28">
        <v>460.9</v>
      </c>
      <c r="G129" s="28">
        <v>478.1</v>
      </c>
      <c r="H129" s="8">
        <v>495.8</v>
      </c>
      <c r="I129" s="45">
        <v>518.20000000000005</v>
      </c>
      <c r="J129" s="45">
        <v>538.1</v>
      </c>
      <c r="K129" s="45">
        <v>551.79999999999995</v>
      </c>
      <c r="L129" s="45">
        <v>556.29999999999995</v>
      </c>
      <c r="M129" s="45">
        <v>583.79999999999995</v>
      </c>
      <c r="N129" s="36">
        <v>583.9</v>
      </c>
      <c r="O129" s="45">
        <v>611</v>
      </c>
      <c r="P129" s="36">
        <v>623.70000000000005</v>
      </c>
      <c r="Q129" s="36">
        <v>624.70000000000005</v>
      </c>
      <c r="R129" s="36">
        <v>643.20000000000005</v>
      </c>
      <c r="S129" s="36">
        <v>657.2</v>
      </c>
      <c r="T129" s="36">
        <v>671.2</v>
      </c>
    </row>
    <row r="130" spans="1:20" ht="15.95" customHeight="1">
      <c r="A130" s="27"/>
      <c r="B130" s="44" t="s">
        <v>43</v>
      </c>
      <c r="C130" s="25" t="s">
        <v>77</v>
      </c>
      <c r="D130" s="8">
        <v>706.6</v>
      </c>
      <c r="E130" s="28">
        <v>757.9</v>
      </c>
      <c r="F130" s="28">
        <v>816.4</v>
      </c>
      <c r="G130" s="28">
        <v>866.6</v>
      </c>
      <c r="H130" s="8">
        <v>911.7</v>
      </c>
      <c r="I130" s="45">
        <v>945.6</v>
      </c>
      <c r="J130" s="45">
        <v>971.7</v>
      </c>
      <c r="K130" s="45">
        <v>993.2</v>
      </c>
      <c r="L130" s="45">
        <v>1006.2</v>
      </c>
      <c r="M130" s="45">
        <v>825</v>
      </c>
      <c r="N130" s="36">
        <v>849.2</v>
      </c>
      <c r="O130" s="45">
        <v>852.7</v>
      </c>
      <c r="P130" s="36">
        <v>855.8</v>
      </c>
      <c r="Q130" s="36">
        <v>866</v>
      </c>
      <c r="R130" s="36">
        <v>876.3</v>
      </c>
      <c r="S130" s="36">
        <v>885.6</v>
      </c>
      <c r="T130" s="36">
        <v>894.2</v>
      </c>
    </row>
    <row r="131" spans="1:20" ht="15.95" customHeight="1">
      <c r="A131" s="27"/>
      <c r="B131" s="44" t="s">
        <v>63</v>
      </c>
      <c r="C131" s="25" t="s">
        <v>77</v>
      </c>
      <c r="D131" s="8"/>
      <c r="E131" s="28"/>
      <c r="F131" s="28"/>
      <c r="G131" s="28"/>
      <c r="H131" s="8"/>
      <c r="I131" s="46"/>
      <c r="J131" s="46"/>
      <c r="K131" s="46"/>
      <c r="L131" s="45"/>
      <c r="M131" s="45">
        <v>200.1</v>
      </c>
      <c r="N131" s="36">
        <v>217.3</v>
      </c>
      <c r="O131" s="45">
        <v>218.7</v>
      </c>
      <c r="P131" s="36">
        <v>226.8</v>
      </c>
      <c r="Q131" s="36">
        <v>237.2</v>
      </c>
      <c r="R131" s="36">
        <v>255.2</v>
      </c>
      <c r="S131" s="36">
        <v>264.8</v>
      </c>
      <c r="T131" s="36">
        <v>272.89999999999998</v>
      </c>
    </row>
    <row r="132" spans="1:20" ht="15.95" customHeight="1">
      <c r="A132" s="27"/>
      <c r="B132" s="44" t="s">
        <v>44</v>
      </c>
      <c r="C132" s="25" t="s">
        <v>77</v>
      </c>
      <c r="D132" s="8">
        <v>432.2</v>
      </c>
      <c r="E132" s="28">
        <v>450</v>
      </c>
      <c r="F132" s="28">
        <v>468.4</v>
      </c>
      <c r="G132" s="28">
        <v>488</v>
      </c>
      <c r="H132" s="8">
        <v>507</v>
      </c>
      <c r="I132" s="45">
        <v>520.1</v>
      </c>
      <c r="J132" s="45">
        <v>530</v>
      </c>
      <c r="K132" s="45">
        <v>538.6</v>
      </c>
      <c r="L132" s="45">
        <v>542.79999999999995</v>
      </c>
      <c r="M132" s="45">
        <v>552.4</v>
      </c>
      <c r="N132" s="36">
        <v>563</v>
      </c>
      <c r="O132" s="45">
        <v>572.79999999999995</v>
      </c>
      <c r="P132" s="36">
        <v>580.5</v>
      </c>
      <c r="Q132" s="36">
        <v>589.1</v>
      </c>
      <c r="R132" s="36">
        <v>597.29999999999995</v>
      </c>
      <c r="S132" s="36">
        <v>603.5</v>
      </c>
      <c r="T132" s="36">
        <v>609.5</v>
      </c>
    </row>
    <row r="133" spans="1:20" ht="15.95" customHeight="1">
      <c r="A133" s="27" t="s">
        <v>70</v>
      </c>
      <c r="B133" s="44"/>
      <c r="C133" s="25" t="s">
        <v>77</v>
      </c>
      <c r="D133" s="27">
        <f>SUM(D134:D139)</f>
        <v>4520.2</v>
      </c>
      <c r="E133" s="27">
        <f>SUM(E134:E139)</f>
        <v>4634.6000000000004</v>
      </c>
      <c r="F133" s="27">
        <f>SUM(F134:F139)</f>
        <v>4755.1000000000004</v>
      </c>
      <c r="G133" s="27">
        <f>SUM(G134:G139)</f>
        <v>4876</v>
      </c>
      <c r="H133" s="27">
        <f>SUM(H134:H139)</f>
        <v>5005.5</v>
      </c>
      <c r="I133" s="27">
        <v>5188.3999999999996</v>
      </c>
      <c r="J133" s="27">
        <v>5362</v>
      </c>
      <c r="K133" s="27">
        <v>5522.6</v>
      </c>
      <c r="L133" s="27">
        <v>5674.2</v>
      </c>
      <c r="M133" s="27">
        <v>5854.7</v>
      </c>
      <c r="N133" s="38">
        <v>6045.2</v>
      </c>
      <c r="O133" s="27">
        <v>6275.8</v>
      </c>
      <c r="P133" s="38">
        <v>6488</v>
      </c>
      <c r="Q133" s="38">
        <v>6691.9</v>
      </c>
      <c r="R133" s="38">
        <v>6895.2</v>
      </c>
      <c r="S133" s="38">
        <v>7065.4</v>
      </c>
      <c r="T133" s="38">
        <v>7215.6</v>
      </c>
    </row>
    <row r="134" spans="1:20" ht="15.95" customHeight="1">
      <c r="A134" s="27"/>
      <c r="B134" s="44" t="s">
        <v>46</v>
      </c>
      <c r="C134" s="25" t="s">
        <v>77</v>
      </c>
      <c r="D134" s="8">
        <v>259.7</v>
      </c>
      <c r="E134" s="28">
        <v>273.7</v>
      </c>
      <c r="F134" s="28">
        <v>289.2</v>
      </c>
      <c r="G134" s="28">
        <v>313.2</v>
      </c>
      <c r="H134" s="8">
        <v>336.6</v>
      </c>
      <c r="I134" s="45">
        <v>348</v>
      </c>
      <c r="J134" s="45">
        <v>360.8</v>
      </c>
      <c r="K134" s="45">
        <v>373.3</v>
      </c>
      <c r="L134" s="45">
        <v>383</v>
      </c>
      <c r="M134" s="45">
        <v>395.6</v>
      </c>
      <c r="N134" s="36">
        <v>406</v>
      </c>
      <c r="O134" s="45">
        <v>417</v>
      </c>
      <c r="P134" s="36">
        <v>427</v>
      </c>
      <c r="Q134" s="36">
        <v>436</v>
      </c>
      <c r="R134" s="36">
        <v>444.3</v>
      </c>
      <c r="S134" s="36">
        <v>448.3</v>
      </c>
      <c r="T134" s="36">
        <v>456.9</v>
      </c>
    </row>
    <row r="135" spans="1:20" ht="15.95" customHeight="1">
      <c r="A135" s="27"/>
      <c r="B135" s="44" t="s">
        <v>47</v>
      </c>
      <c r="C135" s="25" t="s">
        <v>77</v>
      </c>
      <c r="D135" s="8">
        <v>446.2</v>
      </c>
      <c r="E135" s="28">
        <v>453.5</v>
      </c>
      <c r="F135" s="28">
        <v>460.9</v>
      </c>
      <c r="G135" s="28">
        <v>468.7</v>
      </c>
      <c r="H135" s="8">
        <v>475.6</v>
      </c>
      <c r="I135" s="45">
        <v>482.9</v>
      </c>
      <c r="J135" s="45">
        <v>489.4</v>
      </c>
      <c r="K135" s="45">
        <v>494.6</v>
      </c>
      <c r="L135" s="45">
        <v>499.6</v>
      </c>
      <c r="M135" s="45">
        <v>506.5</v>
      </c>
      <c r="N135" s="36">
        <v>509</v>
      </c>
      <c r="O135" s="45">
        <v>515</v>
      </c>
      <c r="P135" s="36">
        <v>518</v>
      </c>
      <c r="Q135" s="36">
        <v>525</v>
      </c>
      <c r="R135" s="36">
        <v>531</v>
      </c>
      <c r="S135" s="36">
        <v>532.6</v>
      </c>
      <c r="T135" s="36">
        <v>535.5</v>
      </c>
    </row>
    <row r="136" spans="1:20" ht="15.95" customHeight="1">
      <c r="A136" s="27"/>
      <c r="B136" s="44" t="s">
        <v>48</v>
      </c>
      <c r="C136" s="25" t="s">
        <v>77</v>
      </c>
      <c r="D136" s="8">
        <v>309.3</v>
      </c>
      <c r="E136" s="28">
        <v>318.7</v>
      </c>
      <c r="F136" s="28">
        <v>328.6</v>
      </c>
      <c r="G136" s="28">
        <v>338.9</v>
      </c>
      <c r="H136" s="8">
        <v>348.7</v>
      </c>
      <c r="I136" s="45">
        <v>376.9</v>
      </c>
      <c r="J136" s="45">
        <v>408.8</v>
      </c>
      <c r="K136" s="45">
        <v>440</v>
      </c>
      <c r="L136" s="45">
        <v>461.8</v>
      </c>
      <c r="M136" s="45">
        <v>496.6</v>
      </c>
      <c r="N136" s="36">
        <v>527</v>
      </c>
      <c r="O136" s="45">
        <v>576</v>
      </c>
      <c r="P136" s="36">
        <v>626</v>
      </c>
      <c r="Q136" s="36">
        <v>675</v>
      </c>
      <c r="R136" s="36">
        <v>727.5</v>
      </c>
      <c r="S136" s="36">
        <v>778.1</v>
      </c>
      <c r="T136" s="36">
        <v>813.6</v>
      </c>
    </row>
    <row r="137" spans="1:20" ht="15.95" customHeight="1">
      <c r="A137" s="27"/>
      <c r="B137" s="44" t="s">
        <v>49</v>
      </c>
      <c r="C137" s="25" t="s">
        <v>77</v>
      </c>
      <c r="D137" s="8">
        <v>924</v>
      </c>
      <c r="E137" s="28">
        <v>942.3</v>
      </c>
      <c r="F137" s="28">
        <v>960.5</v>
      </c>
      <c r="G137" s="28">
        <v>979.7</v>
      </c>
      <c r="H137" s="8">
        <v>998.5</v>
      </c>
      <c r="I137" s="45">
        <v>1025.3</v>
      </c>
      <c r="J137" s="45">
        <v>1045</v>
      </c>
      <c r="K137" s="45">
        <v>1064.2</v>
      </c>
      <c r="L137" s="45">
        <v>1077.5</v>
      </c>
      <c r="M137" s="45">
        <v>1101.4000000000001</v>
      </c>
      <c r="N137" s="36">
        <v>1121</v>
      </c>
      <c r="O137" s="45">
        <v>1148</v>
      </c>
      <c r="P137" s="36">
        <v>1177</v>
      </c>
      <c r="Q137" s="36">
        <v>1209</v>
      </c>
      <c r="R137" s="36">
        <v>1238</v>
      </c>
      <c r="S137" s="36">
        <v>1271.0999999999999</v>
      </c>
      <c r="T137" s="36">
        <v>1311.2</v>
      </c>
    </row>
    <row r="138" spans="1:20" ht="15.95" customHeight="1">
      <c r="A138" s="27"/>
      <c r="B138" s="44" t="s">
        <v>71</v>
      </c>
      <c r="C138" s="25" t="s">
        <v>77</v>
      </c>
      <c r="D138" s="8">
        <v>354.8</v>
      </c>
      <c r="E138" s="28">
        <v>365.8</v>
      </c>
      <c r="F138" s="28">
        <v>376.9</v>
      </c>
      <c r="G138" s="28">
        <v>388.1</v>
      </c>
      <c r="H138" s="8">
        <v>402.8</v>
      </c>
      <c r="I138" s="45">
        <v>415</v>
      </c>
      <c r="J138" s="45">
        <v>429.1</v>
      </c>
      <c r="K138" s="45">
        <v>440.5</v>
      </c>
      <c r="L138" s="45">
        <v>449.8</v>
      </c>
      <c r="M138" s="45">
        <v>460.6</v>
      </c>
      <c r="N138" s="36">
        <v>470</v>
      </c>
      <c r="O138" s="45">
        <v>479</v>
      </c>
      <c r="P138" s="36">
        <v>486</v>
      </c>
      <c r="Q138" s="36">
        <v>493</v>
      </c>
      <c r="R138" s="36">
        <v>499.1</v>
      </c>
      <c r="S138" s="36">
        <v>505.8</v>
      </c>
      <c r="T138" s="36">
        <v>513.4</v>
      </c>
    </row>
    <row r="139" spans="1:20" ht="15.95" customHeight="1">
      <c r="A139" s="27"/>
      <c r="B139" s="44" t="s">
        <v>72</v>
      </c>
      <c r="C139" s="25" t="s">
        <v>77</v>
      </c>
      <c r="D139" s="8">
        <v>2226.1999999999998</v>
      </c>
      <c r="E139" s="28">
        <v>2280.6</v>
      </c>
      <c r="F139" s="28">
        <v>2339</v>
      </c>
      <c r="G139" s="28">
        <v>2387.4</v>
      </c>
      <c r="H139" s="8">
        <v>2443.3000000000002</v>
      </c>
      <c r="I139" s="45">
        <v>2540.3000000000002</v>
      </c>
      <c r="J139" s="45">
        <v>2628.9</v>
      </c>
      <c r="K139" s="45">
        <v>2710</v>
      </c>
      <c r="L139" s="45">
        <v>2802.5</v>
      </c>
      <c r="M139" s="45">
        <v>2894</v>
      </c>
      <c r="N139" s="36">
        <v>3012.2</v>
      </c>
      <c r="O139" s="45">
        <v>3140.8</v>
      </c>
      <c r="P139" s="36">
        <v>3254</v>
      </c>
      <c r="Q139" s="36">
        <v>3353.9</v>
      </c>
      <c r="R139" s="36">
        <v>3455.3</v>
      </c>
      <c r="S139" s="36">
        <v>3529.5</v>
      </c>
      <c r="T139" s="36">
        <v>3585</v>
      </c>
    </row>
    <row r="140" spans="1:20" ht="15.95" customHeight="1">
      <c r="A140" s="27" t="s">
        <v>51</v>
      </c>
      <c r="B140" s="44"/>
      <c r="C140" s="25" t="s">
        <v>77</v>
      </c>
      <c r="D140" s="27">
        <f>SUM(D141:D153)</f>
        <v>7574.5</v>
      </c>
      <c r="E140" s="27">
        <f>SUM(E141:E153)</f>
        <v>7666.0000000000009</v>
      </c>
      <c r="F140" s="27">
        <f>SUM(F141:F153)</f>
        <v>7757.2999999999993</v>
      </c>
      <c r="G140" s="27">
        <f>SUM(G141:G153)</f>
        <v>7850.4</v>
      </c>
      <c r="H140" s="27">
        <f>SUM(H141:H153)</f>
        <v>7929.0000000000018</v>
      </c>
      <c r="I140" s="27">
        <v>7982.3</v>
      </c>
      <c r="J140" s="27">
        <v>8043.2</v>
      </c>
      <c r="K140" s="27">
        <v>8098.6</v>
      </c>
      <c r="L140" s="27">
        <v>8152.9</v>
      </c>
      <c r="M140" s="27">
        <v>8208.7000000000007</v>
      </c>
      <c r="N140" s="38">
        <v>8256.5</v>
      </c>
      <c r="O140" s="27">
        <v>8302.6</v>
      </c>
      <c r="P140" s="38">
        <v>8359.2999999999993</v>
      </c>
      <c r="Q140" s="38">
        <v>8464.9</v>
      </c>
      <c r="R140" s="38">
        <v>8546.6</v>
      </c>
      <c r="S140" s="38">
        <v>8576</v>
      </c>
      <c r="T140" s="38">
        <v>8617.2999999999993</v>
      </c>
    </row>
    <row r="141" spans="1:20" ht="15.95" customHeight="1">
      <c r="A141" s="27"/>
      <c r="B141" s="44" t="s">
        <v>3</v>
      </c>
      <c r="C141" s="25" t="s">
        <v>77</v>
      </c>
      <c r="D141" s="8">
        <v>609.1</v>
      </c>
      <c r="E141" s="28">
        <v>617.29999999999995</v>
      </c>
      <c r="F141" s="28">
        <v>625.70000000000005</v>
      </c>
      <c r="G141" s="28">
        <v>634.4</v>
      </c>
      <c r="H141" s="8">
        <v>642.79999999999995</v>
      </c>
      <c r="I141" s="45">
        <v>650.4</v>
      </c>
      <c r="J141" s="45">
        <v>658.2</v>
      </c>
      <c r="K141" s="45">
        <v>664.8</v>
      </c>
      <c r="L141" s="45">
        <v>671.2</v>
      </c>
      <c r="M141" s="45">
        <v>679.6</v>
      </c>
      <c r="N141" s="36">
        <v>683.8</v>
      </c>
      <c r="O141" s="45">
        <v>690.9</v>
      </c>
      <c r="P141" s="36">
        <v>704.6</v>
      </c>
      <c r="Q141" s="36">
        <v>709.5</v>
      </c>
      <c r="R141" s="36">
        <v>713.3</v>
      </c>
      <c r="S141" s="36">
        <v>716.5</v>
      </c>
      <c r="T141" s="36">
        <v>719.9</v>
      </c>
    </row>
    <row r="142" spans="1:20" ht="15.95" customHeight="1">
      <c r="A142" s="27"/>
      <c r="B142" s="44" t="s">
        <v>53</v>
      </c>
      <c r="C142" s="25" t="s">
        <v>77</v>
      </c>
      <c r="D142" s="8">
        <v>762.9</v>
      </c>
      <c r="E142" s="28">
        <v>766.8</v>
      </c>
      <c r="F142" s="28">
        <v>770.7</v>
      </c>
      <c r="G142" s="28">
        <v>775</v>
      </c>
      <c r="H142" s="8">
        <v>779.1</v>
      </c>
      <c r="I142" s="45">
        <v>781.2</v>
      </c>
      <c r="J142" s="45">
        <v>784.4</v>
      </c>
      <c r="K142" s="45">
        <v>787.6</v>
      </c>
      <c r="L142" s="45">
        <v>791.7</v>
      </c>
      <c r="M142" s="45">
        <v>797.5</v>
      </c>
      <c r="N142" s="36">
        <v>799.6</v>
      </c>
      <c r="O142" s="45">
        <v>803.6</v>
      </c>
      <c r="P142" s="36">
        <v>806.6</v>
      </c>
      <c r="Q142" s="36">
        <v>814.7</v>
      </c>
      <c r="R142" s="36">
        <v>820.7</v>
      </c>
      <c r="S142" s="36">
        <v>825.9</v>
      </c>
      <c r="T142" s="36">
        <v>829.5</v>
      </c>
    </row>
    <row r="143" spans="1:20" ht="15.95" customHeight="1">
      <c r="A143" s="27"/>
      <c r="B143" s="28" t="s">
        <v>55</v>
      </c>
      <c r="C143" s="25" t="s">
        <v>77</v>
      </c>
      <c r="D143" s="8">
        <v>618.20000000000005</v>
      </c>
      <c r="E143" s="28">
        <v>621.4</v>
      </c>
      <c r="F143" s="28">
        <v>624.20000000000005</v>
      </c>
      <c r="G143" s="28">
        <v>626.70000000000005</v>
      </c>
      <c r="H143" s="8">
        <v>628.70000000000005</v>
      </c>
      <c r="I143" s="45">
        <v>627.9</v>
      </c>
      <c r="J143" s="45">
        <v>626.4</v>
      </c>
      <c r="K143" s="45">
        <v>623.6</v>
      </c>
      <c r="L143" s="45">
        <v>621.9</v>
      </c>
      <c r="M143" s="45">
        <v>620.6</v>
      </c>
      <c r="N143" s="36">
        <v>617.5</v>
      </c>
      <c r="O143" s="45">
        <v>616.6</v>
      </c>
      <c r="P143" s="36">
        <v>615.29999999999995</v>
      </c>
      <c r="Q143" s="36">
        <v>615.5</v>
      </c>
      <c r="R143" s="36">
        <v>616.29999999999995</v>
      </c>
      <c r="S143" s="36">
        <v>616.5</v>
      </c>
      <c r="T143" s="36">
        <v>616.9</v>
      </c>
    </row>
    <row r="144" spans="1:20" ht="15.95" customHeight="1">
      <c r="A144" s="27"/>
      <c r="B144" s="44" t="s">
        <v>58</v>
      </c>
      <c r="C144" s="25" t="s">
        <v>77</v>
      </c>
      <c r="D144" s="8">
        <v>459.7</v>
      </c>
      <c r="E144" s="28">
        <v>465.4</v>
      </c>
      <c r="F144" s="28">
        <v>471.3</v>
      </c>
      <c r="G144" s="28">
        <v>477.4</v>
      </c>
      <c r="H144" s="8">
        <v>483.3</v>
      </c>
      <c r="I144" s="45">
        <v>484.6</v>
      </c>
      <c r="J144" s="45">
        <v>486.3</v>
      </c>
      <c r="K144" s="45">
        <v>488.2</v>
      </c>
      <c r="L144" s="45">
        <v>489.9</v>
      </c>
      <c r="M144" s="45">
        <v>491</v>
      </c>
      <c r="N144" s="36">
        <v>491.9</v>
      </c>
      <c r="O144" s="45">
        <v>492.9</v>
      </c>
      <c r="P144" s="36">
        <v>493.7</v>
      </c>
      <c r="Q144" s="36">
        <v>495</v>
      </c>
      <c r="R144" s="36">
        <v>494.1</v>
      </c>
      <c r="S144" s="36">
        <v>495.8</v>
      </c>
      <c r="T144" s="36">
        <v>498.8</v>
      </c>
    </row>
    <row r="145" spans="1:20" ht="15.95" customHeight="1">
      <c r="A145" s="27"/>
      <c r="B145" s="44" t="s">
        <v>54</v>
      </c>
      <c r="C145" s="25" t="s">
        <v>77</v>
      </c>
      <c r="D145" s="8">
        <v>479.9</v>
      </c>
      <c r="E145" s="28">
        <v>482.8</v>
      </c>
      <c r="F145" s="28">
        <v>485.7</v>
      </c>
      <c r="G145" s="28">
        <v>488.7</v>
      </c>
      <c r="H145" s="8">
        <v>491.4</v>
      </c>
      <c r="I145" s="45">
        <v>491.8</v>
      </c>
      <c r="J145" s="45">
        <v>492.40000000000293</v>
      </c>
      <c r="K145" s="45">
        <v>493</v>
      </c>
      <c r="L145" s="45">
        <v>493.5</v>
      </c>
      <c r="M145" s="45">
        <v>495.30000000000143</v>
      </c>
      <c r="N145" s="36">
        <v>496</v>
      </c>
      <c r="O145" s="45">
        <v>496.59999999999854</v>
      </c>
      <c r="P145" s="36">
        <v>497.2</v>
      </c>
      <c r="Q145" s="36">
        <v>501.3</v>
      </c>
      <c r="R145" s="36">
        <v>504.6</v>
      </c>
      <c r="S145" s="36">
        <v>505.5</v>
      </c>
      <c r="T145" s="36">
        <v>506.7</v>
      </c>
    </row>
    <row r="146" spans="1:20" ht="15.95" customHeight="1">
      <c r="A146" s="27"/>
      <c r="B146" s="44" t="s">
        <v>52</v>
      </c>
      <c r="C146" s="25" t="s">
        <v>77</v>
      </c>
      <c r="D146" s="8">
        <v>726.2</v>
      </c>
      <c r="E146" s="28">
        <v>738</v>
      </c>
      <c r="F146" s="28">
        <v>750</v>
      </c>
      <c r="G146" s="28">
        <v>763.4</v>
      </c>
      <c r="H146" s="8">
        <v>769.5</v>
      </c>
      <c r="I146" s="45">
        <v>775.2</v>
      </c>
      <c r="J146" s="45">
        <v>780.9</v>
      </c>
      <c r="K146" s="45">
        <v>786.5</v>
      </c>
      <c r="L146" s="45">
        <v>792.1</v>
      </c>
      <c r="M146" s="45">
        <v>793.8</v>
      </c>
      <c r="N146" s="36">
        <v>798.8</v>
      </c>
      <c r="O146" s="45">
        <v>803.7</v>
      </c>
      <c r="P146" s="36">
        <v>807.5</v>
      </c>
      <c r="Q146" s="36">
        <v>829.5</v>
      </c>
      <c r="R146" s="36">
        <v>830.7</v>
      </c>
      <c r="S146" s="36">
        <v>832</v>
      </c>
      <c r="T146" s="36">
        <v>833.7</v>
      </c>
    </row>
    <row r="147" spans="1:20" ht="15.95" customHeight="1">
      <c r="A147" s="27"/>
      <c r="B147" s="44" t="s">
        <v>4</v>
      </c>
      <c r="C147" s="25" t="s">
        <v>77</v>
      </c>
      <c r="D147" s="8">
        <v>966.7</v>
      </c>
      <c r="E147" s="28">
        <v>978.1</v>
      </c>
      <c r="F147" s="28">
        <v>989.1</v>
      </c>
      <c r="G147" s="28">
        <v>1001.1</v>
      </c>
      <c r="H147" s="8">
        <v>1011.5</v>
      </c>
      <c r="I147" s="45">
        <v>1014.1</v>
      </c>
      <c r="J147" s="45">
        <v>1020.1</v>
      </c>
      <c r="K147" s="45">
        <v>1025.9000000000001</v>
      </c>
      <c r="L147" s="45">
        <v>1031.5999999999999</v>
      </c>
      <c r="M147" s="45">
        <v>1035.9000000000001</v>
      </c>
      <c r="N147" s="36">
        <v>1039.4000000000001</v>
      </c>
      <c r="O147" s="45">
        <v>1045</v>
      </c>
      <c r="P147" s="36">
        <v>1049.2</v>
      </c>
      <c r="Q147" s="36">
        <v>1059.5999999999999</v>
      </c>
      <c r="R147" s="36">
        <v>1066.9000000000001</v>
      </c>
      <c r="S147" s="36">
        <v>1068</v>
      </c>
      <c r="T147" s="36">
        <v>1069.5999999999999</v>
      </c>
    </row>
    <row r="148" spans="1:20" ht="15.95" customHeight="1">
      <c r="A148" s="27"/>
      <c r="B148" s="44" t="s">
        <v>56</v>
      </c>
      <c r="C148" s="25" t="s">
        <v>77</v>
      </c>
      <c r="D148" s="8">
        <v>685.8</v>
      </c>
      <c r="E148" s="28">
        <v>702.3</v>
      </c>
      <c r="F148" s="28">
        <v>718.7</v>
      </c>
      <c r="G148" s="28">
        <v>731.7</v>
      </c>
      <c r="H148" s="8">
        <v>740.3</v>
      </c>
      <c r="I148" s="45">
        <v>750.6</v>
      </c>
      <c r="J148" s="45">
        <v>759.6</v>
      </c>
      <c r="K148" s="45">
        <v>768.8</v>
      </c>
      <c r="L148" s="45">
        <v>777</v>
      </c>
      <c r="M148" s="45">
        <v>788.5</v>
      </c>
      <c r="N148" s="36">
        <v>800.2</v>
      </c>
      <c r="O148" s="45">
        <v>807.6</v>
      </c>
      <c r="P148" s="36">
        <v>816</v>
      </c>
      <c r="Q148" s="36">
        <v>834.1</v>
      </c>
      <c r="R148" s="36">
        <v>852.2</v>
      </c>
      <c r="S148" s="36">
        <v>854.1</v>
      </c>
      <c r="T148" s="36">
        <v>861.6</v>
      </c>
    </row>
    <row r="149" spans="1:20" ht="15.95" customHeight="1">
      <c r="A149" s="27"/>
      <c r="B149" s="44" t="s">
        <v>57</v>
      </c>
      <c r="C149" s="25" t="s">
        <v>77</v>
      </c>
      <c r="D149" s="8">
        <v>851.1</v>
      </c>
      <c r="E149" s="28">
        <v>861.6</v>
      </c>
      <c r="F149" s="28">
        <v>871.9</v>
      </c>
      <c r="G149" s="28">
        <v>882.2</v>
      </c>
      <c r="H149" s="8">
        <v>892.2</v>
      </c>
      <c r="I149" s="45">
        <v>898.6</v>
      </c>
      <c r="J149" s="45">
        <v>906</v>
      </c>
      <c r="K149" s="45">
        <v>913</v>
      </c>
      <c r="L149" s="45">
        <v>919.7</v>
      </c>
      <c r="M149" s="45">
        <v>559.70000000000005</v>
      </c>
      <c r="N149" s="36">
        <v>565.29999999999995</v>
      </c>
      <c r="O149" s="45">
        <v>570.70000000000005</v>
      </c>
      <c r="P149" s="36">
        <v>577.6</v>
      </c>
      <c r="Q149" s="36">
        <v>583.6</v>
      </c>
      <c r="R149" s="36">
        <v>589.70000000000005</v>
      </c>
      <c r="S149" s="36">
        <v>595.20000000000005</v>
      </c>
      <c r="T149" s="36">
        <v>600.1</v>
      </c>
    </row>
    <row r="150" spans="1:20" ht="15.95" customHeight="1">
      <c r="A150" s="27"/>
      <c r="B150" s="44" t="s">
        <v>64</v>
      </c>
      <c r="C150" s="25" t="s">
        <v>77</v>
      </c>
      <c r="D150" s="8"/>
      <c r="E150" s="28"/>
      <c r="F150" s="28"/>
      <c r="G150" s="28"/>
      <c r="H150" s="8"/>
      <c r="I150" s="46"/>
      <c r="J150" s="46"/>
      <c r="K150" s="46"/>
      <c r="L150" s="45"/>
      <c r="M150" s="45">
        <v>368.9</v>
      </c>
      <c r="N150" s="36">
        <v>368.9</v>
      </c>
      <c r="O150" s="45">
        <v>371.2</v>
      </c>
      <c r="P150" s="36">
        <v>373.6</v>
      </c>
      <c r="Q150" s="36">
        <v>377.5</v>
      </c>
      <c r="R150" s="36">
        <v>381.4</v>
      </c>
      <c r="S150" s="36">
        <v>382.9</v>
      </c>
      <c r="T150" s="36">
        <v>387.6</v>
      </c>
    </row>
    <row r="151" spans="1:20" ht="15.95" customHeight="1">
      <c r="A151" s="27"/>
      <c r="B151" s="44" t="s">
        <v>59</v>
      </c>
      <c r="C151" s="25" t="s">
        <v>77</v>
      </c>
      <c r="D151" s="8">
        <v>558.6</v>
      </c>
      <c r="E151" s="28">
        <v>562.20000000000005</v>
      </c>
      <c r="F151" s="28">
        <v>565.79999999999995</v>
      </c>
      <c r="G151" s="28">
        <v>569.70000000000005</v>
      </c>
      <c r="H151" s="8">
        <v>574.1</v>
      </c>
      <c r="I151" s="45">
        <v>581.4</v>
      </c>
      <c r="J151" s="45">
        <v>589.70000000000005</v>
      </c>
      <c r="K151" s="45">
        <v>596.6</v>
      </c>
      <c r="L151" s="45">
        <v>603.1</v>
      </c>
      <c r="M151" s="45">
        <v>609.1</v>
      </c>
      <c r="N151" s="36">
        <v>613.4</v>
      </c>
      <c r="O151" s="45">
        <v>616.9</v>
      </c>
      <c r="P151" s="36">
        <v>622.1</v>
      </c>
      <c r="Q151" s="36">
        <v>631.29999999999995</v>
      </c>
      <c r="R151" s="36">
        <v>642.70000000000005</v>
      </c>
      <c r="S151" s="36">
        <v>644.9</v>
      </c>
      <c r="T151" s="36">
        <v>647.9</v>
      </c>
    </row>
    <row r="152" spans="1:20" ht="15.95" customHeight="1">
      <c r="A152" s="27"/>
      <c r="B152" s="44" t="s">
        <v>60</v>
      </c>
      <c r="C152" s="25" t="s">
        <v>77</v>
      </c>
      <c r="D152" s="8">
        <v>343.4</v>
      </c>
      <c r="E152" s="28">
        <v>346.8</v>
      </c>
      <c r="F152" s="28">
        <v>350.7</v>
      </c>
      <c r="G152" s="28">
        <v>355.6</v>
      </c>
      <c r="H152" s="8">
        <v>361.6</v>
      </c>
      <c r="I152" s="45">
        <v>367.1</v>
      </c>
      <c r="J152" s="45">
        <v>374.2</v>
      </c>
      <c r="K152" s="45">
        <v>380.7</v>
      </c>
      <c r="L152" s="45">
        <v>386.5</v>
      </c>
      <c r="M152" s="45">
        <v>389.6</v>
      </c>
      <c r="N152" s="36">
        <v>398.2</v>
      </c>
      <c r="O152" s="45">
        <v>400.6</v>
      </c>
      <c r="P152" s="36">
        <v>406.4</v>
      </c>
      <c r="Q152" s="36">
        <v>413</v>
      </c>
      <c r="R152" s="36">
        <v>427.3</v>
      </c>
      <c r="S152" s="36">
        <v>430.4</v>
      </c>
      <c r="T152" s="36">
        <v>434.5</v>
      </c>
    </row>
    <row r="153" spans="1:20" ht="15.95" customHeight="1">
      <c r="A153" s="27"/>
      <c r="B153" s="44" t="s">
        <v>61</v>
      </c>
      <c r="C153" s="25" t="s">
        <v>77</v>
      </c>
      <c r="D153" s="8">
        <v>512.9</v>
      </c>
      <c r="E153" s="28">
        <v>523.29999999999995</v>
      </c>
      <c r="F153" s="28">
        <v>533.5</v>
      </c>
      <c r="G153" s="28">
        <v>544.5</v>
      </c>
      <c r="H153" s="8">
        <v>554.5</v>
      </c>
      <c r="I153" s="45">
        <v>559.4</v>
      </c>
      <c r="J153" s="45">
        <v>565</v>
      </c>
      <c r="K153" s="45">
        <v>569.9</v>
      </c>
      <c r="L153" s="45">
        <v>574.70000000000005</v>
      </c>
      <c r="M153" s="45">
        <v>579.20000000000005</v>
      </c>
      <c r="N153" s="36">
        <v>583.5</v>
      </c>
      <c r="O153" s="45">
        <v>586.29999999999995</v>
      </c>
      <c r="P153" s="36">
        <v>589.5</v>
      </c>
      <c r="Q153" s="36">
        <v>600.29999999999995</v>
      </c>
      <c r="R153" s="36">
        <v>606.70000000000005</v>
      </c>
      <c r="S153" s="36">
        <v>608.29999999999995</v>
      </c>
      <c r="T153" s="36">
        <v>610.5</v>
      </c>
    </row>
    <row r="154" spans="1:20" ht="15.95" customHeight="1">
      <c r="A154" s="47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</sheetData>
  <phoneticPr fontId="1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3886-75E1-4B4A-BF41-D8D4E73A1042}">
  <dimension ref="A1:AJ76"/>
  <sheetViews>
    <sheetView zoomScaleNormal="100" workbookViewId="0">
      <selection activeCell="D5" sqref="D5"/>
    </sheetView>
  </sheetViews>
  <sheetFormatPr defaultRowHeight="15.95" customHeight="1"/>
  <cols>
    <col min="1" max="1" width="1.625" style="14" customWidth="1"/>
    <col min="2" max="2" width="22.125" style="14" customWidth="1"/>
    <col min="3" max="3" width="7.375" style="14" bestFit="1" customWidth="1"/>
    <col min="4" max="4" width="6.625" style="14" bestFit="1" customWidth="1"/>
    <col min="5" max="5" width="6.625" style="14" customWidth="1"/>
    <col min="6" max="11" width="7.375" style="33" customWidth="1"/>
    <col min="12" max="36" width="7.375" style="14" customWidth="1"/>
    <col min="37" max="16384" width="9" style="14"/>
  </cols>
  <sheetData>
    <row r="1" spans="1:36" s="22" customFormat="1" ht="25.5" customHeight="1">
      <c r="A1" s="8"/>
      <c r="B1" s="19" t="s">
        <v>0</v>
      </c>
      <c r="C1" s="48">
        <v>1995</v>
      </c>
      <c r="D1" s="48"/>
      <c r="E1" s="48">
        <v>1996</v>
      </c>
      <c r="F1" s="48"/>
      <c r="G1" s="48">
        <v>1997</v>
      </c>
      <c r="H1" s="48"/>
      <c r="I1" s="48">
        <v>1998</v>
      </c>
      <c r="J1" s="48"/>
      <c r="K1" s="48">
        <v>1999</v>
      </c>
      <c r="L1" s="48"/>
      <c r="M1" s="48">
        <v>2000</v>
      </c>
      <c r="N1" s="48"/>
      <c r="O1" s="48">
        <v>2001</v>
      </c>
      <c r="P1" s="48"/>
      <c r="Q1" s="48">
        <v>2002</v>
      </c>
      <c r="R1" s="48"/>
      <c r="S1" s="48">
        <v>2003</v>
      </c>
      <c r="T1" s="48"/>
      <c r="U1" s="48">
        <v>2004</v>
      </c>
      <c r="V1" s="48"/>
      <c r="W1" s="48">
        <v>2005</v>
      </c>
      <c r="X1" s="48"/>
      <c r="Y1" s="48">
        <v>2006</v>
      </c>
      <c r="Z1" s="48"/>
      <c r="AA1" s="48">
        <v>2007</v>
      </c>
      <c r="AB1" s="48"/>
      <c r="AC1" s="48">
        <v>2008</v>
      </c>
      <c r="AD1" s="48"/>
      <c r="AE1" s="48">
        <v>2009</v>
      </c>
      <c r="AF1" s="48"/>
      <c r="AG1" s="48">
        <v>2010</v>
      </c>
      <c r="AH1" s="48"/>
      <c r="AI1" s="49" t="s">
        <v>73</v>
      </c>
      <c r="AJ1" s="49"/>
    </row>
    <row r="2" spans="1:36" ht="15.95" customHeight="1">
      <c r="A2" s="8"/>
      <c r="B2" s="3"/>
      <c r="C2" s="3" t="s">
        <v>77</v>
      </c>
      <c r="D2" s="3" t="s">
        <v>76</v>
      </c>
      <c r="E2" s="23" t="s">
        <v>77</v>
      </c>
      <c r="F2" s="24" t="s">
        <v>76</v>
      </c>
      <c r="G2" s="23" t="s">
        <v>77</v>
      </c>
      <c r="H2" s="24" t="s">
        <v>76</v>
      </c>
      <c r="I2" s="23" t="s">
        <v>77</v>
      </c>
      <c r="J2" s="24" t="s">
        <v>76</v>
      </c>
      <c r="K2" s="23" t="s">
        <v>77</v>
      </c>
      <c r="L2" s="24" t="s">
        <v>76</v>
      </c>
      <c r="M2" s="23" t="s">
        <v>77</v>
      </c>
      <c r="N2" s="24" t="s">
        <v>76</v>
      </c>
      <c r="O2" s="23" t="s">
        <v>77</v>
      </c>
      <c r="P2" s="24" t="s">
        <v>76</v>
      </c>
      <c r="Q2" s="23" t="s">
        <v>77</v>
      </c>
      <c r="R2" s="24" t="s">
        <v>76</v>
      </c>
      <c r="S2" s="23" t="s">
        <v>77</v>
      </c>
      <c r="T2" s="24" t="s">
        <v>76</v>
      </c>
      <c r="U2" s="23" t="s">
        <v>77</v>
      </c>
      <c r="V2" s="24" t="s">
        <v>76</v>
      </c>
      <c r="W2" s="23" t="s">
        <v>77</v>
      </c>
      <c r="X2" s="24" t="s">
        <v>76</v>
      </c>
      <c r="Y2" s="23" t="s">
        <v>77</v>
      </c>
      <c r="Z2" s="24" t="s">
        <v>76</v>
      </c>
      <c r="AA2" s="23" t="s">
        <v>77</v>
      </c>
      <c r="AB2" s="24" t="s">
        <v>76</v>
      </c>
      <c r="AC2" s="23" t="s">
        <v>77</v>
      </c>
      <c r="AD2" s="24" t="s">
        <v>76</v>
      </c>
      <c r="AE2" s="23" t="s">
        <v>77</v>
      </c>
      <c r="AF2" s="24" t="s">
        <v>76</v>
      </c>
      <c r="AG2" s="23" t="s">
        <v>77</v>
      </c>
      <c r="AH2" s="24" t="s">
        <v>76</v>
      </c>
      <c r="AI2" s="23" t="s">
        <v>77</v>
      </c>
      <c r="AJ2" s="24" t="s">
        <v>76</v>
      </c>
    </row>
    <row r="3" spans="1:36" s="26" customFormat="1" ht="15.95" customHeight="1">
      <c r="A3" s="25" t="s">
        <v>65</v>
      </c>
      <c r="B3" s="25"/>
      <c r="C3" s="41">
        <v>35237.4</v>
      </c>
      <c r="D3" s="5">
        <v>36758.1</v>
      </c>
      <c r="E3" s="41">
        <v>35857.300000000003</v>
      </c>
      <c r="F3" s="5">
        <v>37299.4</v>
      </c>
      <c r="G3" s="41">
        <v>36473.1</v>
      </c>
      <c r="H3" s="5">
        <v>37833.800000000003</v>
      </c>
      <c r="I3" s="41">
        <v>37089.699999999997</v>
      </c>
      <c r="J3" s="5">
        <v>38366.6</v>
      </c>
      <c r="K3" s="41">
        <v>37662.1</v>
      </c>
      <c r="L3" s="5">
        <v>38934.6</v>
      </c>
      <c r="M3" s="42">
        <v>38165.300000000003</v>
      </c>
      <c r="N3" s="6">
        <v>39465.599999999999</v>
      </c>
      <c r="O3" s="42">
        <v>38656.400000000001</v>
      </c>
      <c r="P3" s="6">
        <v>39964.1</v>
      </c>
      <c r="Q3" s="42">
        <v>39112.199999999997</v>
      </c>
      <c r="R3" s="6">
        <v>40425.5</v>
      </c>
      <c r="S3" s="42">
        <v>39535</v>
      </c>
      <c r="T3" s="6">
        <v>40932.400000000001</v>
      </c>
      <c r="U3" s="42">
        <v>40042</v>
      </c>
      <c r="V3" s="6">
        <v>41394.400000000001</v>
      </c>
      <c r="W3" s="43">
        <v>40521.5</v>
      </c>
      <c r="X3" s="35">
        <v>41870.6</v>
      </c>
      <c r="Y3" s="42">
        <v>40999</v>
      </c>
      <c r="Z3" s="6">
        <v>42312.2</v>
      </c>
      <c r="AA3" s="43">
        <v>41447.300000000003</v>
      </c>
      <c r="AB3" s="35">
        <v>42771.199999999997</v>
      </c>
      <c r="AC3" s="43">
        <v>41956.1</v>
      </c>
      <c r="AD3" s="35">
        <v>43162.6</v>
      </c>
      <c r="AE3" s="43">
        <v>42523.4</v>
      </c>
      <c r="AF3" s="35">
        <v>43501.599999999999</v>
      </c>
      <c r="AG3" s="43">
        <v>42986.1</v>
      </c>
      <c r="AH3" s="35">
        <v>43946.400000000001</v>
      </c>
      <c r="AI3" s="43">
        <v>43444.800000000003</v>
      </c>
      <c r="AJ3" s="35">
        <v>44395.199999999997</v>
      </c>
    </row>
    <row r="4" spans="1:36" s="26" customFormat="1" ht="15.95" customHeight="1">
      <c r="A4" s="27" t="s">
        <v>6</v>
      </c>
      <c r="B4" s="28"/>
      <c r="C4" s="27">
        <f>SUM(C5:C16)</f>
        <v>8300.1</v>
      </c>
      <c r="D4" s="27">
        <f>SUM(D5:D16)</f>
        <v>8778.3000000000011</v>
      </c>
      <c r="E4" s="27">
        <f>SUM(E5:E16)</f>
        <v>8416.9</v>
      </c>
      <c r="F4" s="27">
        <f>SUM(F5:F16)</f>
        <v>8872.9000000000015</v>
      </c>
      <c r="G4" s="27">
        <f>SUM(G5:G16)</f>
        <v>8530.2999999999993</v>
      </c>
      <c r="H4" s="27">
        <f>SUM(H5:H16)</f>
        <v>8964.5</v>
      </c>
      <c r="I4" s="27">
        <f>SUM(I5:I16)</f>
        <v>8645.4</v>
      </c>
      <c r="J4" s="27">
        <f>SUM(J5:J16)</f>
        <v>9047.5</v>
      </c>
      <c r="K4" s="27">
        <f>SUM(K5:K16)</f>
        <v>8743.4</v>
      </c>
      <c r="L4" s="27">
        <f>SUM(L5:L16)</f>
        <v>9134.4</v>
      </c>
      <c r="M4" s="27">
        <v>8840.5</v>
      </c>
      <c r="N4" s="27">
        <v>9220.2000000000007</v>
      </c>
      <c r="O4" s="27">
        <v>8934.4</v>
      </c>
      <c r="P4" s="27">
        <v>9315.5</v>
      </c>
      <c r="Q4" s="27">
        <v>9026.6</v>
      </c>
      <c r="R4" s="27">
        <v>9406.2999999999993</v>
      </c>
      <c r="S4" s="27">
        <v>9116.2999999999993</v>
      </c>
      <c r="T4" s="27">
        <v>9501.2000000000007</v>
      </c>
      <c r="U4" s="27">
        <v>9213.1</v>
      </c>
      <c r="V4" s="27">
        <v>9594.7999999999993</v>
      </c>
      <c r="W4" s="38">
        <v>9308.2000000000007</v>
      </c>
      <c r="X4" s="38">
        <v>9668.5</v>
      </c>
      <c r="Y4" s="27">
        <v>9369</v>
      </c>
      <c r="Z4" s="27">
        <v>9739.9</v>
      </c>
      <c r="AA4" s="38">
        <v>9432</v>
      </c>
      <c r="AB4" s="38">
        <v>9796.7999999999993</v>
      </c>
      <c r="AC4" s="38">
        <v>9544.7000000000007</v>
      </c>
      <c r="AD4" s="38">
        <v>9929</v>
      </c>
      <c r="AE4" s="38">
        <v>9649.9</v>
      </c>
      <c r="AF4" s="38">
        <v>9968.2000000000007</v>
      </c>
      <c r="AG4" s="38">
        <v>9758.9</v>
      </c>
      <c r="AH4" s="38">
        <v>10044.4</v>
      </c>
      <c r="AI4" s="38">
        <v>9872.2999999999993</v>
      </c>
      <c r="AJ4" s="38">
        <v>10127</v>
      </c>
    </row>
    <row r="5" spans="1:36" ht="15.95" customHeight="1">
      <c r="A5" s="27"/>
      <c r="B5" s="29" t="s">
        <v>7</v>
      </c>
      <c r="C5" s="8">
        <v>1213.4000000000001</v>
      </c>
      <c r="D5" s="3">
        <v>1217.5999999999999</v>
      </c>
      <c r="E5" s="28">
        <v>1245.5999999999999</v>
      </c>
      <c r="F5" s="4">
        <v>1247.3</v>
      </c>
      <c r="G5" s="28">
        <v>1278.0999999999999</v>
      </c>
      <c r="H5" s="4">
        <v>1277.9000000000001</v>
      </c>
      <c r="I5" s="28">
        <v>1312.4</v>
      </c>
      <c r="J5" s="4">
        <v>1309.0999999999999</v>
      </c>
      <c r="K5" s="8">
        <v>1343.8</v>
      </c>
      <c r="L5" s="3">
        <v>1341.2</v>
      </c>
      <c r="M5" s="45">
        <v>1384.5</v>
      </c>
      <c r="N5" s="7">
        <v>1383.2</v>
      </c>
      <c r="O5" s="45">
        <v>1427.1</v>
      </c>
      <c r="P5" s="7">
        <v>1425.8</v>
      </c>
      <c r="Q5" s="45">
        <v>1464.9</v>
      </c>
      <c r="R5" s="7">
        <v>1463.4</v>
      </c>
      <c r="S5" s="45">
        <v>1500.5</v>
      </c>
      <c r="T5" s="7">
        <v>1499.8</v>
      </c>
      <c r="U5" s="45">
        <v>1539.5</v>
      </c>
      <c r="V5" s="7">
        <v>1531.9</v>
      </c>
      <c r="W5" s="36">
        <v>1568</v>
      </c>
      <c r="X5" s="36">
        <v>1565.4</v>
      </c>
      <c r="Y5" s="45">
        <v>1596.6</v>
      </c>
      <c r="Z5" s="7">
        <v>1588.2</v>
      </c>
      <c r="AA5" s="36">
        <v>1618.3</v>
      </c>
      <c r="AB5" s="36">
        <v>1610.2</v>
      </c>
      <c r="AC5" s="36">
        <v>3124.9</v>
      </c>
      <c r="AD5" s="36">
        <v>3256.9</v>
      </c>
      <c r="AE5" s="36">
        <v>3180</v>
      </c>
      <c r="AF5" s="36">
        <v>3292</v>
      </c>
      <c r="AG5" s="36">
        <v>3248.3</v>
      </c>
      <c r="AH5" s="36">
        <v>3340.2</v>
      </c>
      <c r="AI5" s="36">
        <v>3314.4</v>
      </c>
      <c r="AJ5" s="36">
        <v>3385.2</v>
      </c>
    </row>
    <row r="6" spans="1:36" ht="15.95" customHeight="1">
      <c r="A6" s="27"/>
      <c r="B6" s="29" t="s">
        <v>10</v>
      </c>
      <c r="C6" s="8">
        <v>1091.7</v>
      </c>
      <c r="D6" s="3">
        <v>1207.3</v>
      </c>
      <c r="E6" s="28">
        <v>1109.4000000000001</v>
      </c>
      <c r="F6" s="4">
        <v>1218.5999999999999</v>
      </c>
      <c r="G6" s="28">
        <v>1127.4000000000001</v>
      </c>
      <c r="H6" s="4">
        <v>1225.5999999999999</v>
      </c>
      <c r="I6" s="28">
        <v>1143.8</v>
      </c>
      <c r="J6" s="4">
        <v>1229.8</v>
      </c>
      <c r="K6" s="8">
        <v>1158.5999999999999</v>
      </c>
      <c r="L6" s="3">
        <v>1233.0999999999999</v>
      </c>
      <c r="M6" s="45">
        <v>1183.8</v>
      </c>
      <c r="N6" s="7">
        <v>1246.4000000000001</v>
      </c>
      <c r="O6" s="45">
        <v>1205.9000000000001</v>
      </c>
      <c r="P6" s="7">
        <v>1269.5999999999999</v>
      </c>
      <c r="Q6" s="45">
        <v>1231</v>
      </c>
      <c r="R6" s="7">
        <v>1296</v>
      </c>
      <c r="S6" s="45">
        <v>1252.7</v>
      </c>
      <c r="T6" s="7">
        <v>1334.6</v>
      </c>
      <c r="U6" s="45">
        <v>1276.7</v>
      </c>
      <c r="V6" s="7">
        <v>1372.4</v>
      </c>
      <c r="W6" s="36">
        <v>1310.9</v>
      </c>
      <c r="X6" s="36">
        <v>1392</v>
      </c>
      <c r="Y6" s="45">
        <v>1321.7</v>
      </c>
      <c r="Z6" s="7">
        <v>1420.7</v>
      </c>
      <c r="AA6" s="36">
        <v>1336.8</v>
      </c>
      <c r="AB6" s="36">
        <v>1436.9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</row>
    <row r="7" spans="1:36" ht="15.95" customHeight="1">
      <c r="A7" s="27"/>
      <c r="B7" s="29" t="s">
        <v>9</v>
      </c>
      <c r="C7" s="8">
        <v>509.2</v>
      </c>
      <c r="D7" s="3">
        <v>539</v>
      </c>
      <c r="E7" s="28">
        <v>516.4</v>
      </c>
      <c r="F7" s="4">
        <v>545.5</v>
      </c>
      <c r="G7" s="28">
        <v>523.6</v>
      </c>
      <c r="H7" s="4">
        <v>552.20000000000005</v>
      </c>
      <c r="I7" s="28">
        <v>529.29999999999995</v>
      </c>
      <c r="J7" s="4">
        <v>556.4</v>
      </c>
      <c r="K7" s="8">
        <v>533.4</v>
      </c>
      <c r="L7" s="3">
        <v>560.9</v>
      </c>
      <c r="M7" s="45">
        <v>537.79999999999995</v>
      </c>
      <c r="N7" s="7">
        <v>566.29999999999995</v>
      </c>
      <c r="O7" s="45">
        <v>543.1</v>
      </c>
      <c r="P7" s="7">
        <v>571</v>
      </c>
      <c r="Q7" s="45">
        <v>548</v>
      </c>
      <c r="R7" s="7">
        <v>576.29999999999995</v>
      </c>
      <c r="S7" s="45">
        <v>557.20000000000005</v>
      </c>
      <c r="T7" s="7">
        <v>576.9</v>
      </c>
      <c r="U7" s="45">
        <v>567.1</v>
      </c>
      <c r="V7" s="7">
        <v>578.1</v>
      </c>
      <c r="W7" s="36">
        <v>572.9</v>
      </c>
      <c r="X7" s="36">
        <v>584.1</v>
      </c>
      <c r="Y7" s="45">
        <v>577.4</v>
      </c>
      <c r="Z7" s="7">
        <v>588.6</v>
      </c>
      <c r="AA7" s="36">
        <v>581.4</v>
      </c>
      <c r="AB7" s="36">
        <v>592.70000000000005</v>
      </c>
      <c r="AC7" s="36">
        <v>492.1</v>
      </c>
      <c r="AD7" s="36">
        <v>501.7</v>
      </c>
      <c r="AE7" s="36">
        <v>494.2</v>
      </c>
      <c r="AF7" s="36">
        <v>506.2</v>
      </c>
      <c r="AG7" s="36">
        <v>497.6</v>
      </c>
      <c r="AH7" s="36">
        <v>510</v>
      </c>
      <c r="AI7" s="36">
        <v>501.1</v>
      </c>
      <c r="AJ7" s="36">
        <v>513.5</v>
      </c>
    </row>
    <row r="8" spans="1:36" ht="15.95" customHeight="1">
      <c r="A8" s="27"/>
      <c r="B8" s="29" t="s">
        <v>11</v>
      </c>
      <c r="C8" s="8">
        <v>432.6</v>
      </c>
      <c r="D8" s="3">
        <v>483.4</v>
      </c>
      <c r="E8" s="28">
        <v>439.5</v>
      </c>
      <c r="F8" s="4">
        <v>485.8</v>
      </c>
      <c r="G8" s="28">
        <v>445.4</v>
      </c>
      <c r="H8" s="4">
        <v>486.3</v>
      </c>
      <c r="I8" s="28">
        <v>451.1</v>
      </c>
      <c r="J8" s="4">
        <v>486.5</v>
      </c>
      <c r="K8" s="8">
        <v>456.4</v>
      </c>
      <c r="L8" s="3">
        <v>486.6</v>
      </c>
      <c r="M8" s="45">
        <v>461.6</v>
      </c>
      <c r="N8" s="7">
        <v>489</v>
      </c>
      <c r="O8" s="45">
        <v>465.6</v>
      </c>
      <c r="P8" s="7">
        <v>493.3</v>
      </c>
      <c r="Q8" s="45">
        <v>469.9</v>
      </c>
      <c r="R8" s="7">
        <v>497.7</v>
      </c>
      <c r="S8" s="45">
        <v>472</v>
      </c>
      <c r="T8" s="7">
        <v>503.3</v>
      </c>
      <c r="U8" s="45">
        <v>478.7</v>
      </c>
      <c r="V8" s="7">
        <v>504.5</v>
      </c>
      <c r="W8" s="36">
        <v>481.7</v>
      </c>
      <c r="X8" s="36">
        <v>509.4</v>
      </c>
      <c r="Y8" s="45">
        <v>486.8</v>
      </c>
      <c r="Z8" s="7">
        <v>513</v>
      </c>
      <c r="AA8" s="36">
        <v>491.4</v>
      </c>
      <c r="AB8" s="36">
        <v>518</v>
      </c>
      <c r="AC8" s="36">
        <v>498</v>
      </c>
      <c r="AD8" s="36">
        <v>520.1</v>
      </c>
      <c r="AE8" s="36">
        <v>503.9</v>
      </c>
      <c r="AF8" s="36">
        <v>522.6</v>
      </c>
      <c r="AG8" s="36">
        <v>512.5</v>
      </c>
      <c r="AH8" s="36">
        <v>528.70000000000005</v>
      </c>
      <c r="AI8" s="36">
        <v>522.9</v>
      </c>
      <c r="AJ8" s="36">
        <v>537.4</v>
      </c>
    </row>
    <row r="9" spans="1:36" ht="15.95" customHeight="1">
      <c r="A9" s="27"/>
      <c r="B9" s="29" t="s">
        <v>28</v>
      </c>
      <c r="C9" s="8">
        <v>481.8</v>
      </c>
      <c r="D9" s="3">
        <v>459.9</v>
      </c>
      <c r="E9" s="28">
        <v>490</v>
      </c>
      <c r="F9" s="4">
        <v>468</v>
      </c>
      <c r="G9" s="28">
        <v>498.1</v>
      </c>
      <c r="H9" s="4">
        <v>476.3</v>
      </c>
      <c r="I9" s="28">
        <v>506.7</v>
      </c>
      <c r="J9" s="4">
        <v>484.7</v>
      </c>
      <c r="K9" s="8">
        <v>514</v>
      </c>
      <c r="L9" s="3">
        <v>493.2</v>
      </c>
      <c r="M9" s="45">
        <v>522.5</v>
      </c>
      <c r="N9" s="7">
        <v>501.7</v>
      </c>
      <c r="O9" s="45">
        <v>530.20000000000005</v>
      </c>
      <c r="P9" s="7">
        <v>509.1</v>
      </c>
      <c r="Q9" s="45">
        <v>537.9</v>
      </c>
      <c r="R9" s="7">
        <v>516.5</v>
      </c>
      <c r="S9" s="45">
        <v>544</v>
      </c>
      <c r="T9" s="7">
        <v>524.4</v>
      </c>
      <c r="U9" s="45">
        <v>547.9</v>
      </c>
      <c r="V9" s="7">
        <v>533.9</v>
      </c>
      <c r="W9" s="36">
        <v>557.9</v>
      </c>
      <c r="X9" s="36">
        <v>538.20000000000005</v>
      </c>
      <c r="Y9" s="45">
        <v>561.9</v>
      </c>
      <c r="Z9" s="7">
        <v>547.4</v>
      </c>
      <c r="AA9" s="36">
        <v>568.5</v>
      </c>
      <c r="AB9" s="36">
        <v>554</v>
      </c>
      <c r="AC9" s="36">
        <v>577.9</v>
      </c>
      <c r="AD9" s="36">
        <v>557.20000000000005</v>
      </c>
      <c r="AE9" s="36">
        <v>585</v>
      </c>
      <c r="AF9" s="36">
        <v>561.1</v>
      </c>
      <c r="AG9" s="36">
        <v>591</v>
      </c>
      <c r="AH9" s="36">
        <v>563.9</v>
      </c>
      <c r="AI9" s="36">
        <v>597.1</v>
      </c>
      <c r="AJ9" s="36">
        <v>566.6</v>
      </c>
    </row>
    <row r="10" spans="1:36" ht="15.95" customHeight="1">
      <c r="A10" s="27"/>
      <c r="B10" s="29" t="s">
        <v>12</v>
      </c>
      <c r="C10" s="8">
        <v>785</v>
      </c>
      <c r="D10" s="3">
        <v>824.1</v>
      </c>
      <c r="E10" s="28">
        <v>790.3</v>
      </c>
      <c r="F10" s="4">
        <v>829.2</v>
      </c>
      <c r="G10" s="28">
        <v>795.1</v>
      </c>
      <c r="H10" s="4">
        <v>835.4</v>
      </c>
      <c r="I10" s="28">
        <v>799.1</v>
      </c>
      <c r="J10" s="4">
        <v>842.2</v>
      </c>
      <c r="K10" s="8">
        <v>802</v>
      </c>
      <c r="L10" s="3">
        <v>849</v>
      </c>
      <c r="M10" s="45">
        <v>800</v>
      </c>
      <c r="N10" s="7">
        <v>856.9</v>
      </c>
      <c r="O10" s="45">
        <v>802.5</v>
      </c>
      <c r="P10" s="7">
        <v>860.2</v>
      </c>
      <c r="Q10" s="45">
        <v>806.5</v>
      </c>
      <c r="R10" s="7">
        <v>861.6</v>
      </c>
      <c r="S10" s="45">
        <v>809.3</v>
      </c>
      <c r="T10" s="7">
        <v>864.4</v>
      </c>
      <c r="U10" s="45">
        <v>813</v>
      </c>
      <c r="V10" s="7">
        <v>867.4</v>
      </c>
      <c r="W10" s="36">
        <v>821.7</v>
      </c>
      <c r="X10" s="36">
        <v>863.8</v>
      </c>
      <c r="Y10" s="45">
        <v>824.6</v>
      </c>
      <c r="Z10" s="7">
        <v>865.1</v>
      </c>
      <c r="AA10" s="36">
        <v>827.7</v>
      </c>
      <c r="AB10" s="36">
        <v>867</v>
      </c>
      <c r="AC10" s="36">
        <v>831.4</v>
      </c>
      <c r="AD10" s="36">
        <v>869.4</v>
      </c>
      <c r="AE10" s="36">
        <v>835.1</v>
      </c>
      <c r="AF10" s="36">
        <v>871.7</v>
      </c>
      <c r="AG10" s="36">
        <v>839.3</v>
      </c>
      <c r="AH10" s="36">
        <v>873.5</v>
      </c>
      <c r="AI10" s="36">
        <v>842.4</v>
      </c>
      <c r="AJ10" s="36">
        <v>876.5</v>
      </c>
    </row>
    <row r="11" spans="1:36" ht="15.95" customHeight="1">
      <c r="A11" s="27"/>
      <c r="B11" s="29" t="s">
        <v>8</v>
      </c>
      <c r="C11" s="8">
        <v>790.2</v>
      </c>
      <c r="D11" s="3">
        <v>818</v>
      </c>
      <c r="E11" s="28">
        <v>799.6</v>
      </c>
      <c r="F11" s="4">
        <v>825.4</v>
      </c>
      <c r="G11" s="28">
        <v>808.9</v>
      </c>
      <c r="H11" s="4">
        <v>833</v>
      </c>
      <c r="I11" s="28">
        <v>818.8</v>
      </c>
      <c r="J11" s="4">
        <v>840.7</v>
      </c>
      <c r="K11" s="8">
        <v>827.3</v>
      </c>
      <c r="L11" s="3">
        <v>849.4</v>
      </c>
      <c r="M11" s="45">
        <v>837.3</v>
      </c>
      <c r="N11" s="7">
        <v>854.2</v>
      </c>
      <c r="O11" s="45">
        <v>845.7</v>
      </c>
      <c r="P11" s="7">
        <v>862.9</v>
      </c>
      <c r="Q11" s="45">
        <v>854</v>
      </c>
      <c r="R11" s="7">
        <v>871.3</v>
      </c>
      <c r="S11" s="45">
        <v>859</v>
      </c>
      <c r="T11" s="7">
        <v>882</v>
      </c>
      <c r="U11" s="45">
        <v>868.8</v>
      </c>
      <c r="V11" s="7">
        <v>889</v>
      </c>
      <c r="W11" s="36">
        <v>876.6</v>
      </c>
      <c r="X11" s="36">
        <v>896.8</v>
      </c>
      <c r="Y11" s="45">
        <v>884.3</v>
      </c>
      <c r="Z11" s="7">
        <v>904.8</v>
      </c>
      <c r="AA11" s="36">
        <v>892.9</v>
      </c>
      <c r="AB11" s="36">
        <v>913.6</v>
      </c>
      <c r="AC11" s="36">
        <v>903.1</v>
      </c>
      <c r="AD11" s="36">
        <v>921</v>
      </c>
      <c r="AE11" s="36">
        <v>912.6</v>
      </c>
      <c r="AF11" s="36">
        <v>927.8</v>
      </c>
      <c r="AG11" s="36">
        <v>921.6</v>
      </c>
      <c r="AH11" s="36">
        <v>936.2</v>
      </c>
      <c r="AI11" s="36">
        <v>932.2</v>
      </c>
      <c r="AJ11" s="36">
        <v>946.3</v>
      </c>
    </row>
    <row r="12" spans="1:36" ht="15.95" customHeight="1">
      <c r="A12" s="27"/>
      <c r="B12" s="29" t="s">
        <v>13</v>
      </c>
      <c r="C12" s="8">
        <v>496.1</v>
      </c>
      <c r="D12" s="3">
        <v>537.1</v>
      </c>
      <c r="E12" s="28">
        <v>501.6</v>
      </c>
      <c r="F12" s="4">
        <v>541</v>
      </c>
      <c r="G12" s="28">
        <v>506.6</v>
      </c>
      <c r="H12" s="4">
        <v>545.6</v>
      </c>
      <c r="I12" s="28">
        <v>512.4</v>
      </c>
      <c r="J12" s="4">
        <v>549.29999999999995</v>
      </c>
      <c r="K12" s="8">
        <v>517.6</v>
      </c>
      <c r="L12" s="3">
        <v>553.79999999999995</v>
      </c>
      <c r="M12" s="45">
        <v>521</v>
      </c>
      <c r="N12" s="7">
        <v>558</v>
      </c>
      <c r="O12" s="45">
        <v>524.4</v>
      </c>
      <c r="P12" s="7">
        <v>561.6</v>
      </c>
      <c r="Q12" s="45">
        <v>527.1</v>
      </c>
      <c r="R12" s="7">
        <v>564.4</v>
      </c>
      <c r="S12" s="45">
        <v>532.5</v>
      </c>
      <c r="T12" s="7">
        <v>564.5</v>
      </c>
      <c r="U12" s="45">
        <v>533.9</v>
      </c>
      <c r="V12" s="7">
        <v>570.4</v>
      </c>
      <c r="W12" s="36">
        <v>538.79999999999995</v>
      </c>
      <c r="X12" s="36">
        <v>572.20000000000005</v>
      </c>
      <c r="Y12" s="45">
        <v>539.79999999999995</v>
      </c>
      <c r="Z12" s="7">
        <v>576.6</v>
      </c>
      <c r="AA12" s="36">
        <v>542.1</v>
      </c>
      <c r="AB12" s="36">
        <v>579.20000000000005</v>
      </c>
      <c r="AC12" s="36">
        <v>544.29999999999995</v>
      </c>
      <c r="AD12" s="36">
        <v>581.9</v>
      </c>
      <c r="AE12" s="36">
        <v>552.9</v>
      </c>
      <c r="AF12" s="36">
        <v>575.70000000000005</v>
      </c>
      <c r="AG12" s="36">
        <v>559.20000000000005</v>
      </c>
      <c r="AH12" s="36">
        <v>579.1</v>
      </c>
      <c r="AI12" s="36">
        <v>566.70000000000005</v>
      </c>
      <c r="AJ12" s="36">
        <v>583.70000000000005</v>
      </c>
    </row>
    <row r="13" spans="1:36" ht="15.95" customHeight="1">
      <c r="A13" s="27"/>
      <c r="B13" s="29" t="s">
        <v>16</v>
      </c>
      <c r="C13" s="8">
        <v>834.7</v>
      </c>
      <c r="D13" s="3">
        <v>917.6</v>
      </c>
      <c r="E13" s="28">
        <v>839.9</v>
      </c>
      <c r="F13" s="4">
        <v>921.1</v>
      </c>
      <c r="G13" s="28">
        <v>844.7</v>
      </c>
      <c r="H13" s="4">
        <v>924.8</v>
      </c>
      <c r="I13" s="28">
        <v>850.2</v>
      </c>
      <c r="J13" s="4">
        <v>928.3</v>
      </c>
      <c r="K13" s="8">
        <v>854.7</v>
      </c>
      <c r="L13" s="3">
        <v>933.4</v>
      </c>
      <c r="M13" s="45">
        <v>854.9</v>
      </c>
      <c r="N13" s="7">
        <v>934.5</v>
      </c>
      <c r="O13" s="45">
        <v>855.3</v>
      </c>
      <c r="P13" s="7">
        <v>935</v>
      </c>
      <c r="Q13" s="45">
        <v>855.6</v>
      </c>
      <c r="R13" s="7">
        <v>935.3</v>
      </c>
      <c r="S13" s="45">
        <v>859.7</v>
      </c>
      <c r="T13" s="7">
        <v>931.2</v>
      </c>
      <c r="U13" s="45">
        <v>860.7</v>
      </c>
      <c r="V13" s="7">
        <v>930.5</v>
      </c>
      <c r="W13" s="36">
        <v>859.3</v>
      </c>
      <c r="X13" s="36">
        <v>931.2</v>
      </c>
      <c r="Y13" s="45">
        <v>858.9</v>
      </c>
      <c r="Z13" s="7">
        <v>928.5</v>
      </c>
      <c r="AA13" s="36">
        <v>857.2</v>
      </c>
      <c r="AB13" s="36">
        <v>926.7</v>
      </c>
      <c r="AC13" s="36">
        <v>859.3</v>
      </c>
      <c r="AD13" s="36">
        <v>923.4</v>
      </c>
      <c r="AE13" s="36">
        <v>860.8</v>
      </c>
      <c r="AF13" s="36">
        <v>922.3</v>
      </c>
      <c r="AG13" s="36">
        <v>861.8</v>
      </c>
      <c r="AH13" s="36">
        <v>923</v>
      </c>
      <c r="AI13" s="36">
        <v>862.5</v>
      </c>
      <c r="AJ13" s="36">
        <v>923.5</v>
      </c>
    </row>
    <row r="14" spans="1:36" ht="15.95" customHeight="1">
      <c r="A14" s="27"/>
      <c r="B14" s="29" t="s">
        <v>14</v>
      </c>
      <c r="C14" s="8">
        <v>371.9</v>
      </c>
      <c r="D14" s="3">
        <v>391.8</v>
      </c>
      <c r="E14" s="28">
        <v>375.8</v>
      </c>
      <c r="F14" s="4">
        <v>395.8</v>
      </c>
      <c r="G14" s="28">
        <v>379.2</v>
      </c>
      <c r="H14" s="4">
        <v>400.2</v>
      </c>
      <c r="I14" s="28">
        <v>382.3</v>
      </c>
      <c r="J14" s="4">
        <v>404.3</v>
      </c>
      <c r="K14" s="8">
        <v>385.3</v>
      </c>
      <c r="L14" s="3">
        <v>407.2</v>
      </c>
      <c r="M14" s="45">
        <v>385.2</v>
      </c>
      <c r="N14" s="7">
        <v>408.6</v>
      </c>
      <c r="O14" s="45">
        <v>385</v>
      </c>
      <c r="P14" s="7">
        <v>408.2</v>
      </c>
      <c r="Q14" s="45">
        <v>384.8</v>
      </c>
      <c r="R14" s="7">
        <v>408</v>
      </c>
      <c r="S14" s="45">
        <v>385.2</v>
      </c>
      <c r="T14" s="7">
        <v>407.1</v>
      </c>
      <c r="U14" s="45">
        <v>383.6</v>
      </c>
      <c r="V14" s="7">
        <v>408.3</v>
      </c>
      <c r="W14" s="36">
        <v>382.7</v>
      </c>
      <c r="X14" s="36">
        <v>408.6</v>
      </c>
      <c r="Y14" s="45">
        <v>382.9</v>
      </c>
      <c r="Z14" s="7">
        <v>407.1</v>
      </c>
      <c r="AA14" s="36">
        <v>382.2</v>
      </c>
      <c r="AB14" s="36">
        <v>406.2</v>
      </c>
      <c r="AC14" s="36">
        <v>382.4</v>
      </c>
      <c r="AD14" s="36">
        <v>404.5</v>
      </c>
      <c r="AE14" s="36">
        <v>383.9</v>
      </c>
      <c r="AF14" s="36">
        <v>402.3</v>
      </c>
      <c r="AG14" s="36">
        <v>384</v>
      </c>
      <c r="AH14" s="36">
        <v>402.3</v>
      </c>
      <c r="AI14" s="36">
        <v>384.3</v>
      </c>
      <c r="AJ14" s="36">
        <v>402.6</v>
      </c>
    </row>
    <row r="15" spans="1:36" ht="15.95" customHeight="1">
      <c r="A15" s="27"/>
      <c r="B15" s="29" t="s">
        <v>15</v>
      </c>
      <c r="C15" s="8">
        <v>884.1</v>
      </c>
      <c r="D15" s="3">
        <v>936.4</v>
      </c>
      <c r="E15" s="28">
        <v>893.5</v>
      </c>
      <c r="F15" s="4">
        <v>944.5</v>
      </c>
      <c r="G15" s="28">
        <v>902</v>
      </c>
      <c r="H15" s="4">
        <v>954.2</v>
      </c>
      <c r="I15" s="28">
        <v>912.9</v>
      </c>
      <c r="J15" s="4">
        <v>961.5</v>
      </c>
      <c r="K15" s="8">
        <v>921</v>
      </c>
      <c r="L15" s="3">
        <v>970.9</v>
      </c>
      <c r="M15" s="45">
        <v>917.9</v>
      </c>
      <c r="N15" s="7">
        <v>968.6</v>
      </c>
      <c r="O15" s="45">
        <v>914.6</v>
      </c>
      <c r="P15" s="7">
        <v>965.1</v>
      </c>
      <c r="Q15" s="45">
        <v>911.3</v>
      </c>
      <c r="R15" s="7">
        <v>961.5</v>
      </c>
      <c r="S15" s="45">
        <v>908.5</v>
      </c>
      <c r="T15" s="7">
        <v>957.8</v>
      </c>
      <c r="U15" s="45">
        <v>907.2</v>
      </c>
      <c r="V15" s="7">
        <v>952.2</v>
      </c>
      <c r="W15" s="36">
        <v>901.4</v>
      </c>
      <c r="X15" s="36">
        <v>949.6</v>
      </c>
      <c r="Y15" s="45">
        <v>897.4</v>
      </c>
      <c r="Z15" s="7">
        <v>942</v>
      </c>
      <c r="AA15" s="36">
        <v>892.6</v>
      </c>
      <c r="AB15" s="36">
        <v>937.1</v>
      </c>
      <c r="AC15" s="36">
        <v>887</v>
      </c>
      <c r="AD15" s="36">
        <v>939.1</v>
      </c>
      <c r="AE15" s="36">
        <v>894.6</v>
      </c>
      <c r="AF15" s="36">
        <v>933.8</v>
      </c>
      <c r="AG15" s="36">
        <v>895.5</v>
      </c>
      <c r="AH15" s="36">
        <v>934.5</v>
      </c>
      <c r="AI15" s="36">
        <v>897.2</v>
      </c>
      <c r="AJ15" s="36">
        <v>936.3</v>
      </c>
    </row>
    <row r="16" spans="1:36" ht="15.95" customHeight="1">
      <c r="A16" s="27"/>
      <c r="B16" s="29" t="s">
        <v>17</v>
      </c>
      <c r="C16" s="8">
        <v>409.4</v>
      </c>
      <c r="D16" s="3">
        <v>446.1</v>
      </c>
      <c r="E16" s="28">
        <v>415.3</v>
      </c>
      <c r="F16" s="4">
        <v>450.7</v>
      </c>
      <c r="G16" s="28">
        <v>421.2</v>
      </c>
      <c r="H16" s="4">
        <v>453</v>
      </c>
      <c r="I16" s="28">
        <v>426.4</v>
      </c>
      <c r="J16" s="4">
        <v>454.7</v>
      </c>
      <c r="K16" s="8">
        <v>429.3</v>
      </c>
      <c r="L16" s="3">
        <v>455.7</v>
      </c>
      <c r="M16" s="45">
        <v>434</v>
      </c>
      <c r="N16" s="7">
        <v>452.8</v>
      </c>
      <c r="O16" s="45">
        <v>435</v>
      </c>
      <c r="P16" s="7">
        <v>453.7</v>
      </c>
      <c r="Q16" s="45">
        <v>435.6</v>
      </c>
      <c r="R16" s="7">
        <v>454.3</v>
      </c>
      <c r="S16" s="45">
        <v>435.7</v>
      </c>
      <c r="T16" s="7">
        <v>455.2</v>
      </c>
      <c r="U16" s="45">
        <v>436</v>
      </c>
      <c r="V16" s="7">
        <v>456.2</v>
      </c>
      <c r="W16" s="36">
        <v>436.3</v>
      </c>
      <c r="X16" s="36">
        <v>457.2</v>
      </c>
      <c r="Y16" s="45">
        <v>436.7</v>
      </c>
      <c r="Z16" s="7">
        <v>457.9</v>
      </c>
      <c r="AA16" s="36">
        <v>440.9</v>
      </c>
      <c r="AB16" s="36">
        <v>455.2</v>
      </c>
      <c r="AC16" s="36">
        <v>444.3</v>
      </c>
      <c r="AD16" s="36">
        <v>453.8</v>
      </c>
      <c r="AE16" s="36">
        <v>446.9</v>
      </c>
      <c r="AF16" s="36">
        <v>452.7</v>
      </c>
      <c r="AG16" s="36">
        <v>448.1</v>
      </c>
      <c r="AH16" s="36">
        <v>453</v>
      </c>
      <c r="AI16" s="36">
        <v>451.5</v>
      </c>
      <c r="AJ16" s="36">
        <v>455.4</v>
      </c>
    </row>
    <row r="17" spans="1:36" s="26" customFormat="1" ht="15.75" customHeight="1">
      <c r="A17" s="27" t="s">
        <v>66</v>
      </c>
      <c r="B17" s="29"/>
      <c r="C17" s="27">
        <f>SUM(C18:C31)</f>
        <v>4701.6000000000004</v>
      </c>
      <c r="D17" s="27">
        <f>SUM(D18:D31)</f>
        <v>4821.2999999999993</v>
      </c>
      <c r="E17" s="27">
        <f>SUM(E18:E31)</f>
        <v>4788.6000000000004</v>
      </c>
      <c r="F17" s="27">
        <f>SUM(F18:F31)</f>
        <v>4891.0999999999995</v>
      </c>
      <c r="G17" s="27">
        <f>SUM(G18:G31)</f>
        <v>4863.5999999999995</v>
      </c>
      <c r="H17" s="27">
        <f>SUM(H18:H31)</f>
        <v>4957.2</v>
      </c>
      <c r="I17" s="27">
        <f>SUM(I18:I31)</f>
        <v>4934.5000000000009</v>
      </c>
      <c r="J17" s="27">
        <f>SUM(J18:J31)</f>
        <v>5016.7</v>
      </c>
      <c r="K17" s="27">
        <f>SUM(K18:K31)</f>
        <v>5007.4000000000005</v>
      </c>
      <c r="L17" s="27">
        <f>SUM(L18:L31)</f>
        <v>5077.9000000000005</v>
      </c>
      <c r="M17" s="27">
        <v>5064.1000000000004</v>
      </c>
      <c r="N17" s="27">
        <v>5140.3</v>
      </c>
      <c r="O17" s="27">
        <v>5122.3999999999996</v>
      </c>
      <c r="P17" s="27">
        <v>5199.3999999999996</v>
      </c>
      <c r="Q17" s="27">
        <v>5181.2</v>
      </c>
      <c r="R17" s="27">
        <v>5258.8</v>
      </c>
      <c r="S17" s="27">
        <v>5240.3999999999996</v>
      </c>
      <c r="T17" s="27">
        <v>5319.1</v>
      </c>
      <c r="U17" s="27">
        <v>5307.3</v>
      </c>
      <c r="V17" s="27">
        <v>5373.7</v>
      </c>
      <c r="W17" s="38">
        <v>5362.1</v>
      </c>
      <c r="X17" s="38">
        <v>5436.6</v>
      </c>
      <c r="Y17" s="27">
        <v>5419.5</v>
      </c>
      <c r="Z17" s="27">
        <v>5484.8</v>
      </c>
      <c r="AA17" s="38">
        <v>5469.3</v>
      </c>
      <c r="AB17" s="38">
        <v>5534.9</v>
      </c>
      <c r="AC17" s="38">
        <v>5459.1</v>
      </c>
      <c r="AD17" s="38">
        <v>5538.2</v>
      </c>
      <c r="AE17" s="38">
        <v>5517.9</v>
      </c>
      <c r="AF17" s="38">
        <v>5555.6</v>
      </c>
      <c r="AG17" s="38">
        <v>5576</v>
      </c>
      <c r="AH17" s="38">
        <v>5601</v>
      </c>
      <c r="AI17" s="38">
        <v>5629.2</v>
      </c>
      <c r="AJ17" s="38">
        <v>5661.3</v>
      </c>
    </row>
    <row r="18" spans="1:36" ht="15.95" customHeight="1">
      <c r="A18" s="27"/>
      <c r="B18" s="29" t="s">
        <v>18</v>
      </c>
      <c r="C18" s="8">
        <v>272</v>
      </c>
      <c r="D18" s="3">
        <v>278.3</v>
      </c>
      <c r="E18" s="28">
        <v>278.89999999999998</v>
      </c>
      <c r="F18" s="4">
        <v>285.3</v>
      </c>
      <c r="G18" s="28">
        <v>284.7</v>
      </c>
      <c r="H18" s="4">
        <v>293</v>
      </c>
      <c r="I18" s="28">
        <v>290.89999999999998</v>
      </c>
      <c r="J18" s="4">
        <v>299.5</v>
      </c>
      <c r="K18" s="8">
        <v>300</v>
      </c>
      <c r="L18" s="3">
        <v>305.89999999999998</v>
      </c>
      <c r="M18" s="45">
        <v>306.5</v>
      </c>
      <c r="N18" s="7">
        <v>312.7</v>
      </c>
      <c r="O18" s="45">
        <v>312.7</v>
      </c>
      <c r="P18" s="7">
        <v>318.89999999999998</v>
      </c>
      <c r="Q18" s="45">
        <v>318.7</v>
      </c>
      <c r="R18" s="7">
        <v>325.2</v>
      </c>
      <c r="S18" s="45">
        <v>324.89999999999998</v>
      </c>
      <c r="T18" s="7">
        <v>331.3</v>
      </c>
      <c r="U18" s="45">
        <v>331.2</v>
      </c>
      <c r="V18" s="7">
        <v>337.8</v>
      </c>
      <c r="W18" s="36">
        <v>337.5</v>
      </c>
      <c r="X18" s="36">
        <v>344.2</v>
      </c>
      <c r="Y18" s="45">
        <v>343.6</v>
      </c>
      <c r="Z18" s="7">
        <v>349.8</v>
      </c>
      <c r="AA18" s="36">
        <v>349</v>
      </c>
      <c r="AB18" s="36">
        <v>355.9</v>
      </c>
      <c r="AC18" s="36">
        <v>354.6</v>
      </c>
      <c r="AD18" s="36">
        <v>361.6</v>
      </c>
      <c r="AE18" s="36">
        <v>363.1</v>
      </c>
      <c r="AF18" s="36">
        <v>362</v>
      </c>
      <c r="AG18" s="36">
        <v>366.6</v>
      </c>
      <c r="AH18" s="36">
        <v>367.1</v>
      </c>
      <c r="AI18" s="36">
        <v>372.7</v>
      </c>
      <c r="AJ18" s="36">
        <v>373.6</v>
      </c>
    </row>
    <row r="19" spans="1:36" ht="15.95" customHeight="1">
      <c r="A19" s="27"/>
      <c r="B19" s="29" t="s">
        <v>19</v>
      </c>
      <c r="C19" s="8">
        <v>237.2</v>
      </c>
      <c r="D19" s="3">
        <v>252</v>
      </c>
      <c r="E19" s="28">
        <v>237.3</v>
      </c>
      <c r="F19" s="4">
        <v>252.1</v>
      </c>
      <c r="G19" s="28">
        <v>237.5</v>
      </c>
      <c r="H19" s="4">
        <v>252.5</v>
      </c>
      <c r="I19" s="28">
        <v>237.8</v>
      </c>
      <c r="J19" s="4">
        <v>252.7</v>
      </c>
      <c r="K19" s="8">
        <v>238.6</v>
      </c>
      <c r="L19" s="3">
        <v>253.5</v>
      </c>
      <c r="M19" s="45">
        <v>241.3</v>
      </c>
      <c r="N19" s="7">
        <v>252.6</v>
      </c>
      <c r="O19" s="45">
        <v>242.4</v>
      </c>
      <c r="P19" s="7">
        <v>253.8</v>
      </c>
      <c r="Q19" s="45">
        <v>243.6</v>
      </c>
      <c r="R19" s="7">
        <v>255.1</v>
      </c>
      <c r="S19" s="45">
        <v>244.4</v>
      </c>
      <c r="T19" s="7">
        <v>256.39999999999998</v>
      </c>
      <c r="U19" s="45">
        <v>246.8</v>
      </c>
      <c r="V19" s="7">
        <v>256</v>
      </c>
      <c r="W19" s="36">
        <v>247.4</v>
      </c>
      <c r="X19" s="36">
        <v>257.5</v>
      </c>
      <c r="Y19" s="45">
        <v>248.8</v>
      </c>
      <c r="Z19" s="7">
        <v>258</v>
      </c>
      <c r="AA19" s="36">
        <v>249.7</v>
      </c>
      <c r="AB19" s="36">
        <v>258.89999999999998</v>
      </c>
      <c r="AC19" s="36">
        <v>250.6</v>
      </c>
      <c r="AD19" s="36">
        <v>259.89999999999998</v>
      </c>
      <c r="AE19" s="36">
        <v>253.7</v>
      </c>
      <c r="AF19" s="36">
        <v>257.5</v>
      </c>
      <c r="AG19" s="36">
        <v>254.5</v>
      </c>
      <c r="AH19" s="36">
        <v>258.60000000000002</v>
      </c>
      <c r="AI19" s="36">
        <v>255.3</v>
      </c>
      <c r="AJ19" s="36">
        <v>259.7</v>
      </c>
    </row>
    <row r="20" spans="1:36" ht="15.95" customHeight="1">
      <c r="A20" s="27"/>
      <c r="B20" s="29" t="s">
        <v>21</v>
      </c>
      <c r="C20" s="8">
        <v>126.9</v>
      </c>
      <c r="D20" s="3">
        <v>127.3</v>
      </c>
      <c r="E20" s="28">
        <v>129.69999999999999</v>
      </c>
      <c r="F20" s="4">
        <v>129.9</v>
      </c>
      <c r="G20" s="28">
        <v>132.5</v>
      </c>
      <c r="H20" s="4">
        <v>132.69999999999999</v>
      </c>
      <c r="I20" s="28">
        <v>135.4</v>
      </c>
      <c r="J20" s="4">
        <v>135.5</v>
      </c>
      <c r="K20" s="8">
        <v>138.1</v>
      </c>
      <c r="L20" s="3">
        <v>138.30000000000001</v>
      </c>
      <c r="M20" s="45">
        <v>139.1</v>
      </c>
      <c r="N20" s="7">
        <v>139.30000000000001</v>
      </c>
      <c r="O20" s="45">
        <v>140.1</v>
      </c>
      <c r="P20" s="7">
        <v>140.4</v>
      </c>
      <c r="Q20" s="45">
        <v>141.1</v>
      </c>
      <c r="R20" s="7">
        <v>141.4</v>
      </c>
      <c r="S20" s="45">
        <v>142.1</v>
      </c>
      <c r="T20" s="7">
        <v>142.30000000000001</v>
      </c>
      <c r="U20" s="45">
        <v>143.5</v>
      </c>
      <c r="V20" s="7">
        <v>143</v>
      </c>
      <c r="W20" s="36">
        <v>144.1</v>
      </c>
      <c r="X20" s="36">
        <v>144.30000000000001</v>
      </c>
      <c r="Y20" s="45">
        <v>145.19999999999999</v>
      </c>
      <c r="Z20" s="7">
        <v>144.80000000000001</v>
      </c>
      <c r="AA20" s="36">
        <v>146.1</v>
      </c>
      <c r="AB20" s="36">
        <v>145.69999999999999</v>
      </c>
      <c r="AC20" s="36">
        <v>147.69999999999999</v>
      </c>
      <c r="AD20" s="36">
        <v>145.9</v>
      </c>
      <c r="AE20" s="36">
        <v>148.5</v>
      </c>
      <c r="AF20" s="36">
        <v>146.1</v>
      </c>
      <c r="AG20" s="36">
        <v>149.9</v>
      </c>
      <c r="AH20" s="36">
        <v>146.69999999999999</v>
      </c>
      <c r="AI20" s="36">
        <v>151.30000000000001</v>
      </c>
      <c r="AJ20" s="36">
        <v>147.4</v>
      </c>
    </row>
    <row r="21" spans="1:36" ht="15.95" customHeight="1">
      <c r="A21" s="27"/>
      <c r="B21" s="29" t="s">
        <v>23</v>
      </c>
      <c r="C21" s="8">
        <v>316.89999999999998</v>
      </c>
      <c r="D21" s="3">
        <v>321.89999999999998</v>
      </c>
      <c r="E21" s="28">
        <v>321.7</v>
      </c>
      <c r="F21" s="4">
        <v>327.2</v>
      </c>
      <c r="G21" s="28">
        <v>326.39999999999998</v>
      </c>
      <c r="H21" s="4">
        <v>332.6</v>
      </c>
      <c r="I21" s="28">
        <v>330.8</v>
      </c>
      <c r="J21" s="4">
        <v>337.2</v>
      </c>
      <c r="K21" s="8">
        <v>335</v>
      </c>
      <c r="L21" s="3">
        <v>342.3</v>
      </c>
      <c r="M21" s="45">
        <v>338.2</v>
      </c>
      <c r="N21" s="7">
        <v>345.9</v>
      </c>
      <c r="O21" s="45">
        <v>341.2</v>
      </c>
      <c r="P21" s="7">
        <v>349</v>
      </c>
      <c r="Q21" s="45">
        <v>344.2</v>
      </c>
      <c r="R21" s="7">
        <v>352.1</v>
      </c>
      <c r="S21" s="45">
        <v>347</v>
      </c>
      <c r="T21" s="7">
        <v>354.9</v>
      </c>
      <c r="U21" s="45">
        <v>350.3</v>
      </c>
      <c r="V21" s="7">
        <v>357.2</v>
      </c>
      <c r="W21" s="36">
        <v>352</v>
      </c>
      <c r="X21" s="36">
        <v>360.1</v>
      </c>
      <c r="Y21" s="45">
        <v>354.4</v>
      </c>
      <c r="Z21" s="7">
        <v>361.3</v>
      </c>
      <c r="AA21" s="36">
        <v>356.3</v>
      </c>
      <c r="AB21" s="36">
        <v>363.1</v>
      </c>
      <c r="AC21" s="36">
        <v>357.5</v>
      </c>
      <c r="AD21" s="36">
        <v>366</v>
      </c>
      <c r="AE21" s="36">
        <v>363.3</v>
      </c>
      <c r="AF21" s="36">
        <v>361.9</v>
      </c>
      <c r="AG21" s="36">
        <v>365.6</v>
      </c>
      <c r="AH21" s="36">
        <v>364.3</v>
      </c>
      <c r="AI21" s="36">
        <v>366</v>
      </c>
      <c r="AJ21" s="36">
        <v>364.8</v>
      </c>
    </row>
    <row r="22" spans="1:36" ht="15.95" customHeight="1">
      <c r="A22" s="27"/>
      <c r="B22" s="29" t="s">
        <v>20</v>
      </c>
      <c r="C22" s="8">
        <v>275</v>
      </c>
      <c r="D22" s="3">
        <v>275.10000000000002</v>
      </c>
      <c r="E22" s="28">
        <v>281.5</v>
      </c>
      <c r="F22" s="4">
        <v>281.3</v>
      </c>
      <c r="G22" s="28">
        <v>287.2</v>
      </c>
      <c r="H22" s="4">
        <v>287.3</v>
      </c>
      <c r="I22" s="28">
        <v>292.89999999999998</v>
      </c>
      <c r="J22" s="4">
        <v>293</v>
      </c>
      <c r="K22" s="8">
        <v>298.8</v>
      </c>
      <c r="L22" s="3">
        <v>299.7</v>
      </c>
      <c r="M22" s="45">
        <v>303.3</v>
      </c>
      <c r="N22" s="7">
        <v>304.10000000000002</v>
      </c>
      <c r="O22" s="45">
        <v>307.60000000000002</v>
      </c>
      <c r="P22" s="7">
        <v>309</v>
      </c>
      <c r="Q22" s="45">
        <v>312.10000000000002</v>
      </c>
      <c r="R22" s="7">
        <v>313.60000000000002</v>
      </c>
      <c r="S22" s="45">
        <v>316</v>
      </c>
      <c r="T22" s="7">
        <v>318.2</v>
      </c>
      <c r="U22" s="45">
        <v>285.7</v>
      </c>
      <c r="V22" s="7">
        <v>288.2</v>
      </c>
      <c r="W22" s="36">
        <v>289.39999999999998</v>
      </c>
      <c r="X22" s="36">
        <v>292</v>
      </c>
      <c r="Y22" s="45">
        <v>294.5</v>
      </c>
      <c r="Z22" s="7">
        <v>295.7</v>
      </c>
      <c r="AA22" s="36">
        <v>299.2</v>
      </c>
      <c r="AB22" s="36">
        <v>299.10000000000002</v>
      </c>
      <c r="AC22" s="36">
        <v>304.5</v>
      </c>
      <c r="AD22" s="36">
        <v>302</v>
      </c>
      <c r="AE22" s="36">
        <v>309.89999999999998</v>
      </c>
      <c r="AF22" s="36">
        <v>305.89999999999998</v>
      </c>
      <c r="AG22" s="36">
        <v>315.60000000000002</v>
      </c>
      <c r="AH22" s="36">
        <v>311.10000000000002</v>
      </c>
      <c r="AI22" s="36">
        <v>321.2</v>
      </c>
      <c r="AJ22" s="36">
        <v>316.3</v>
      </c>
    </row>
    <row r="23" spans="1:36" ht="15.95" customHeight="1">
      <c r="A23" s="27"/>
      <c r="B23" s="29" t="s">
        <v>24</v>
      </c>
      <c r="C23" s="8">
        <v>322.7</v>
      </c>
      <c r="D23" s="3">
        <v>325</v>
      </c>
      <c r="E23" s="28">
        <v>327.10000000000002</v>
      </c>
      <c r="F23" s="4">
        <v>328.8</v>
      </c>
      <c r="G23" s="28">
        <v>331.5</v>
      </c>
      <c r="H23" s="4">
        <v>333</v>
      </c>
      <c r="I23" s="28">
        <v>336</v>
      </c>
      <c r="J23" s="4">
        <v>337.1</v>
      </c>
      <c r="K23" s="8">
        <v>340.4</v>
      </c>
      <c r="L23" s="3">
        <v>341.7</v>
      </c>
      <c r="M23" s="45">
        <v>343.2</v>
      </c>
      <c r="N23" s="7">
        <v>344.8</v>
      </c>
      <c r="O23" s="45">
        <v>346.5</v>
      </c>
      <c r="P23" s="7">
        <v>347.6</v>
      </c>
      <c r="Q23" s="45">
        <v>349.2</v>
      </c>
      <c r="R23" s="7">
        <v>350.9</v>
      </c>
      <c r="S23" s="45">
        <v>352.2</v>
      </c>
      <c r="T23" s="7">
        <v>354.6</v>
      </c>
      <c r="U23" s="45">
        <v>355.5</v>
      </c>
      <c r="V23" s="7">
        <v>358</v>
      </c>
      <c r="W23" s="36">
        <v>358.1</v>
      </c>
      <c r="X23" s="36">
        <v>361.4</v>
      </c>
      <c r="Y23" s="45">
        <v>360.5</v>
      </c>
      <c r="Z23" s="7">
        <v>364.9</v>
      </c>
      <c r="AA23" s="36">
        <v>363.7</v>
      </c>
      <c r="AB23" s="36">
        <v>367.9</v>
      </c>
      <c r="AC23" s="36">
        <v>367.7</v>
      </c>
      <c r="AD23" s="36">
        <v>369.8</v>
      </c>
      <c r="AE23" s="36">
        <v>370.7</v>
      </c>
      <c r="AF23" s="36">
        <v>371</v>
      </c>
      <c r="AG23" s="36">
        <v>375.7</v>
      </c>
      <c r="AH23" s="36">
        <v>375.6</v>
      </c>
      <c r="AI23" s="36">
        <v>379.8</v>
      </c>
      <c r="AJ23" s="36">
        <v>378.8</v>
      </c>
    </row>
    <row r="24" spans="1:36" ht="15.95" customHeight="1">
      <c r="A24" s="27"/>
      <c r="B24" s="29" t="s">
        <v>25</v>
      </c>
      <c r="C24" s="8">
        <v>492.6</v>
      </c>
      <c r="D24" s="3">
        <v>512.4</v>
      </c>
      <c r="E24" s="28">
        <v>500</v>
      </c>
      <c r="F24" s="4">
        <v>520.6</v>
      </c>
      <c r="G24" s="28">
        <v>507.3</v>
      </c>
      <c r="H24" s="4">
        <v>522.29999999999995</v>
      </c>
      <c r="I24" s="28">
        <v>514.9</v>
      </c>
      <c r="J24" s="4">
        <v>523.6</v>
      </c>
      <c r="K24" s="8">
        <v>522.20000000000005</v>
      </c>
      <c r="L24" s="3">
        <v>525.6</v>
      </c>
      <c r="M24" s="45">
        <v>525.9</v>
      </c>
      <c r="N24" s="7">
        <v>529.6</v>
      </c>
      <c r="O24" s="45">
        <v>529.9</v>
      </c>
      <c r="P24" s="7">
        <v>533.70000000000005</v>
      </c>
      <c r="Q24" s="45">
        <v>533.6</v>
      </c>
      <c r="R24" s="7">
        <v>537.4</v>
      </c>
      <c r="S24" s="45">
        <v>538</v>
      </c>
      <c r="T24" s="7">
        <v>541.5</v>
      </c>
      <c r="U24" s="45">
        <v>544.29999999999995</v>
      </c>
      <c r="V24" s="7">
        <v>544.70000000000005</v>
      </c>
      <c r="W24" s="36">
        <v>549.4</v>
      </c>
      <c r="X24" s="36">
        <v>549.1</v>
      </c>
      <c r="Y24" s="45">
        <v>553.79999999999995</v>
      </c>
      <c r="Z24" s="7">
        <v>552.70000000000005</v>
      </c>
      <c r="AA24" s="36">
        <v>556.29999999999995</v>
      </c>
      <c r="AB24" s="36">
        <v>556.70000000000005</v>
      </c>
      <c r="AC24" s="36">
        <v>558.4</v>
      </c>
      <c r="AD24" s="36">
        <v>561.9</v>
      </c>
      <c r="AE24" s="36">
        <v>556.5</v>
      </c>
      <c r="AF24" s="36">
        <v>568.9</v>
      </c>
      <c r="AG24" s="36">
        <v>558.9</v>
      </c>
      <c r="AH24" s="36">
        <v>572.4</v>
      </c>
      <c r="AI24" s="36">
        <v>562.79999999999995</v>
      </c>
      <c r="AJ24" s="36">
        <v>576.6</v>
      </c>
    </row>
    <row r="25" spans="1:36" ht="15.95" customHeight="1">
      <c r="A25" s="27"/>
      <c r="B25" s="29" t="s">
        <v>22</v>
      </c>
      <c r="C25" s="8">
        <v>333.7</v>
      </c>
      <c r="D25" s="3">
        <v>345.5</v>
      </c>
      <c r="E25" s="28">
        <v>338.8</v>
      </c>
      <c r="F25" s="4">
        <v>350.4</v>
      </c>
      <c r="G25" s="28">
        <v>342.6</v>
      </c>
      <c r="H25" s="4">
        <v>352.1</v>
      </c>
      <c r="I25" s="28">
        <v>346.5</v>
      </c>
      <c r="J25" s="4">
        <v>353.7</v>
      </c>
      <c r="K25" s="8">
        <v>350.3</v>
      </c>
      <c r="L25" s="3">
        <v>355.6</v>
      </c>
      <c r="M25" s="45">
        <v>351.1</v>
      </c>
      <c r="N25" s="7">
        <v>356.8</v>
      </c>
      <c r="O25" s="45">
        <v>352.4</v>
      </c>
      <c r="P25" s="7">
        <v>358.1</v>
      </c>
      <c r="Q25" s="45">
        <v>353.8</v>
      </c>
      <c r="R25" s="7">
        <v>359.4</v>
      </c>
      <c r="S25" s="45">
        <v>355.6</v>
      </c>
      <c r="T25" s="7">
        <v>361.1</v>
      </c>
      <c r="U25" s="45">
        <v>358.2</v>
      </c>
      <c r="V25" s="7">
        <v>362.3</v>
      </c>
      <c r="W25" s="36">
        <v>359.3</v>
      </c>
      <c r="X25" s="36">
        <v>364.8</v>
      </c>
      <c r="Y25" s="45">
        <v>361.1</v>
      </c>
      <c r="Z25" s="7">
        <v>365.2</v>
      </c>
      <c r="AA25" s="36">
        <v>362</v>
      </c>
      <c r="AB25" s="36">
        <v>366.2</v>
      </c>
      <c r="AC25" s="36">
        <v>363.8</v>
      </c>
      <c r="AD25" s="36">
        <v>366.9</v>
      </c>
      <c r="AE25" s="36">
        <v>364.9</v>
      </c>
      <c r="AF25" s="36">
        <v>368.3</v>
      </c>
      <c r="AG25" s="36">
        <v>366.9</v>
      </c>
      <c r="AH25" s="36">
        <v>369.4</v>
      </c>
      <c r="AI25" s="36">
        <v>369.8</v>
      </c>
      <c r="AJ25" s="36">
        <v>371.4</v>
      </c>
    </row>
    <row r="26" spans="1:36" ht="15.95" customHeight="1">
      <c r="A26" s="27"/>
      <c r="B26" s="29" t="s">
        <v>27</v>
      </c>
      <c r="C26" s="8">
        <v>700.4</v>
      </c>
      <c r="D26" s="3">
        <v>730.6</v>
      </c>
      <c r="E26" s="28">
        <v>716.3</v>
      </c>
      <c r="F26" s="4">
        <v>735.1</v>
      </c>
      <c r="G26" s="28">
        <v>725.2</v>
      </c>
      <c r="H26" s="4">
        <v>743.1</v>
      </c>
      <c r="I26" s="28">
        <v>730.7</v>
      </c>
      <c r="J26" s="4">
        <v>746.7</v>
      </c>
      <c r="K26" s="8">
        <v>739.5</v>
      </c>
      <c r="L26" s="3">
        <v>756.2</v>
      </c>
      <c r="M26" s="45">
        <v>742.6</v>
      </c>
      <c r="N26" s="7">
        <v>760.1</v>
      </c>
      <c r="O26" s="45">
        <v>745.7</v>
      </c>
      <c r="P26" s="7">
        <v>763.4</v>
      </c>
      <c r="Q26" s="45">
        <v>749.1</v>
      </c>
      <c r="R26" s="7">
        <v>766.7</v>
      </c>
      <c r="S26" s="45">
        <v>752.8</v>
      </c>
      <c r="T26" s="7">
        <v>769.8</v>
      </c>
      <c r="U26" s="45">
        <v>756.6</v>
      </c>
      <c r="V26" s="7">
        <v>773.7</v>
      </c>
      <c r="W26" s="36">
        <v>760</v>
      </c>
      <c r="X26" s="36">
        <v>777.3</v>
      </c>
      <c r="Y26" s="45">
        <v>762.9</v>
      </c>
      <c r="Z26" s="7">
        <v>780.1</v>
      </c>
      <c r="AA26" s="36">
        <v>765.8</v>
      </c>
      <c r="AB26" s="36">
        <v>783</v>
      </c>
      <c r="AC26" s="36">
        <v>771.9</v>
      </c>
      <c r="AD26" s="36">
        <v>782.7</v>
      </c>
      <c r="AE26" s="36">
        <v>771.8</v>
      </c>
      <c r="AF26" s="36">
        <v>785.1</v>
      </c>
      <c r="AG26" s="36">
        <v>779.3</v>
      </c>
      <c r="AH26" s="36">
        <v>785.1</v>
      </c>
      <c r="AI26" s="36">
        <v>781.3</v>
      </c>
      <c r="AJ26" s="36">
        <v>793</v>
      </c>
    </row>
    <row r="27" spans="1:36" ht="15.95" customHeight="1">
      <c r="A27" s="27"/>
      <c r="B27" s="29" t="s">
        <v>26</v>
      </c>
      <c r="C27" s="8">
        <v>592.9</v>
      </c>
      <c r="D27" s="3">
        <v>618.79999999999995</v>
      </c>
      <c r="E27" s="28">
        <v>600</v>
      </c>
      <c r="F27" s="4">
        <v>624.79999999999995</v>
      </c>
      <c r="G27" s="28">
        <v>607.1</v>
      </c>
      <c r="H27" s="4">
        <v>630.79999999999995</v>
      </c>
      <c r="I27" s="28">
        <v>614.4</v>
      </c>
      <c r="J27" s="4">
        <v>636.4</v>
      </c>
      <c r="K27" s="8">
        <v>620.79999999999995</v>
      </c>
      <c r="L27" s="3">
        <v>643</v>
      </c>
      <c r="M27" s="45">
        <v>623.5</v>
      </c>
      <c r="N27" s="7">
        <v>646.6</v>
      </c>
      <c r="O27" s="45">
        <v>626.4</v>
      </c>
      <c r="P27" s="7">
        <v>649.6</v>
      </c>
      <c r="Q27" s="45">
        <v>629.1</v>
      </c>
      <c r="R27" s="7">
        <v>652.29999999999995</v>
      </c>
      <c r="S27" s="45">
        <v>631.79999999999995</v>
      </c>
      <c r="T27" s="7">
        <v>654.5</v>
      </c>
      <c r="U27" s="45">
        <v>635</v>
      </c>
      <c r="V27" s="7">
        <v>656.7</v>
      </c>
      <c r="W27" s="36">
        <v>638.20000000000005</v>
      </c>
      <c r="X27" s="36">
        <v>659.1</v>
      </c>
      <c r="Y27" s="45">
        <v>639.79999999999995</v>
      </c>
      <c r="Z27" s="7">
        <v>661.7</v>
      </c>
      <c r="AA27" s="36">
        <v>641.79999999999995</v>
      </c>
      <c r="AB27" s="36">
        <v>663.8</v>
      </c>
      <c r="AC27" s="36">
        <v>646.20000000000005</v>
      </c>
      <c r="AD27" s="36">
        <v>665.3</v>
      </c>
      <c r="AE27" s="36">
        <v>647.29999999999995</v>
      </c>
      <c r="AF27" s="36">
        <v>669.3</v>
      </c>
      <c r="AG27" s="36">
        <v>652.20000000000005</v>
      </c>
      <c r="AH27" s="36">
        <v>668</v>
      </c>
      <c r="AI27" s="36">
        <v>653.9</v>
      </c>
      <c r="AJ27" s="36">
        <v>672.1</v>
      </c>
    </row>
    <row r="28" spans="1:36" ht="15.95" customHeight="1">
      <c r="A28" s="27"/>
      <c r="B28" s="29" t="s">
        <v>62</v>
      </c>
      <c r="C28" s="8"/>
      <c r="D28" s="3"/>
      <c r="E28" s="8"/>
      <c r="F28" s="3"/>
      <c r="G28" s="8"/>
      <c r="H28" s="3"/>
      <c r="I28" s="8"/>
      <c r="J28" s="3"/>
      <c r="K28" s="8"/>
      <c r="L28" s="3"/>
      <c r="M28" s="8"/>
      <c r="O28" s="8"/>
      <c r="Q28" s="8"/>
      <c r="S28" s="8"/>
      <c r="U28" s="45">
        <v>212.5</v>
      </c>
      <c r="V28" s="12">
        <v>210.8</v>
      </c>
      <c r="W28" s="36">
        <v>219.9</v>
      </c>
      <c r="X28" s="36">
        <v>218.6</v>
      </c>
      <c r="Y28" s="45">
        <v>227.1</v>
      </c>
      <c r="Z28" s="12">
        <v>225.6</v>
      </c>
      <c r="AA28" s="36">
        <v>233.8</v>
      </c>
      <c r="AB28" s="36">
        <v>232.2</v>
      </c>
      <c r="AC28" s="36">
        <v>240.5</v>
      </c>
      <c r="AD28" s="36">
        <v>238.8</v>
      </c>
      <c r="AE28" s="36">
        <v>245.5</v>
      </c>
      <c r="AF28" s="36">
        <v>245.3</v>
      </c>
      <c r="AG28" s="36">
        <v>250.7</v>
      </c>
      <c r="AH28" s="36">
        <v>250.5</v>
      </c>
      <c r="AI28" s="36">
        <v>256.3</v>
      </c>
      <c r="AJ28" s="36">
        <v>256</v>
      </c>
    </row>
    <row r="29" spans="1:36" s="26" customFormat="1" ht="15.95" customHeight="1">
      <c r="A29" s="27"/>
      <c r="B29" s="29" t="s">
        <v>29</v>
      </c>
      <c r="C29" s="8">
        <v>270.39999999999998</v>
      </c>
      <c r="D29" s="3">
        <v>265.10000000000002</v>
      </c>
      <c r="E29" s="28">
        <v>277.60000000000002</v>
      </c>
      <c r="F29" s="4">
        <v>271.89999999999998</v>
      </c>
      <c r="G29" s="28">
        <v>284.39999999999998</v>
      </c>
      <c r="H29" s="4">
        <v>278.39999999999998</v>
      </c>
      <c r="I29" s="28">
        <v>291.60000000000002</v>
      </c>
      <c r="J29" s="4">
        <v>285.10000000000002</v>
      </c>
      <c r="K29" s="8">
        <v>300.10000000000002</v>
      </c>
      <c r="L29" s="3">
        <v>293.5</v>
      </c>
      <c r="M29" s="2">
        <v>311.7</v>
      </c>
      <c r="N29" s="2">
        <v>305.10000000000002</v>
      </c>
      <c r="O29" s="45">
        <v>322.8</v>
      </c>
      <c r="P29" s="2">
        <v>315.89999999999998</v>
      </c>
      <c r="Q29" s="2">
        <v>334.4</v>
      </c>
      <c r="R29" s="2">
        <v>327.2</v>
      </c>
      <c r="S29" s="2">
        <v>344.6</v>
      </c>
      <c r="T29" s="2">
        <v>340.1</v>
      </c>
      <c r="U29" s="28">
        <v>176.5</v>
      </c>
      <c r="V29" s="7">
        <v>174.8</v>
      </c>
      <c r="W29" s="36">
        <v>179.5</v>
      </c>
      <c r="X29" s="36">
        <v>177.2</v>
      </c>
      <c r="Y29" s="28">
        <v>181.3</v>
      </c>
      <c r="Z29" s="7">
        <v>179.4</v>
      </c>
      <c r="AA29" s="36">
        <v>183.2</v>
      </c>
      <c r="AB29" s="36">
        <v>181.2</v>
      </c>
      <c r="AC29" s="36">
        <v>186.5</v>
      </c>
      <c r="AD29" s="36">
        <v>181.4</v>
      </c>
      <c r="AE29" s="36">
        <v>189.9</v>
      </c>
      <c r="AF29" s="36">
        <v>181.5</v>
      </c>
      <c r="AG29" s="36">
        <v>194.6</v>
      </c>
      <c r="AH29" s="36">
        <v>185.9</v>
      </c>
      <c r="AI29" s="36">
        <v>200</v>
      </c>
      <c r="AJ29" s="36">
        <v>191.2</v>
      </c>
    </row>
    <row r="30" spans="1:36" ht="15.95" customHeight="1">
      <c r="A30" s="27"/>
      <c r="B30" s="29" t="s">
        <v>30</v>
      </c>
      <c r="C30" s="8">
        <v>408.3</v>
      </c>
      <c r="D30" s="3">
        <v>403.4</v>
      </c>
      <c r="E30" s="28">
        <v>419.1</v>
      </c>
      <c r="F30" s="4">
        <v>414.3</v>
      </c>
      <c r="G30" s="28">
        <v>429.2</v>
      </c>
      <c r="H30" s="4">
        <v>425.8</v>
      </c>
      <c r="I30" s="28">
        <v>438.8</v>
      </c>
      <c r="J30" s="4">
        <v>438.2</v>
      </c>
      <c r="K30" s="8">
        <v>446.4</v>
      </c>
      <c r="L30" s="3">
        <v>440.1</v>
      </c>
      <c r="M30" s="45">
        <v>456.2</v>
      </c>
      <c r="N30" s="7">
        <v>453.7</v>
      </c>
      <c r="O30" s="45">
        <v>467</v>
      </c>
      <c r="P30" s="7">
        <v>464.4</v>
      </c>
      <c r="Q30" s="45">
        <v>477.8</v>
      </c>
      <c r="R30" s="7">
        <v>475.2</v>
      </c>
      <c r="S30" s="45">
        <v>489.1</v>
      </c>
      <c r="T30" s="7">
        <v>485.4</v>
      </c>
      <c r="U30" s="45">
        <v>500.1</v>
      </c>
      <c r="V30" s="7">
        <v>494.5</v>
      </c>
      <c r="W30" s="36">
        <v>509.2</v>
      </c>
      <c r="X30" s="36">
        <v>505.3</v>
      </c>
      <c r="Y30" s="45">
        <v>519.70000000000005</v>
      </c>
      <c r="Z30" s="7">
        <v>513.79999999999995</v>
      </c>
      <c r="AA30" s="36">
        <v>528.4</v>
      </c>
      <c r="AB30" s="36">
        <v>522.4</v>
      </c>
      <c r="AC30" s="36">
        <v>529.70000000000005</v>
      </c>
      <c r="AD30" s="36">
        <v>537.5</v>
      </c>
      <c r="AE30" s="36">
        <v>542.6</v>
      </c>
      <c r="AF30" s="36">
        <v>536.6</v>
      </c>
      <c r="AG30" s="36">
        <v>552.29999999999995</v>
      </c>
      <c r="AH30" s="36">
        <v>546.70000000000005</v>
      </c>
      <c r="AI30" s="36">
        <v>562.29999999999995</v>
      </c>
      <c r="AJ30" s="36">
        <v>557.1</v>
      </c>
    </row>
    <row r="31" spans="1:36" ht="15.95" customHeight="1">
      <c r="A31" s="27"/>
      <c r="B31" s="29" t="s">
        <v>31</v>
      </c>
      <c r="C31" s="8">
        <v>352.6</v>
      </c>
      <c r="D31" s="3">
        <v>365.9</v>
      </c>
      <c r="E31" s="28">
        <v>360.6</v>
      </c>
      <c r="F31" s="4">
        <v>369.4</v>
      </c>
      <c r="G31" s="28">
        <v>368</v>
      </c>
      <c r="H31" s="4">
        <v>373.6</v>
      </c>
      <c r="I31" s="28">
        <v>373.8</v>
      </c>
      <c r="J31" s="4">
        <v>378</v>
      </c>
      <c r="K31" s="8">
        <v>377.2</v>
      </c>
      <c r="L31" s="3">
        <v>382.5</v>
      </c>
      <c r="M31" s="45">
        <v>381.5</v>
      </c>
      <c r="N31" s="7">
        <v>389</v>
      </c>
      <c r="O31" s="45">
        <v>387.7</v>
      </c>
      <c r="P31" s="7">
        <v>395.6</v>
      </c>
      <c r="Q31" s="45">
        <v>394.5</v>
      </c>
      <c r="R31" s="7">
        <v>402.3</v>
      </c>
      <c r="S31" s="45">
        <v>401.9</v>
      </c>
      <c r="T31" s="7">
        <v>409</v>
      </c>
      <c r="U31" s="45">
        <v>411.1</v>
      </c>
      <c r="V31" s="7">
        <v>416</v>
      </c>
      <c r="W31" s="36">
        <v>418.1</v>
      </c>
      <c r="X31" s="36">
        <v>425.7</v>
      </c>
      <c r="Y31" s="45">
        <v>426.8</v>
      </c>
      <c r="Z31" s="7">
        <v>431.8</v>
      </c>
      <c r="AA31" s="36">
        <v>434</v>
      </c>
      <c r="AB31" s="36">
        <v>438.8</v>
      </c>
      <c r="AC31" s="36">
        <v>379.5</v>
      </c>
      <c r="AD31" s="36">
        <v>398.5</v>
      </c>
      <c r="AE31" s="36">
        <v>390.2</v>
      </c>
      <c r="AF31" s="36">
        <v>396.2</v>
      </c>
      <c r="AG31" s="36">
        <v>393.2</v>
      </c>
      <c r="AH31" s="36">
        <v>399.6</v>
      </c>
      <c r="AI31" s="36">
        <v>396.5</v>
      </c>
      <c r="AJ31" s="36">
        <v>403.3</v>
      </c>
    </row>
    <row r="32" spans="1:36" ht="15.95" customHeight="1">
      <c r="A32" s="27" t="s">
        <v>67</v>
      </c>
      <c r="B32" s="29"/>
      <c r="C32" s="27">
        <f>SUM(C33:C46)</f>
        <v>8432.7999999999993</v>
      </c>
      <c r="D32" s="27">
        <f>SUM(D33:D46)</f>
        <v>8768.4</v>
      </c>
      <c r="E32" s="27">
        <f>SUM(E33:E46)</f>
        <v>8553.5</v>
      </c>
      <c r="F32" s="27">
        <f>SUM(F33:F46)</f>
        <v>8882.6999999999989</v>
      </c>
      <c r="G32" s="27">
        <f>SUM(G33:G46)</f>
        <v>8671.5</v>
      </c>
      <c r="H32" s="27">
        <f>SUM(H33:H46)</f>
        <v>9002.5</v>
      </c>
      <c r="I32" s="27">
        <f>SUM(I33:I46)</f>
        <v>8796.2999999999993</v>
      </c>
      <c r="J32" s="27">
        <f>SUM(J33:J46)</f>
        <v>9116.1</v>
      </c>
      <c r="K32" s="27">
        <f>SUM(K33:K46)</f>
        <v>8902.9000000000015</v>
      </c>
      <c r="L32" s="27">
        <f>SUM(L33:L46)</f>
        <v>9231.5999999999985</v>
      </c>
      <c r="M32" s="27">
        <v>8941</v>
      </c>
      <c r="N32" s="27">
        <v>9277.2999999999993</v>
      </c>
      <c r="O32" s="27">
        <v>8984</v>
      </c>
      <c r="P32" s="27">
        <v>9321.4</v>
      </c>
      <c r="Q32" s="27">
        <v>9023.2999999999993</v>
      </c>
      <c r="R32" s="27">
        <v>9360.9</v>
      </c>
      <c r="S32" s="27">
        <v>9064.2999999999993</v>
      </c>
      <c r="T32" s="27">
        <v>9395.2999999999993</v>
      </c>
      <c r="U32" s="27">
        <v>9109.2000000000007</v>
      </c>
      <c r="V32" s="27">
        <v>9429.2999999999993</v>
      </c>
      <c r="W32" s="38">
        <v>9142.6</v>
      </c>
      <c r="X32" s="38">
        <v>9466</v>
      </c>
      <c r="Y32" s="27">
        <v>9177.7000000000007</v>
      </c>
      <c r="Z32" s="27">
        <v>9489.7000000000007</v>
      </c>
      <c r="AA32" s="38">
        <v>9206.9</v>
      </c>
      <c r="AB32" s="38">
        <v>9522.2000000000007</v>
      </c>
      <c r="AC32" s="38">
        <v>9269</v>
      </c>
      <c r="AD32" s="38">
        <v>9528.9</v>
      </c>
      <c r="AE32" s="38">
        <v>9323.1</v>
      </c>
      <c r="AF32" s="38">
        <v>9532.6</v>
      </c>
      <c r="AG32" s="38">
        <v>9371.1</v>
      </c>
      <c r="AH32" s="38">
        <v>9572.4</v>
      </c>
      <c r="AI32" s="38">
        <v>9425.5</v>
      </c>
      <c r="AJ32" s="38">
        <v>9621</v>
      </c>
    </row>
    <row r="33" spans="1:36" ht="15.95" customHeight="1">
      <c r="A33" s="27"/>
      <c r="B33" s="29" t="s">
        <v>32</v>
      </c>
      <c r="C33" s="8">
        <v>1630</v>
      </c>
      <c r="D33" s="3">
        <v>1707.7</v>
      </c>
      <c r="E33" s="28">
        <v>1649.5</v>
      </c>
      <c r="F33" s="4">
        <v>1726.4</v>
      </c>
      <c r="G33" s="28">
        <v>1667</v>
      </c>
      <c r="H33" s="4">
        <v>1747.1</v>
      </c>
      <c r="I33" s="28">
        <v>1685.4</v>
      </c>
      <c r="J33" s="4">
        <v>1763.1</v>
      </c>
      <c r="K33" s="8">
        <v>1698.7</v>
      </c>
      <c r="L33" s="3">
        <v>1775.8</v>
      </c>
      <c r="M33" s="45">
        <v>1694.8</v>
      </c>
      <c r="N33" s="7">
        <v>1773.4</v>
      </c>
      <c r="O33" s="45">
        <v>1692.7</v>
      </c>
      <c r="P33" s="7">
        <v>1771.3</v>
      </c>
      <c r="Q33" s="45">
        <v>1689.7</v>
      </c>
      <c r="R33" s="7">
        <v>1768.1</v>
      </c>
      <c r="S33" s="45">
        <v>1687</v>
      </c>
      <c r="T33" s="7">
        <v>1762.8</v>
      </c>
      <c r="U33" s="45">
        <v>1686.4</v>
      </c>
      <c r="V33" s="7">
        <v>1756.2</v>
      </c>
      <c r="W33" s="36">
        <v>1682.1</v>
      </c>
      <c r="X33" s="36">
        <v>1754.3</v>
      </c>
      <c r="Y33" s="45">
        <v>1679.3</v>
      </c>
      <c r="Z33" s="7">
        <v>1748.7</v>
      </c>
      <c r="AA33" s="36">
        <v>1675.2</v>
      </c>
      <c r="AB33" s="36">
        <v>1742.1</v>
      </c>
      <c r="AC33" s="36">
        <v>1687.7</v>
      </c>
      <c r="AD33" s="36">
        <v>1721.1</v>
      </c>
      <c r="AE33" s="36">
        <v>1682.3</v>
      </c>
      <c r="AF33" s="36">
        <v>1722</v>
      </c>
      <c r="AG33" s="36">
        <v>1683.1</v>
      </c>
      <c r="AH33" s="36">
        <v>1722.8</v>
      </c>
      <c r="AI33" s="36">
        <v>1686.3</v>
      </c>
      <c r="AJ33" s="36">
        <v>1726.3</v>
      </c>
    </row>
    <row r="34" spans="1:36" s="26" customFormat="1" ht="15.95" customHeight="1">
      <c r="A34" s="27"/>
      <c r="B34" s="29" t="s">
        <v>33</v>
      </c>
      <c r="C34" s="8">
        <v>1340.1</v>
      </c>
      <c r="D34" s="3">
        <v>1374.8</v>
      </c>
      <c r="E34" s="28">
        <v>1358.3</v>
      </c>
      <c r="F34" s="4">
        <v>1394.5</v>
      </c>
      <c r="G34" s="28">
        <v>1376.5</v>
      </c>
      <c r="H34" s="4">
        <v>1414.8</v>
      </c>
      <c r="I34" s="28">
        <v>1395.2</v>
      </c>
      <c r="J34" s="4">
        <v>1434.2</v>
      </c>
      <c r="K34" s="8">
        <v>1411.4</v>
      </c>
      <c r="L34" s="3">
        <v>1453.8</v>
      </c>
      <c r="M34" s="45">
        <v>1413.6</v>
      </c>
      <c r="N34" s="7">
        <v>1457.5</v>
      </c>
      <c r="O34" s="45">
        <v>1416.5</v>
      </c>
      <c r="P34" s="7">
        <v>1460.5</v>
      </c>
      <c r="Q34" s="45">
        <v>1418.8</v>
      </c>
      <c r="R34" s="7">
        <v>1462.8</v>
      </c>
      <c r="S34" s="45">
        <v>1419.1</v>
      </c>
      <c r="T34" s="7">
        <v>1465.8</v>
      </c>
      <c r="U34" s="45">
        <v>1420.3</v>
      </c>
      <c r="V34" s="7">
        <v>1469.7</v>
      </c>
      <c r="W34" s="36">
        <v>1421.8</v>
      </c>
      <c r="X34" s="36">
        <v>1473.8</v>
      </c>
      <c r="Y34" s="45">
        <v>1423.1</v>
      </c>
      <c r="Z34" s="7">
        <v>1477</v>
      </c>
      <c r="AA34" s="36">
        <v>1424.6</v>
      </c>
      <c r="AB34" s="36">
        <v>1480.6</v>
      </c>
      <c r="AC34" s="36">
        <v>1438.4</v>
      </c>
      <c r="AD34" s="36">
        <v>1473.7</v>
      </c>
      <c r="AE34" s="36">
        <v>1446.8</v>
      </c>
      <c r="AF34" s="36">
        <v>1467.7</v>
      </c>
      <c r="AG34" s="36">
        <v>1453.7</v>
      </c>
      <c r="AH34" s="36">
        <v>1475</v>
      </c>
      <c r="AI34" s="36">
        <v>1460.6</v>
      </c>
      <c r="AJ34" s="36">
        <v>1482.3</v>
      </c>
    </row>
    <row r="35" spans="1:36" ht="15.95" customHeight="1">
      <c r="A35" s="27"/>
      <c r="B35" s="29" t="s">
        <v>34</v>
      </c>
      <c r="C35" s="8">
        <v>611.29999999999995</v>
      </c>
      <c r="D35" s="3">
        <v>636.4</v>
      </c>
      <c r="E35" s="28">
        <v>614.5</v>
      </c>
      <c r="F35" s="4">
        <v>638.70000000000005</v>
      </c>
      <c r="G35" s="28">
        <v>617.5</v>
      </c>
      <c r="H35" s="4">
        <v>641.1</v>
      </c>
      <c r="I35" s="28">
        <v>620.9</v>
      </c>
      <c r="J35" s="4">
        <v>643.5</v>
      </c>
      <c r="K35" s="8">
        <v>623.9</v>
      </c>
      <c r="L35" s="3">
        <v>647.20000000000005</v>
      </c>
      <c r="M35" s="45">
        <v>622.29999999999995</v>
      </c>
      <c r="N35" s="7">
        <v>646.1</v>
      </c>
      <c r="O35" s="45">
        <v>620.70000000000005</v>
      </c>
      <c r="P35" s="7">
        <v>644.4</v>
      </c>
      <c r="Q35" s="45">
        <v>618.6</v>
      </c>
      <c r="R35" s="7">
        <v>642.20000000000005</v>
      </c>
      <c r="S35" s="45">
        <v>616.6</v>
      </c>
      <c r="T35" s="7">
        <v>639.70000000000005</v>
      </c>
      <c r="U35" s="45">
        <v>621.79999999999995</v>
      </c>
      <c r="V35" s="7">
        <v>630.4</v>
      </c>
      <c r="W35" s="36">
        <v>616.4</v>
      </c>
      <c r="X35" s="36">
        <v>631.4</v>
      </c>
      <c r="Y35" s="45">
        <v>617.5</v>
      </c>
      <c r="Z35" s="7">
        <v>626.1</v>
      </c>
      <c r="AA35" s="36">
        <v>615.20000000000005</v>
      </c>
      <c r="AB35" s="36">
        <v>623.79999999999995</v>
      </c>
      <c r="AC35" s="36">
        <v>592.4</v>
      </c>
      <c r="AD35" s="36">
        <v>641.6</v>
      </c>
      <c r="AE35" s="36">
        <v>607.1</v>
      </c>
      <c r="AF35" s="36">
        <v>620.70000000000005</v>
      </c>
      <c r="AG35" s="36">
        <v>607.20000000000005</v>
      </c>
      <c r="AH35" s="36">
        <v>621</v>
      </c>
      <c r="AI35" s="36">
        <v>607.6</v>
      </c>
      <c r="AJ35" s="36">
        <v>621.70000000000005</v>
      </c>
    </row>
    <row r="36" spans="1:36" ht="15.95" customHeight="1">
      <c r="A36" s="27"/>
      <c r="B36" s="29" t="s">
        <v>35</v>
      </c>
      <c r="C36" s="8">
        <v>368.7</v>
      </c>
      <c r="D36" s="3">
        <v>377.4</v>
      </c>
      <c r="E36" s="28">
        <v>374.8</v>
      </c>
      <c r="F36" s="4">
        <v>383.4</v>
      </c>
      <c r="G36" s="28">
        <v>381.2</v>
      </c>
      <c r="H36" s="4">
        <v>389.8</v>
      </c>
      <c r="I36" s="28">
        <v>387.9</v>
      </c>
      <c r="J36" s="4">
        <v>396</v>
      </c>
      <c r="K36" s="8">
        <v>393.6</v>
      </c>
      <c r="L36" s="3">
        <v>402.2</v>
      </c>
      <c r="M36" s="45">
        <v>396.5</v>
      </c>
      <c r="N36" s="7">
        <v>405.6</v>
      </c>
      <c r="O36" s="45">
        <v>399.5</v>
      </c>
      <c r="P36" s="7">
        <v>408.6</v>
      </c>
      <c r="Q36" s="45">
        <v>402.8</v>
      </c>
      <c r="R36" s="7">
        <v>412</v>
      </c>
      <c r="S36" s="45">
        <v>405.3</v>
      </c>
      <c r="T36" s="7">
        <v>414.5</v>
      </c>
      <c r="U36" s="45">
        <v>408</v>
      </c>
      <c r="V36" s="7">
        <v>417</v>
      </c>
      <c r="W36" s="36">
        <v>412.6</v>
      </c>
      <c r="X36" s="36">
        <v>417.7</v>
      </c>
      <c r="Y36" s="45">
        <v>415.7</v>
      </c>
      <c r="Z36" s="7">
        <v>418.8</v>
      </c>
      <c r="AA36" s="36">
        <v>417.7</v>
      </c>
      <c r="AB36" s="36">
        <v>420.8</v>
      </c>
      <c r="AC36" s="36">
        <v>421.5</v>
      </c>
      <c r="AD36" s="36">
        <v>422</v>
      </c>
      <c r="AE36" s="36">
        <v>423.3</v>
      </c>
      <c r="AF36" s="36">
        <v>421.7</v>
      </c>
      <c r="AG36" s="36">
        <v>424.5</v>
      </c>
      <c r="AH36" s="36">
        <v>424.1</v>
      </c>
      <c r="AI36" s="36">
        <v>426.7</v>
      </c>
      <c r="AJ36" s="36">
        <v>426.3</v>
      </c>
    </row>
    <row r="37" spans="1:36" ht="15.95" customHeight="1">
      <c r="A37" s="27"/>
      <c r="B37" s="29" t="s">
        <v>36</v>
      </c>
      <c r="C37" s="8">
        <v>262.2</v>
      </c>
      <c r="D37" s="3">
        <v>272.7</v>
      </c>
      <c r="E37" s="28">
        <v>267.39999999999998</v>
      </c>
      <c r="F37" s="4">
        <v>277.39999999999998</v>
      </c>
      <c r="G37" s="28">
        <v>272.7</v>
      </c>
      <c r="H37" s="4">
        <v>282.3</v>
      </c>
      <c r="I37" s="28">
        <v>278.2</v>
      </c>
      <c r="J37" s="4">
        <v>287.2</v>
      </c>
      <c r="K37" s="8">
        <v>283</v>
      </c>
      <c r="L37" s="3">
        <v>291.89999999999998</v>
      </c>
      <c r="M37" s="45">
        <v>284.2</v>
      </c>
      <c r="N37" s="7">
        <v>293.39999999999998</v>
      </c>
      <c r="O37" s="45">
        <v>285.8</v>
      </c>
      <c r="P37" s="7">
        <v>295</v>
      </c>
      <c r="Q37" s="45">
        <v>287.3</v>
      </c>
      <c r="R37" s="7">
        <v>296.60000000000002</v>
      </c>
      <c r="S37" s="45">
        <v>290</v>
      </c>
      <c r="T37" s="7">
        <v>296.3</v>
      </c>
      <c r="U37" s="45">
        <v>291</v>
      </c>
      <c r="V37" s="7">
        <v>297.60000000000002</v>
      </c>
      <c r="W37" s="36">
        <v>292</v>
      </c>
      <c r="X37" s="36">
        <v>298.3</v>
      </c>
      <c r="Y37" s="45">
        <v>292.60000000000002</v>
      </c>
      <c r="Z37" s="7">
        <v>299.3</v>
      </c>
      <c r="AA37" s="36">
        <v>293.7</v>
      </c>
      <c r="AB37" s="36">
        <v>300.39999999999998</v>
      </c>
      <c r="AC37" s="36">
        <v>296</v>
      </c>
      <c r="AD37" s="36">
        <v>300.7</v>
      </c>
      <c r="AE37" s="36">
        <v>295.39999999999998</v>
      </c>
      <c r="AF37" s="36">
        <v>303.2</v>
      </c>
      <c r="AG37" s="36">
        <v>297.3</v>
      </c>
      <c r="AH37" s="36">
        <v>304.39999999999998</v>
      </c>
      <c r="AI37" s="36">
        <v>299.10000000000002</v>
      </c>
      <c r="AJ37" s="36">
        <v>305.60000000000002</v>
      </c>
    </row>
    <row r="38" spans="1:36" ht="15.95" customHeight="1">
      <c r="A38" s="27"/>
      <c r="B38" s="29" t="s">
        <v>68</v>
      </c>
      <c r="C38" s="8">
        <v>491.2</v>
      </c>
      <c r="D38" s="3">
        <v>508.1</v>
      </c>
      <c r="E38" s="28">
        <v>497.7</v>
      </c>
      <c r="F38" s="4">
        <v>513.5</v>
      </c>
      <c r="G38" s="28">
        <v>504.1</v>
      </c>
      <c r="H38" s="4">
        <v>519</v>
      </c>
      <c r="I38" s="28">
        <v>510.9</v>
      </c>
      <c r="J38" s="4">
        <v>524.70000000000005</v>
      </c>
      <c r="K38" s="8">
        <v>517.6</v>
      </c>
      <c r="L38" s="3">
        <v>531.5</v>
      </c>
      <c r="M38" s="45">
        <v>518.9</v>
      </c>
      <c r="N38" s="7">
        <v>533.20000000000005</v>
      </c>
      <c r="O38" s="45">
        <v>520.9</v>
      </c>
      <c r="P38" s="7">
        <v>535.4</v>
      </c>
      <c r="Q38" s="45">
        <v>522.79999999999995</v>
      </c>
      <c r="R38" s="7">
        <v>537.29999999999995</v>
      </c>
      <c r="S38" s="45">
        <v>523.79999999999995</v>
      </c>
      <c r="T38" s="7">
        <v>540.4</v>
      </c>
      <c r="U38" s="45">
        <v>524.9</v>
      </c>
      <c r="V38" s="7">
        <v>543.70000000000005</v>
      </c>
      <c r="W38" s="36">
        <v>526.1</v>
      </c>
      <c r="X38" s="36">
        <v>546.79999999999995</v>
      </c>
      <c r="Y38" s="45">
        <v>529.5</v>
      </c>
      <c r="Z38" s="7">
        <v>547.4</v>
      </c>
      <c r="AA38" s="36">
        <v>531</v>
      </c>
      <c r="AB38" s="36">
        <v>550</v>
      </c>
      <c r="AC38" s="36">
        <v>533.79999999999995</v>
      </c>
      <c r="AD38" s="36">
        <v>551.1</v>
      </c>
      <c r="AE38" s="36">
        <v>537.4</v>
      </c>
      <c r="AF38" s="36">
        <v>550.20000000000005</v>
      </c>
      <c r="AG38" s="36">
        <v>540.20000000000005</v>
      </c>
      <c r="AH38" s="36">
        <v>550.70000000000005</v>
      </c>
      <c r="AI38" s="36">
        <v>546</v>
      </c>
      <c r="AJ38" s="36">
        <v>557.1</v>
      </c>
    </row>
    <row r="39" spans="1:36" ht="15.95" customHeight="1">
      <c r="A39" s="27"/>
      <c r="B39" s="29" t="s">
        <v>37</v>
      </c>
      <c r="C39" s="8">
        <v>312.2</v>
      </c>
      <c r="D39" s="3">
        <v>325.10000000000002</v>
      </c>
      <c r="E39" s="28">
        <v>318.39999999999998</v>
      </c>
      <c r="F39" s="4">
        <v>330.9</v>
      </c>
      <c r="G39" s="28">
        <v>324.7</v>
      </c>
      <c r="H39" s="4">
        <v>337.1</v>
      </c>
      <c r="I39" s="28">
        <v>331.3</v>
      </c>
      <c r="J39" s="4">
        <v>343.1</v>
      </c>
      <c r="K39" s="8">
        <v>337.6</v>
      </c>
      <c r="L39" s="3">
        <v>349.7</v>
      </c>
      <c r="M39" s="45">
        <v>346.7</v>
      </c>
      <c r="N39" s="7">
        <v>359.4</v>
      </c>
      <c r="O39" s="45">
        <v>355</v>
      </c>
      <c r="P39" s="7">
        <v>368.1</v>
      </c>
      <c r="Q39" s="45">
        <v>363.1</v>
      </c>
      <c r="R39" s="7">
        <v>376.6</v>
      </c>
      <c r="S39" s="45">
        <v>375.7</v>
      </c>
      <c r="T39" s="7">
        <v>385</v>
      </c>
      <c r="U39" s="45">
        <v>379.6</v>
      </c>
      <c r="V39" s="7">
        <v>405.2</v>
      </c>
      <c r="W39" s="36">
        <v>395.8</v>
      </c>
      <c r="X39" s="36">
        <v>409.9</v>
      </c>
      <c r="Y39" s="45">
        <v>400.5</v>
      </c>
      <c r="Z39" s="7">
        <v>425.4</v>
      </c>
      <c r="AA39" s="36">
        <v>409.9</v>
      </c>
      <c r="AB39" s="36">
        <v>437.6</v>
      </c>
      <c r="AC39" s="36">
        <v>427.1</v>
      </c>
      <c r="AD39" s="36">
        <v>441.7</v>
      </c>
      <c r="AE39" s="36">
        <v>441.2</v>
      </c>
      <c r="AF39" s="36">
        <v>453.3</v>
      </c>
      <c r="AG39" s="36">
        <v>457.1</v>
      </c>
      <c r="AH39" s="36">
        <v>469.7</v>
      </c>
      <c r="AI39" s="36">
        <v>469.4</v>
      </c>
      <c r="AJ39" s="36">
        <v>482.3</v>
      </c>
    </row>
    <row r="40" spans="1:36" ht="15.95" customHeight="1">
      <c r="A40" s="27"/>
      <c r="B40" s="29" t="s">
        <v>38</v>
      </c>
      <c r="C40" s="8">
        <v>639.1</v>
      </c>
      <c r="D40" s="3">
        <v>682.9</v>
      </c>
      <c r="E40" s="28">
        <v>645.9</v>
      </c>
      <c r="F40" s="4">
        <v>689.4</v>
      </c>
      <c r="G40" s="28">
        <v>652.20000000000005</v>
      </c>
      <c r="H40" s="4">
        <v>695.9</v>
      </c>
      <c r="I40" s="28">
        <v>659.4</v>
      </c>
      <c r="J40" s="4">
        <v>702.4</v>
      </c>
      <c r="K40" s="8">
        <v>665.8</v>
      </c>
      <c r="L40" s="3">
        <v>710</v>
      </c>
      <c r="M40" s="45">
        <v>668.7</v>
      </c>
      <c r="N40" s="7">
        <v>713.8</v>
      </c>
      <c r="O40" s="45">
        <v>671.8</v>
      </c>
      <c r="P40" s="7">
        <v>717</v>
      </c>
      <c r="Q40" s="45">
        <v>674.5</v>
      </c>
      <c r="R40" s="7">
        <v>719.8</v>
      </c>
      <c r="S40" s="45">
        <v>676.1</v>
      </c>
      <c r="T40" s="7">
        <v>722.5</v>
      </c>
      <c r="U40" s="45">
        <v>679.3</v>
      </c>
      <c r="V40" s="7">
        <v>723.7</v>
      </c>
      <c r="W40" s="36">
        <v>681.3</v>
      </c>
      <c r="X40" s="36">
        <v>726.1</v>
      </c>
      <c r="Y40" s="45">
        <v>683.4</v>
      </c>
      <c r="Z40" s="7">
        <v>727.4</v>
      </c>
      <c r="AA40" s="36">
        <v>684.6</v>
      </c>
      <c r="AB40" s="36">
        <v>729.3</v>
      </c>
      <c r="AC40" s="36">
        <v>689</v>
      </c>
      <c r="AD40" s="36">
        <v>728.8</v>
      </c>
      <c r="AE40" s="36">
        <v>693.3</v>
      </c>
      <c r="AF40" s="36">
        <v>729.7</v>
      </c>
      <c r="AG40" s="36">
        <v>696.4</v>
      </c>
      <c r="AH40" s="36">
        <v>730.7</v>
      </c>
      <c r="AI40" s="36">
        <v>701.3</v>
      </c>
      <c r="AJ40" s="36">
        <v>733.7</v>
      </c>
    </row>
    <row r="41" spans="1:36" s="26" customFormat="1" ht="15.95" customHeight="1">
      <c r="A41" s="27"/>
      <c r="B41" s="29" t="s">
        <v>39</v>
      </c>
      <c r="C41" s="8">
        <v>559.5</v>
      </c>
      <c r="D41" s="3">
        <v>589.5</v>
      </c>
      <c r="E41" s="28">
        <v>565.1</v>
      </c>
      <c r="F41" s="4">
        <v>594.6</v>
      </c>
      <c r="G41" s="28">
        <v>570.5</v>
      </c>
      <c r="H41" s="4">
        <v>599.9</v>
      </c>
      <c r="I41" s="28">
        <v>576.4</v>
      </c>
      <c r="J41" s="4">
        <v>605</v>
      </c>
      <c r="K41" s="8">
        <v>581.20000000000005</v>
      </c>
      <c r="L41" s="3">
        <v>610.70000000000005</v>
      </c>
      <c r="M41" s="45">
        <v>582.9</v>
      </c>
      <c r="N41" s="7">
        <v>611.4</v>
      </c>
      <c r="O41" s="45">
        <v>584.70000000000005</v>
      </c>
      <c r="P41" s="7">
        <v>613.1</v>
      </c>
      <c r="Q41" s="45">
        <v>586.4</v>
      </c>
      <c r="R41" s="7">
        <v>614.20000000000005</v>
      </c>
      <c r="S41" s="45">
        <v>587.9</v>
      </c>
      <c r="T41" s="7">
        <v>615.29999999999995</v>
      </c>
      <c r="U41" s="45">
        <v>589.70000000000005</v>
      </c>
      <c r="V41" s="7">
        <v>616.79999999999995</v>
      </c>
      <c r="W41" s="36">
        <v>592.1</v>
      </c>
      <c r="X41" s="36">
        <v>617.9</v>
      </c>
      <c r="Y41" s="45">
        <v>594.20000000000005</v>
      </c>
      <c r="Z41" s="7">
        <v>618.4</v>
      </c>
      <c r="AA41" s="36">
        <v>596.1</v>
      </c>
      <c r="AB41" s="36">
        <v>618.70000000000005</v>
      </c>
      <c r="AC41" s="36">
        <v>598.5</v>
      </c>
      <c r="AD41" s="36">
        <v>618.5</v>
      </c>
      <c r="AE41" s="36">
        <v>600</v>
      </c>
      <c r="AF41" s="36">
        <v>617.20000000000005</v>
      </c>
      <c r="AG41" s="36">
        <v>600.9</v>
      </c>
      <c r="AH41" s="36">
        <v>617.70000000000005</v>
      </c>
      <c r="AI41" s="36">
        <v>602.5</v>
      </c>
      <c r="AJ41" s="36">
        <v>619.1</v>
      </c>
    </row>
    <row r="42" spans="1:36" ht="15.95" customHeight="1">
      <c r="A42" s="27"/>
      <c r="B42" s="29" t="s">
        <v>40</v>
      </c>
      <c r="C42" s="8">
        <v>676.2</v>
      </c>
      <c r="D42" s="3">
        <v>718.2</v>
      </c>
      <c r="E42" s="28">
        <v>685.5</v>
      </c>
      <c r="F42" s="4">
        <v>727.2</v>
      </c>
      <c r="G42" s="28">
        <v>694.8</v>
      </c>
      <c r="H42" s="4">
        <v>736.5</v>
      </c>
      <c r="I42" s="28">
        <v>704.3</v>
      </c>
      <c r="J42" s="4">
        <v>745.3</v>
      </c>
      <c r="K42" s="8">
        <v>711.5</v>
      </c>
      <c r="L42" s="3">
        <v>753.7</v>
      </c>
      <c r="M42" s="45">
        <v>711.6</v>
      </c>
      <c r="N42" s="7">
        <v>754.5</v>
      </c>
      <c r="O42" s="45">
        <v>712.7</v>
      </c>
      <c r="P42" s="7">
        <v>755.7</v>
      </c>
      <c r="Q42" s="45">
        <v>713.9</v>
      </c>
      <c r="R42" s="7">
        <v>756.8</v>
      </c>
      <c r="S42" s="45">
        <v>715.4</v>
      </c>
      <c r="T42" s="7">
        <v>757.7</v>
      </c>
      <c r="U42" s="45">
        <v>718.7</v>
      </c>
      <c r="V42" s="7">
        <v>756.8</v>
      </c>
      <c r="W42" s="36">
        <v>719.8</v>
      </c>
      <c r="X42" s="36">
        <v>758</v>
      </c>
      <c r="Y42" s="45">
        <v>720.9</v>
      </c>
      <c r="Z42" s="7">
        <v>759.2</v>
      </c>
      <c r="AA42" s="36">
        <v>722.8</v>
      </c>
      <c r="AB42" s="36">
        <v>759.5</v>
      </c>
      <c r="AC42" s="36">
        <v>725.3</v>
      </c>
      <c r="AD42" s="36">
        <v>760.3</v>
      </c>
      <c r="AE42" s="36">
        <v>725.1</v>
      </c>
      <c r="AF42" s="36">
        <v>762.3</v>
      </c>
      <c r="AG42" s="36">
        <v>727.3</v>
      </c>
      <c r="AH42" s="36">
        <v>764.7</v>
      </c>
      <c r="AI42" s="36">
        <v>729.9</v>
      </c>
      <c r="AJ42" s="36">
        <v>767.4</v>
      </c>
    </row>
    <row r="43" spans="1:36" ht="15.95" customHeight="1">
      <c r="A43" s="27"/>
      <c r="B43" s="29" t="s">
        <v>41</v>
      </c>
      <c r="C43" s="8">
        <v>365.8</v>
      </c>
      <c r="D43" s="3">
        <v>374.5</v>
      </c>
      <c r="E43" s="28">
        <v>372.1</v>
      </c>
      <c r="F43" s="4">
        <v>380.2</v>
      </c>
      <c r="G43" s="28">
        <v>378.3</v>
      </c>
      <c r="H43" s="4">
        <v>386.1</v>
      </c>
      <c r="I43" s="28">
        <v>385.1</v>
      </c>
      <c r="J43" s="4">
        <v>392</v>
      </c>
      <c r="K43" s="8">
        <v>391.6</v>
      </c>
      <c r="L43" s="3">
        <v>398.9</v>
      </c>
      <c r="M43" s="45">
        <v>396</v>
      </c>
      <c r="N43" s="7">
        <v>403.6</v>
      </c>
      <c r="O43" s="45">
        <v>400.3</v>
      </c>
      <c r="P43" s="7">
        <v>408.1</v>
      </c>
      <c r="Q43" s="45">
        <v>404.5</v>
      </c>
      <c r="R43" s="7">
        <v>412.3</v>
      </c>
      <c r="S43" s="45">
        <v>408.6</v>
      </c>
      <c r="T43" s="7">
        <v>416.2</v>
      </c>
      <c r="U43" s="45">
        <v>412.9</v>
      </c>
      <c r="V43" s="7">
        <v>419.1</v>
      </c>
      <c r="W43" s="36">
        <v>415.2</v>
      </c>
      <c r="X43" s="36">
        <v>423</v>
      </c>
      <c r="Y43" s="45">
        <v>420</v>
      </c>
      <c r="Z43" s="7">
        <v>424.3</v>
      </c>
      <c r="AA43" s="36">
        <v>422</v>
      </c>
      <c r="AB43" s="36">
        <v>428.3</v>
      </c>
      <c r="AC43" s="36">
        <v>427.1</v>
      </c>
      <c r="AD43" s="36">
        <v>429.6</v>
      </c>
      <c r="AE43" s="36">
        <v>431.6</v>
      </c>
      <c r="AF43" s="36">
        <v>430.8</v>
      </c>
      <c r="AG43" s="36">
        <v>434</v>
      </c>
      <c r="AH43" s="36">
        <v>433.2</v>
      </c>
      <c r="AI43" s="36">
        <v>436.4</v>
      </c>
      <c r="AJ43" s="36">
        <v>435.5</v>
      </c>
    </row>
    <row r="44" spans="1:36" ht="15.95" customHeight="1">
      <c r="A44" s="27"/>
      <c r="B44" s="29" t="s">
        <v>42</v>
      </c>
      <c r="C44" s="8">
        <v>473.6</v>
      </c>
      <c r="D44" s="3">
        <v>485.8</v>
      </c>
      <c r="E44" s="28">
        <v>483.3</v>
      </c>
      <c r="F44" s="4">
        <v>494.7</v>
      </c>
      <c r="G44" s="28">
        <v>492.8</v>
      </c>
      <c r="H44" s="4">
        <v>503.9</v>
      </c>
      <c r="I44" s="28">
        <v>503</v>
      </c>
      <c r="J44" s="4">
        <v>513.20000000000005</v>
      </c>
      <c r="K44" s="8">
        <v>512.1</v>
      </c>
      <c r="L44" s="3">
        <v>522.79999999999995</v>
      </c>
      <c r="M44" s="45">
        <v>519.1</v>
      </c>
      <c r="N44" s="7">
        <v>530.5</v>
      </c>
      <c r="O44" s="45">
        <v>526.20000000000005</v>
      </c>
      <c r="P44" s="7">
        <v>537.6</v>
      </c>
      <c r="Q44" s="45">
        <v>532.79999999999995</v>
      </c>
      <c r="R44" s="7">
        <v>544.4</v>
      </c>
      <c r="S44" s="45">
        <v>539.9</v>
      </c>
      <c r="T44" s="7">
        <v>551.20000000000005</v>
      </c>
      <c r="U44" s="45">
        <v>548.1</v>
      </c>
      <c r="V44" s="7">
        <v>555.9</v>
      </c>
      <c r="W44" s="36">
        <v>552.6</v>
      </c>
      <c r="X44" s="36">
        <v>562.4</v>
      </c>
      <c r="Y44" s="45">
        <v>558.70000000000005</v>
      </c>
      <c r="Z44" s="7">
        <v>566.5</v>
      </c>
      <c r="AA44" s="36">
        <v>564.70000000000005</v>
      </c>
      <c r="AB44" s="36">
        <v>572.79999999999995</v>
      </c>
      <c r="AC44" s="36">
        <v>570.4</v>
      </c>
      <c r="AD44" s="36">
        <v>578.9</v>
      </c>
      <c r="AE44" s="36">
        <v>571.9</v>
      </c>
      <c r="AF44" s="36">
        <v>586.29999999999995</v>
      </c>
      <c r="AG44" s="36">
        <v>575.79999999999995</v>
      </c>
      <c r="AH44" s="36">
        <v>588.79999999999995</v>
      </c>
      <c r="AI44" s="36">
        <v>581.1</v>
      </c>
      <c r="AJ44" s="36">
        <v>593</v>
      </c>
    </row>
    <row r="45" spans="1:36" ht="15.95" customHeight="1">
      <c r="A45" s="27"/>
      <c r="B45" s="29" t="s">
        <v>45</v>
      </c>
      <c r="C45" s="8">
        <v>230.1</v>
      </c>
      <c r="D45" s="3">
        <v>236.4</v>
      </c>
      <c r="E45" s="28">
        <v>235.2</v>
      </c>
      <c r="F45" s="4">
        <v>241.4</v>
      </c>
      <c r="G45" s="28">
        <v>240.4</v>
      </c>
      <c r="H45" s="4">
        <v>246.7</v>
      </c>
      <c r="I45" s="28">
        <v>245.8</v>
      </c>
      <c r="J45" s="4">
        <v>251.9</v>
      </c>
      <c r="K45" s="8">
        <v>250.3</v>
      </c>
      <c r="L45" s="3">
        <v>257.10000000000002</v>
      </c>
      <c r="M45" s="45">
        <v>254.8</v>
      </c>
      <c r="N45" s="7">
        <v>261.89999999999998</v>
      </c>
      <c r="O45" s="45">
        <v>259.3</v>
      </c>
      <c r="P45" s="7">
        <v>266.5</v>
      </c>
      <c r="Q45" s="45">
        <v>262.60000000000002</v>
      </c>
      <c r="R45" s="7">
        <v>269.89999999999998</v>
      </c>
      <c r="S45" s="45">
        <v>265.5</v>
      </c>
      <c r="T45" s="7">
        <v>272.7</v>
      </c>
      <c r="U45" s="45">
        <v>268.8</v>
      </c>
      <c r="V45" s="7">
        <v>274.7</v>
      </c>
      <c r="W45" s="36">
        <v>270.39999999999998</v>
      </c>
      <c r="X45" s="36">
        <v>277.5</v>
      </c>
      <c r="Y45" s="45">
        <v>272.7</v>
      </c>
      <c r="Z45" s="7">
        <v>278.7</v>
      </c>
      <c r="AA45" s="36">
        <v>274.89999999999998</v>
      </c>
      <c r="AB45" s="36">
        <v>280.89999999999998</v>
      </c>
      <c r="AC45" s="36">
        <v>278.39999999999998</v>
      </c>
      <c r="AD45" s="36">
        <v>282.3</v>
      </c>
      <c r="AE45" s="36">
        <v>282</v>
      </c>
      <c r="AF45" s="36">
        <v>283.8</v>
      </c>
      <c r="AG45" s="36">
        <v>284.3</v>
      </c>
      <c r="AH45" s="36">
        <v>283.89999999999998</v>
      </c>
      <c r="AI45" s="36">
        <v>285.8</v>
      </c>
      <c r="AJ45" s="36">
        <v>283.2</v>
      </c>
    </row>
    <row r="46" spans="1:36" ht="15.95" customHeight="1">
      <c r="A46" s="27"/>
      <c r="B46" s="29" t="s">
        <v>50</v>
      </c>
      <c r="C46" s="8">
        <v>472.8</v>
      </c>
      <c r="D46" s="3">
        <v>478.9</v>
      </c>
      <c r="E46" s="28">
        <v>485.8</v>
      </c>
      <c r="F46" s="4">
        <v>490.4</v>
      </c>
      <c r="G46" s="28">
        <v>498.8</v>
      </c>
      <c r="H46" s="4">
        <v>502.3</v>
      </c>
      <c r="I46" s="28">
        <v>512.5</v>
      </c>
      <c r="J46" s="4">
        <v>514.5</v>
      </c>
      <c r="K46" s="8">
        <v>524.6</v>
      </c>
      <c r="L46" s="3">
        <v>526.29999999999995</v>
      </c>
      <c r="M46" s="45">
        <v>530.9</v>
      </c>
      <c r="N46" s="7">
        <v>533</v>
      </c>
      <c r="O46" s="45">
        <v>537.9</v>
      </c>
      <c r="P46" s="7">
        <v>540.1</v>
      </c>
      <c r="Q46" s="45">
        <v>545.5</v>
      </c>
      <c r="R46" s="7">
        <v>547.9</v>
      </c>
      <c r="S46" s="45">
        <v>553.4</v>
      </c>
      <c r="T46" s="7">
        <v>555.20000000000005</v>
      </c>
      <c r="U46" s="45">
        <v>559.70000000000005</v>
      </c>
      <c r="V46" s="7">
        <v>562.5</v>
      </c>
      <c r="W46" s="36">
        <v>564.4</v>
      </c>
      <c r="X46" s="36">
        <v>568.9</v>
      </c>
      <c r="Y46" s="45">
        <v>569.6</v>
      </c>
      <c r="Z46" s="7">
        <v>572.5</v>
      </c>
      <c r="AA46" s="36">
        <v>574.5</v>
      </c>
      <c r="AB46" s="36">
        <v>577.4</v>
      </c>
      <c r="AC46" s="36">
        <v>583.4</v>
      </c>
      <c r="AD46" s="36">
        <v>578.6</v>
      </c>
      <c r="AE46" s="36">
        <v>585.70000000000005</v>
      </c>
      <c r="AF46" s="36">
        <v>583.70000000000005</v>
      </c>
      <c r="AG46" s="36">
        <v>589.29999999999995</v>
      </c>
      <c r="AH46" s="36">
        <v>585.70000000000005</v>
      </c>
      <c r="AI46" s="36">
        <v>592.79999999999995</v>
      </c>
      <c r="AJ46" s="36">
        <v>587.5</v>
      </c>
    </row>
    <row r="47" spans="1:36" ht="15.95" customHeight="1">
      <c r="A47" s="27" t="s">
        <v>69</v>
      </c>
      <c r="B47" s="29"/>
      <c r="C47" s="27">
        <f>SUM(C48:C52)</f>
        <v>1708.2</v>
      </c>
      <c r="D47" s="27">
        <f>SUM(D48:D52)</f>
        <v>1676.6</v>
      </c>
      <c r="E47" s="27">
        <f>SUM(E48:E52)</f>
        <v>1797.6999999999998</v>
      </c>
      <c r="F47" s="27">
        <f>SUM(F48:F52)</f>
        <v>1765.3000000000002</v>
      </c>
      <c r="G47" s="27">
        <f>SUM(G48:G52)</f>
        <v>1895.3000000000002</v>
      </c>
      <c r="H47" s="27">
        <f>SUM(H48:H52)</f>
        <v>1847.8</v>
      </c>
      <c r="I47" s="27">
        <f>SUM(I48:I52)</f>
        <v>1987.1</v>
      </c>
      <c r="J47" s="27">
        <f>SUM(J48:J52)</f>
        <v>1935.1</v>
      </c>
      <c r="K47" s="27">
        <f>SUM(K48:K52)</f>
        <v>2073.9</v>
      </c>
      <c r="L47" s="27">
        <f>SUM(L48:L52)</f>
        <v>2022.1999999999998</v>
      </c>
      <c r="M47" s="27">
        <v>2149</v>
      </c>
      <c r="N47" s="27">
        <v>2097.4</v>
      </c>
      <c r="O47" s="27">
        <v>2210.4</v>
      </c>
      <c r="P47" s="27">
        <v>2157.1</v>
      </c>
      <c r="Q47" s="27">
        <v>2259.9</v>
      </c>
      <c r="R47" s="27">
        <v>2205.4</v>
      </c>
      <c r="S47" s="27">
        <v>2286.9</v>
      </c>
      <c r="T47" s="27">
        <v>2274.3000000000002</v>
      </c>
      <c r="U47" s="27">
        <v>2349</v>
      </c>
      <c r="V47" s="27">
        <v>2315.1999999999998</v>
      </c>
      <c r="W47" s="38">
        <v>2406.9</v>
      </c>
      <c r="X47" s="38">
        <v>2361.3000000000002</v>
      </c>
      <c r="Y47" s="27">
        <v>2454.4</v>
      </c>
      <c r="Z47" s="27">
        <v>2406.5</v>
      </c>
      <c r="AA47" s="38">
        <v>2491.8000000000002</v>
      </c>
      <c r="AB47" s="38">
        <v>2456.1999999999998</v>
      </c>
      <c r="AC47" s="38">
        <v>2526.5</v>
      </c>
      <c r="AD47" s="38">
        <v>2510.1999999999998</v>
      </c>
      <c r="AE47" s="38">
        <v>2590.6999999999998</v>
      </c>
      <c r="AF47" s="38">
        <v>2538.1</v>
      </c>
      <c r="AG47" s="38">
        <v>2638.7</v>
      </c>
      <c r="AH47" s="38">
        <v>2568.6999999999998</v>
      </c>
      <c r="AI47" s="38">
        <v>2684.9</v>
      </c>
      <c r="AJ47" s="38">
        <v>2597.1</v>
      </c>
    </row>
    <row r="48" spans="1:36" s="26" customFormat="1" ht="15.95" customHeight="1">
      <c r="A48" s="27"/>
      <c r="B48" s="29" t="s">
        <v>1</v>
      </c>
      <c r="C48" s="8">
        <v>140.5</v>
      </c>
      <c r="D48" s="3">
        <v>139</v>
      </c>
      <c r="E48" s="28">
        <v>145</v>
      </c>
      <c r="F48" s="4">
        <v>143.30000000000001</v>
      </c>
      <c r="G48" s="28">
        <v>149.6</v>
      </c>
      <c r="H48" s="4">
        <v>147.69999999999999</v>
      </c>
      <c r="I48" s="28">
        <v>154.4</v>
      </c>
      <c r="J48" s="4">
        <v>152.30000000000001</v>
      </c>
      <c r="K48" s="8">
        <v>159.4</v>
      </c>
      <c r="L48" s="3">
        <v>157.19999999999999</v>
      </c>
      <c r="M48" s="45">
        <v>165.1</v>
      </c>
      <c r="N48" s="7">
        <v>163</v>
      </c>
      <c r="O48" s="45">
        <v>170.6</v>
      </c>
      <c r="P48" s="7">
        <v>168.4</v>
      </c>
      <c r="Q48" s="45">
        <v>176.3</v>
      </c>
      <c r="R48" s="7">
        <v>173.9</v>
      </c>
      <c r="S48" s="45">
        <v>181.6</v>
      </c>
      <c r="T48" s="7">
        <v>179.9</v>
      </c>
      <c r="U48" s="45">
        <v>187.7</v>
      </c>
      <c r="V48" s="7">
        <v>186</v>
      </c>
      <c r="W48" s="36">
        <v>193.5</v>
      </c>
      <c r="X48" s="36">
        <v>192.5</v>
      </c>
      <c r="Y48" s="45">
        <v>199.2</v>
      </c>
      <c r="Z48" s="7">
        <v>197.4</v>
      </c>
      <c r="AA48" s="36">
        <v>205</v>
      </c>
      <c r="AB48" s="36">
        <v>203.1</v>
      </c>
      <c r="AC48" s="36">
        <v>209.5</v>
      </c>
      <c r="AD48" s="36">
        <v>211</v>
      </c>
      <c r="AE48" s="36">
        <v>218.7</v>
      </c>
      <c r="AF48" s="36">
        <v>213.1</v>
      </c>
      <c r="AG48" s="36">
        <v>227.6</v>
      </c>
      <c r="AH48" s="36">
        <v>214.5</v>
      </c>
      <c r="AI48" s="36">
        <v>237.1</v>
      </c>
      <c r="AJ48" s="36">
        <v>216.1</v>
      </c>
    </row>
    <row r="49" spans="1:36" ht="15.95" customHeight="1">
      <c r="A49" s="27"/>
      <c r="B49" s="29" t="s">
        <v>2</v>
      </c>
      <c r="C49" s="8">
        <v>428.9</v>
      </c>
      <c r="D49" s="3">
        <v>421.8</v>
      </c>
      <c r="E49" s="28">
        <v>444.8</v>
      </c>
      <c r="F49" s="4">
        <v>436.7</v>
      </c>
      <c r="G49" s="28">
        <v>460.9</v>
      </c>
      <c r="H49" s="4">
        <v>451.9</v>
      </c>
      <c r="I49" s="28">
        <v>478.1</v>
      </c>
      <c r="J49" s="4">
        <v>468</v>
      </c>
      <c r="K49" s="8">
        <v>495.8</v>
      </c>
      <c r="L49" s="3">
        <v>485.7</v>
      </c>
      <c r="M49" s="45">
        <v>518.20000000000005</v>
      </c>
      <c r="N49" s="7">
        <v>508.1</v>
      </c>
      <c r="O49" s="45">
        <v>538.1</v>
      </c>
      <c r="P49" s="7">
        <v>527.5</v>
      </c>
      <c r="Q49" s="45">
        <v>551.79999999999995</v>
      </c>
      <c r="R49" s="7">
        <v>541.1</v>
      </c>
      <c r="S49" s="45">
        <v>556.29999999999995</v>
      </c>
      <c r="T49" s="7">
        <v>562.79999999999995</v>
      </c>
      <c r="U49" s="45">
        <v>583.79999999999995</v>
      </c>
      <c r="V49" s="7">
        <v>563.29999999999995</v>
      </c>
      <c r="W49" s="36">
        <v>583.9</v>
      </c>
      <c r="X49" s="36">
        <v>590.70000000000005</v>
      </c>
      <c r="Y49" s="45">
        <v>611</v>
      </c>
      <c r="Z49" s="7">
        <v>589.5</v>
      </c>
      <c r="AA49" s="36">
        <v>623.70000000000005</v>
      </c>
      <c r="AB49" s="36">
        <v>601.79999999999995</v>
      </c>
      <c r="AC49" s="36">
        <v>624.70000000000005</v>
      </c>
      <c r="AD49" s="36">
        <v>626.6</v>
      </c>
      <c r="AE49" s="36">
        <v>643.20000000000005</v>
      </c>
      <c r="AF49" s="36">
        <v>637.79999999999995</v>
      </c>
      <c r="AG49" s="36">
        <v>657.2</v>
      </c>
      <c r="AH49" s="36">
        <v>644.4</v>
      </c>
      <c r="AI49" s="36">
        <v>671.2</v>
      </c>
      <c r="AJ49" s="36">
        <v>650.79999999999995</v>
      </c>
    </row>
    <row r="50" spans="1:36" ht="15.95" customHeight="1">
      <c r="A50" s="27"/>
      <c r="B50" s="29" t="s">
        <v>43</v>
      </c>
      <c r="C50" s="8">
        <v>706.6</v>
      </c>
      <c r="D50" s="3">
        <v>691.7</v>
      </c>
      <c r="E50" s="28">
        <v>757.9</v>
      </c>
      <c r="F50" s="4">
        <v>743.9</v>
      </c>
      <c r="G50" s="28">
        <v>816.4</v>
      </c>
      <c r="H50" s="4">
        <v>788.7</v>
      </c>
      <c r="I50" s="28">
        <v>866.6</v>
      </c>
      <c r="J50" s="4">
        <v>836.5</v>
      </c>
      <c r="K50" s="8">
        <v>911.7</v>
      </c>
      <c r="L50" s="3">
        <v>881.7</v>
      </c>
      <c r="M50" s="45">
        <v>945.6</v>
      </c>
      <c r="N50" s="7">
        <v>915.3</v>
      </c>
      <c r="O50" s="45">
        <v>971.7</v>
      </c>
      <c r="P50" s="7">
        <v>940.5</v>
      </c>
      <c r="Q50" s="45">
        <v>993.2</v>
      </c>
      <c r="R50" s="7">
        <v>961.3</v>
      </c>
      <c r="S50" s="45">
        <v>1006.2</v>
      </c>
      <c r="T50" s="7">
        <v>989.4</v>
      </c>
      <c r="U50" s="45">
        <v>825</v>
      </c>
      <c r="V50" s="7">
        <v>810.6</v>
      </c>
      <c r="W50" s="36">
        <v>849.2</v>
      </c>
      <c r="X50" s="36">
        <v>809.3</v>
      </c>
      <c r="Y50" s="45">
        <v>852.7</v>
      </c>
      <c r="Z50" s="7">
        <v>825.1</v>
      </c>
      <c r="AA50" s="36">
        <v>855.8</v>
      </c>
      <c r="AB50" s="36">
        <v>840.8</v>
      </c>
      <c r="AC50" s="36">
        <v>866</v>
      </c>
      <c r="AD50" s="36">
        <v>849.1</v>
      </c>
      <c r="AE50" s="36">
        <v>876.3</v>
      </c>
      <c r="AF50" s="36">
        <v>859.4</v>
      </c>
      <c r="AG50" s="36">
        <v>885.6</v>
      </c>
      <c r="AH50" s="36">
        <v>868.8</v>
      </c>
      <c r="AI50" s="36">
        <v>894.2</v>
      </c>
      <c r="AJ50" s="36">
        <v>877.6</v>
      </c>
    </row>
    <row r="51" spans="1:36" ht="15.95" customHeight="1">
      <c r="A51" s="27"/>
      <c r="B51" s="29" t="s">
        <v>63</v>
      </c>
      <c r="C51" s="8"/>
      <c r="D51" s="3"/>
      <c r="E51" s="28"/>
      <c r="F51" s="4"/>
      <c r="G51" s="28"/>
      <c r="H51" s="4"/>
      <c r="I51" s="28"/>
      <c r="J51" s="4"/>
      <c r="K51" s="8"/>
      <c r="L51" s="3"/>
      <c r="M51" s="46"/>
      <c r="N51" s="30"/>
      <c r="O51" s="46"/>
      <c r="P51" s="30"/>
      <c r="Q51" s="46"/>
      <c r="R51" s="30"/>
      <c r="S51" s="45"/>
      <c r="T51" s="7"/>
      <c r="U51" s="45">
        <v>200.1</v>
      </c>
      <c r="V51" s="7">
        <v>203.3</v>
      </c>
      <c r="W51" s="36">
        <v>217.3</v>
      </c>
      <c r="X51" s="36">
        <v>206.3</v>
      </c>
      <c r="Y51" s="45">
        <v>218.7</v>
      </c>
      <c r="Z51" s="7">
        <v>222.2</v>
      </c>
      <c r="AA51" s="36">
        <v>226.8</v>
      </c>
      <c r="AB51" s="36">
        <v>230.5</v>
      </c>
      <c r="AC51" s="36">
        <v>237.2</v>
      </c>
      <c r="AD51" s="36">
        <v>237.2</v>
      </c>
      <c r="AE51" s="36">
        <v>255.2</v>
      </c>
      <c r="AF51" s="36">
        <v>235.8</v>
      </c>
      <c r="AG51" s="36">
        <v>264.8</v>
      </c>
      <c r="AH51" s="36">
        <v>240.4</v>
      </c>
      <c r="AI51" s="36">
        <v>272.89999999999998</v>
      </c>
      <c r="AJ51" s="36">
        <v>243.4</v>
      </c>
    </row>
    <row r="52" spans="1:36" ht="15.95" customHeight="1">
      <c r="A52" s="27"/>
      <c r="B52" s="29" t="s">
        <v>44</v>
      </c>
      <c r="C52" s="8">
        <v>432.2</v>
      </c>
      <c r="D52" s="3">
        <v>424.1</v>
      </c>
      <c r="E52" s="28">
        <v>450</v>
      </c>
      <c r="F52" s="4">
        <v>441.4</v>
      </c>
      <c r="G52" s="28">
        <v>468.4</v>
      </c>
      <c r="H52" s="4">
        <v>459.5</v>
      </c>
      <c r="I52" s="28">
        <v>488</v>
      </c>
      <c r="J52" s="4">
        <v>478.3</v>
      </c>
      <c r="K52" s="8">
        <v>507</v>
      </c>
      <c r="L52" s="3">
        <v>497.6</v>
      </c>
      <c r="M52" s="45">
        <v>520.1</v>
      </c>
      <c r="N52" s="7">
        <v>511</v>
      </c>
      <c r="O52" s="45">
        <v>530</v>
      </c>
      <c r="P52" s="7">
        <v>520.70000000000005</v>
      </c>
      <c r="Q52" s="45">
        <v>538.6</v>
      </c>
      <c r="R52" s="7">
        <v>529.1</v>
      </c>
      <c r="S52" s="45">
        <v>542.79999999999995</v>
      </c>
      <c r="T52" s="7">
        <v>542.20000000000005</v>
      </c>
      <c r="U52" s="45">
        <v>552.4</v>
      </c>
      <c r="V52" s="7">
        <v>552</v>
      </c>
      <c r="W52" s="36">
        <v>563</v>
      </c>
      <c r="X52" s="36">
        <v>562.5</v>
      </c>
      <c r="Y52" s="45">
        <v>572.79999999999995</v>
      </c>
      <c r="Z52" s="7">
        <v>572.29999999999995</v>
      </c>
      <c r="AA52" s="36">
        <v>580.5</v>
      </c>
      <c r="AB52" s="36">
        <v>580</v>
      </c>
      <c r="AC52" s="36">
        <v>589.1</v>
      </c>
      <c r="AD52" s="36">
        <v>586.29999999999995</v>
      </c>
      <c r="AE52" s="36">
        <v>597.29999999999995</v>
      </c>
      <c r="AF52" s="36">
        <v>592</v>
      </c>
      <c r="AG52" s="36">
        <v>603.5</v>
      </c>
      <c r="AH52" s="36">
        <v>600.6</v>
      </c>
      <c r="AI52" s="36">
        <v>609.5</v>
      </c>
      <c r="AJ52" s="36">
        <v>609.20000000000005</v>
      </c>
    </row>
    <row r="53" spans="1:36" ht="15.95" customHeight="1">
      <c r="A53" s="27" t="s">
        <v>70</v>
      </c>
      <c r="B53" s="29"/>
      <c r="C53" s="27">
        <f>SUM(C54:C59)</f>
        <v>4520.2</v>
      </c>
      <c r="D53" s="27">
        <f>SUM(D54:D59)</f>
        <v>4756.1000000000004</v>
      </c>
      <c r="E53" s="27">
        <f>SUM(E54:E59)</f>
        <v>4634.6000000000004</v>
      </c>
      <c r="F53" s="27">
        <f>SUM(F54:F59)</f>
        <v>4859.8999999999996</v>
      </c>
      <c r="G53" s="27">
        <f>SUM(G54:G59)</f>
        <v>4755.1000000000004</v>
      </c>
      <c r="H53" s="27">
        <f>SUM(H54:H59)</f>
        <v>4960.3</v>
      </c>
      <c r="I53" s="27">
        <f>SUM(I54:I59)</f>
        <v>4876</v>
      </c>
      <c r="J53" s="27">
        <f>SUM(J54:J59)</f>
        <v>5078.1000000000004</v>
      </c>
      <c r="K53" s="27">
        <f>SUM(K54:K59)</f>
        <v>5005.5</v>
      </c>
      <c r="L53" s="27">
        <f>SUM(L54:L59)</f>
        <v>5213.3</v>
      </c>
      <c r="M53" s="27">
        <v>5188.3999999999996</v>
      </c>
      <c r="N53" s="27">
        <v>5416.1</v>
      </c>
      <c r="O53" s="27">
        <v>5362</v>
      </c>
      <c r="P53" s="27">
        <v>5593.6</v>
      </c>
      <c r="Q53" s="27">
        <v>5522.6</v>
      </c>
      <c r="R53" s="27">
        <v>5759.5</v>
      </c>
      <c r="S53" s="27">
        <v>5674.2</v>
      </c>
      <c r="T53" s="27">
        <v>5955.7</v>
      </c>
      <c r="U53" s="27">
        <v>5854.7</v>
      </c>
      <c r="V53" s="27">
        <v>6136</v>
      </c>
      <c r="W53" s="38">
        <v>6045.2</v>
      </c>
      <c r="X53" s="38">
        <v>6335.4</v>
      </c>
      <c r="Y53" s="27">
        <v>6275.8</v>
      </c>
      <c r="Z53" s="27">
        <v>6547</v>
      </c>
      <c r="AA53" s="38">
        <v>6488</v>
      </c>
      <c r="AB53" s="38">
        <v>6778.4</v>
      </c>
      <c r="AC53" s="38">
        <v>6691.9</v>
      </c>
      <c r="AD53" s="38">
        <v>6991.7</v>
      </c>
      <c r="AE53" s="38">
        <v>6895.2</v>
      </c>
      <c r="AF53" s="38">
        <v>7253.8</v>
      </c>
      <c r="AG53" s="38">
        <v>7065.4</v>
      </c>
      <c r="AH53" s="38">
        <v>7480.5</v>
      </c>
      <c r="AI53" s="38">
        <v>7215.6</v>
      </c>
      <c r="AJ53" s="38">
        <v>7675.2</v>
      </c>
    </row>
    <row r="54" spans="1:36" s="26" customFormat="1" ht="15.95" customHeight="1">
      <c r="A54" s="27"/>
      <c r="B54" s="29" t="s">
        <v>46</v>
      </c>
      <c r="C54" s="8">
        <v>259.7</v>
      </c>
      <c r="D54" s="3">
        <v>273.5</v>
      </c>
      <c r="E54" s="28">
        <v>273.7</v>
      </c>
      <c r="F54" s="4">
        <v>277.7</v>
      </c>
      <c r="G54" s="28">
        <v>289.2</v>
      </c>
      <c r="H54" s="4">
        <v>283.39999999999998</v>
      </c>
      <c r="I54" s="28">
        <v>313.2</v>
      </c>
      <c r="J54" s="4">
        <v>294.89999999999998</v>
      </c>
      <c r="K54" s="8">
        <v>336.6</v>
      </c>
      <c r="L54" s="3">
        <v>315.7</v>
      </c>
      <c r="M54" s="45">
        <v>348</v>
      </c>
      <c r="N54" s="7">
        <v>334.9</v>
      </c>
      <c r="O54" s="45">
        <v>360.8</v>
      </c>
      <c r="P54" s="7">
        <v>347.1</v>
      </c>
      <c r="Q54" s="45">
        <v>373.3</v>
      </c>
      <c r="R54" s="7">
        <v>359.3</v>
      </c>
      <c r="S54" s="45">
        <v>383</v>
      </c>
      <c r="T54" s="7">
        <v>371.6</v>
      </c>
      <c r="U54" s="45">
        <v>395.6</v>
      </c>
      <c r="V54" s="7">
        <v>381.8</v>
      </c>
      <c r="W54" s="36">
        <v>406</v>
      </c>
      <c r="X54" s="36">
        <v>393.6</v>
      </c>
      <c r="Y54" s="45">
        <v>417</v>
      </c>
      <c r="Z54" s="7">
        <v>402</v>
      </c>
      <c r="AA54" s="36">
        <v>427</v>
      </c>
      <c r="AB54" s="36">
        <v>411.3</v>
      </c>
      <c r="AC54" s="36">
        <v>436</v>
      </c>
      <c r="AD54" s="36">
        <v>422</v>
      </c>
      <c r="AE54" s="36">
        <v>444.3</v>
      </c>
      <c r="AF54" s="36">
        <v>430.7</v>
      </c>
      <c r="AG54" s="36">
        <v>448.3</v>
      </c>
      <c r="AH54" s="36">
        <v>439.9</v>
      </c>
      <c r="AI54" s="36">
        <v>456.9</v>
      </c>
      <c r="AJ54" s="36">
        <v>448.4</v>
      </c>
    </row>
    <row r="55" spans="1:36" ht="15.95" customHeight="1">
      <c r="A55" s="27"/>
      <c r="B55" s="29" t="s">
        <v>47</v>
      </c>
      <c r="C55" s="8">
        <v>446.2</v>
      </c>
      <c r="D55" s="3">
        <v>463.8</v>
      </c>
      <c r="E55" s="28">
        <v>453.5</v>
      </c>
      <c r="F55" s="4">
        <v>470.6</v>
      </c>
      <c r="G55" s="28">
        <v>460.9</v>
      </c>
      <c r="H55" s="4">
        <v>477.9</v>
      </c>
      <c r="I55" s="28">
        <v>468.7</v>
      </c>
      <c r="J55" s="4">
        <v>485</v>
      </c>
      <c r="K55" s="8">
        <v>475.6</v>
      </c>
      <c r="L55" s="3">
        <v>492.4</v>
      </c>
      <c r="M55" s="45">
        <v>482.9</v>
      </c>
      <c r="N55" s="7">
        <v>500.4</v>
      </c>
      <c r="O55" s="45">
        <v>489.4</v>
      </c>
      <c r="P55" s="7">
        <v>507.1</v>
      </c>
      <c r="Q55" s="45">
        <v>494.6</v>
      </c>
      <c r="R55" s="7">
        <v>512.6</v>
      </c>
      <c r="S55" s="45">
        <v>499.6</v>
      </c>
      <c r="T55" s="7">
        <v>518.29999999999995</v>
      </c>
      <c r="U55" s="45">
        <v>506.5</v>
      </c>
      <c r="V55" s="7">
        <v>522.70000000000005</v>
      </c>
      <c r="W55" s="36">
        <v>509</v>
      </c>
      <c r="X55" s="36">
        <v>529.20000000000005</v>
      </c>
      <c r="Y55" s="45">
        <v>515</v>
      </c>
      <c r="Z55" s="7">
        <v>531.4</v>
      </c>
      <c r="AA55" s="36">
        <v>518</v>
      </c>
      <c r="AB55" s="36">
        <v>535</v>
      </c>
      <c r="AC55" s="36">
        <v>525</v>
      </c>
      <c r="AD55" s="36">
        <v>535.5</v>
      </c>
      <c r="AE55" s="36">
        <v>531</v>
      </c>
      <c r="AF55" s="36">
        <v>536.20000000000005</v>
      </c>
      <c r="AG55" s="36">
        <v>532.6</v>
      </c>
      <c r="AH55" s="36">
        <v>540.1</v>
      </c>
      <c r="AI55" s="36">
        <v>535.5</v>
      </c>
      <c r="AJ55" s="36">
        <v>545.20000000000005</v>
      </c>
    </row>
    <row r="56" spans="1:36" ht="15.95" customHeight="1">
      <c r="A56" s="27"/>
      <c r="B56" s="29" t="s">
        <v>48</v>
      </c>
      <c r="C56" s="8">
        <v>309.3</v>
      </c>
      <c r="D56" s="3">
        <v>329.7</v>
      </c>
      <c r="E56" s="28">
        <v>318.7</v>
      </c>
      <c r="F56" s="4">
        <v>339.8</v>
      </c>
      <c r="G56" s="28">
        <v>328.6</v>
      </c>
      <c r="H56" s="4">
        <v>350.4</v>
      </c>
      <c r="I56" s="28">
        <v>338.9</v>
      </c>
      <c r="J56" s="4">
        <v>361.2</v>
      </c>
      <c r="K56" s="8">
        <v>348.7</v>
      </c>
      <c r="L56" s="3">
        <v>372.1</v>
      </c>
      <c r="M56" s="45">
        <v>376.9</v>
      </c>
      <c r="N56" s="7">
        <v>402.5</v>
      </c>
      <c r="O56" s="45">
        <v>408.8</v>
      </c>
      <c r="P56" s="7">
        <v>436.7</v>
      </c>
      <c r="Q56" s="45">
        <v>440</v>
      </c>
      <c r="R56" s="7">
        <v>470</v>
      </c>
      <c r="S56" s="45">
        <v>461.8</v>
      </c>
      <c r="T56" s="7">
        <v>511.3</v>
      </c>
      <c r="U56" s="45">
        <v>496.6</v>
      </c>
      <c r="V56" s="7">
        <v>540.5</v>
      </c>
      <c r="W56" s="36">
        <v>527</v>
      </c>
      <c r="X56" s="36">
        <v>582.29999999999995</v>
      </c>
      <c r="Y56" s="45">
        <v>576</v>
      </c>
      <c r="Z56" s="7">
        <v>627.70000000000005</v>
      </c>
      <c r="AA56" s="36">
        <v>626</v>
      </c>
      <c r="AB56" s="36">
        <v>681</v>
      </c>
      <c r="AC56" s="36">
        <v>675</v>
      </c>
      <c r="AD56" s="36">
        <v>727.7</v>
      </c>
      <c r="AE56" s="36">
        <v>727.5</v>
      </c>
      <c r="AF56" s="36">
        <v>785</v>
      </c>
      <c r="AG56" s="36">
        <v>778.1</v>
      </c>
      <c r="AH56" s="36">
        <v>841.8</v>
      </c>
      <c r="AI56" s="36">
        <v>813.6</v>
      </c>
      <c r="AJ56" s="36">
        <v>877.8</v>
      </c>
    </row>
    <row r="57" spans="1:36" ht="15.95" customHeight="1">
      <c r="A57" s="27"/>
      <c r="B57" s="29" t="s">
        <v>49</v>
      </c>
      <c r="C57" s="8">
        <v>924</v>
      </c>
      <c r="D57" s="3">
        <v>920.8</v>
      </c>
      <c r="E57" s="28">
        <v>942.3</v>
      </c>
      <c r="F57" s="4">
        <v>939.9</v>
      </c>
      <c r="G57" s="28">
        <v>960.5</v>
      </c>
      <c r="H57" s="4">
        <v>959.5</v>
      </c>
      <c r="I57" s="28">
        <v>979.7</v>
      </c>
      <c r="J57" s="4">
        <v>979.6</v>
      </c>
      <c r="K57" s="8">
        <v>998.5</v>
      </c>
      <c r="L57" s="3">
        <v>1001</v>
      </c>
      <c r="M57" s="45">
        <v>1025.3</v>
      </c>
      <c r="N57" s="7">
        <v>1028.8</v>
      </c>
      <c r="O57" s="45">
        <v>1045</v>
      </c>
      <c r="P57" s="7">
        <v>1048.7</v>
      </c>
      <c r="Q57" s="45">
        <v>1064.2</v>
      </c>
      <c r="R57" s="7">
        <v>1067.9000000000001</v>
      </c>
      <c r="S57" s="45">
        <v>1077.5</v>
      </c>
      <c r="T57" s="7">
        <v>1098.5999999999999</v>
      </c>
      <c r="U57" s="45">
        <v>1101.4000000000001</v>
      </c>
      <c r="V57" s="7">
        <v>1119.0999999999999</v>
      </c>
      <c r="W57" s="36">
        <v>1121</v>
      </c>
      <c r="X57" s="36">
        <v>1142.8</v>
      </c>
      <c r="Y57" s="45">
        <v>1148</v>
      </c>
      <c r="Z57" s="7">
        <v>1166.9000000000001</v>
      </c>
      <c r="AA57" s="36">
        <v>1177</v>
      </c>
      <c r="AB57" s="36">
        <v>1195.5999999999999</v>
      </c>
      <c r="AC57" s="36">
        <v>1209</v>
      </c>
      <c r="AD57" s="36">
        <v>1223.7</v>
      </c>
      <c r="AE57" s="36">
        <v>1238</v>
      </c>
      <c r="AF57" s="36">
        <v>1261.7</v>
      </c>
      <c r="AG57" s="36">
        <v>1271.0999999999999</v>
      </c>
      <c r="AH57" s="36">
        <v>1304</v>
      </c>
      <c r="AI57" s="36">
        <v>1311.2</v>
      </c>
      <c r="AJ57" s="36">
        <v>1353.9</v>
      </c>
    </row>
    <row r="58" spans="1:36" ht="15.95" customHeight="1">
      <c r="A58" s="27"/>
      <c r="B58" s="29" t="s">
        <v>71</v>
      </c>
      <c r="C58" s="8">
        <v>354.8</v>
      </c>
      <c r="D58" s="3">
        <v>354.1</v>
      </c>
      <c r="E58" s="28">
        <v>365.8</v>
      </c>
      <c r="F58" s="4">
        <v>364.6</v>
      </c>
      <c r="G58" s="28">
        <v>376.9</v>
      </c>
      <c r="H58" s="4">
        <v>375.8</v>
      </c>
      <c r="I58" s="28">
        <v>388.1</v>
      </c>
      <c r="J58" s="4">
        <v>387.5</v>
      </c>
      <c r="K58" s="8">
        <v>402.8</v>
      </c>
      <c r="L58" s="3">
        <v>402.3</v>
      </c>
      <c r="M58" s="45">
        <v>415</v>
      </c>
      <c r="N58" s="7">
        <v>414.9</v>
      </c>
      <c r="O58" s="45">
        <v>429.1</v>
      </c>
      <c r="P58" s="7">
        <v>428.9</v>
      </c>
      <c r="Q58" s="45">
        <v>440.5</v>
      </c>
      <c r="R58" s="7">
        <v>440.3</v>
      </c>
      <c r="S58" s="45">
        <v>449.8</v>
      </c>
      <c r="T58" s="7">
        <v>449.3</v>
      </c>
      <c r="U58" s="45">
        <v>460.6</v>
      </c>
      <c r="V58" s="7">
        <v>458.3</v>
      </c>
      <c r="W58" s="36">
        <v>470</v>
      </c>
      <c r="X58" s="36">
        <v>468.8</v>
      </c>
      <c r="Y58" s="45">
        <v>479</v>
      </c>
      <c r="Z58" s="7">
        <v>476.7</v>
      </c>
      <c r="AA58" s="36">
        <v>486</v>
      </c>
      <c r="AB58" s="36">
        <v>484.2</v>
      </c>
      <c r="AC58" s="36">
        <v>493</v>
      </c>
      <c r="AD58" s="36">
        <v>490.6</v>
      </c>
      <c r="AE58" s="36">
        <v>499.1</v>
      </c>
      <c r="AF58" s="36">
        <v>499.4</v>
      </c>
      <c r="AG58" s="36">
        <v>505.8</v>
      </c>
      <c r="AH58" s="36">
        <v>506.2</v>
      </c>
      <c r="AI58" s="36">
        <v>513.4</v>
      </c>
      <c r="AJ58" s="36">
        <v>513.79999999999995</v>
      </c>
    </row>
    <row r="59" spans="1:36" ht="15.95" customHeight="1">
      <c r="A59" s="27"/>
      <c r="B59" s="29" t="s">
        <v>72</v>
      </c>
      <c r="C59" s="8">
        <v>2226.1999999999998</v>
      </c>
      <c r="D59" s="3">
        <v>2414.1999999999998</v>
      </c>
      <c r="E59" s="28">
        <v>2280.6</v>
      </c>
      <c r="F59" s="4">
        <v>2467.3000000000002</v>
      </c>
      <c r="G59" s="28">
        <v>2339</v>
      </c>
      <c r="H59" s="4">
        <v>2513.3000000000002</v>
      </c>
      <c r="I59" s="28">
        <v>2387.4</v>
      </c>
      <c r="J59" s="4">
        <v>2569.9</v>
      </c>
      <c r="K59" s="8">
        <v>2443.3000000000002</v>
      </c>
      <c r="L59" s="3">
        <v>2629.8</v>
      </c>
      <c r="M59" s="45">
        <v>2540.3000000000002</v>
      </c>
      <c r="N59" s="7">
        <v>2734.6</v>
      </c>
      <c r="O59" s="45">
        <v>2628.9</v>
      </c>
      <c r="P59" s="7">
        <v>2825.1</v>
      </c>
      <c r="Q59" s="45">
        <v>2710</v>
      </c>
      <c r="R59" s="7">
        <v>2909.4</v>
      </c>
      <c r="S59" s="45">
        <v>2802.5</v>
      </c>
      <c r="T59" s="7">
        <v>3006.6</v>
      </c>
      <c r="U59" s="45">
        <v>2894</v>
      </c>
      <c r="V59" s="7">
        <v>3113.6</v>
      </c>
      <c r="W59" s="36">
        <v>3012.2</v>
      </c>
      <c r="X59" s="36">
        <v>3218.7</v>
      </c>
      <c r="Y59" s="45">
        <v>3140.8</v>
      </c>
      <c r="Z59" s="7">
        <v>3342.3</v>
      </c>
      <c r="AA59" s="36">
        <v>3254</v>
      </c>
      <c r="AB59" s="36">
        <v>3471.3</v>
      </c>
      <c r="AC59" s="36">
        <v>3353.9</v>
      </c>
      <c r="AD59" s="36">
        <v>3592.2</v>
      </c>
      <c r="AE59" s="36">
        <v>3455.3</v>
      </c>
      <c r="AF59" s="36">
        <v>3740.8</v>
      </c>
      <c r="AG59" s="36">
        <v>3529.5</v>
      </c>
      <c r="AH59" s="36">
        <v>3848.5</v>
      </c>
      <c r="AI59" s="36">
        <v>3585</v>
      </c>
      <c r="AJ59" s="36">
        <v>3936.1</v>
      </c>
    </row>
    <row r="60" spans="1:36" ht="15.95" customHeight="1">
      <c r="A60" s="27" t="s">
        <v>51</v>
      </c>
      <c r="B60" s="29"/>
      <c r="C60" s="27">
        <f>SUM(C61:C73)</f>
        <v>7574.5</v>
      </c>
      <c r="D60" s="27">
        <f>SUM(D61:D73)</f>
        <v>7957.4</v>
      </c>
      <c r="E60" s="27">
        <f>SUM(E61:E73)</f>
        <v>7666.0000000000009</v>
      </c>
      <c r="F60" s="27">
        <f>SUM(F61:F73)</f>
        <v>8027.5</v>
      </c>
      <c r="G60" s="27">
        <f>SUM(G61:G73)</f>
        <v>7757.2999999999993</v>
      </c>
      <c r="H60" s="27">
        <f>SUM(H61:H73)</f>
        <v>8101.5000000000009</v>
      </c>
      <c r="I60" s="27">
        <f>SUM(I61:I73)</f>
        <v>7850.4</v>
      </c>
      <c r="J60" s="27">
        <f>SUM(J61:J73)</f>
        <v>8173.1000000000013</v>
      </c>
      <c r="K60" s="27">
        <f>SUM(K61:K73)</f>
        <v>7929.0000000000018</v>
      </c>
      <c r="L60" s="27">
        <f>SUM(L61:L73)</f>
        <v>8255.2000000000007</v>
      </c>
      <c r="M60" s="27">
        <v>7982.3</v>
      </c>
      <c r="N60" s="27">
        <v>8314.2999999999993</v>
      </c>
      <c r="O60" s="27">
        <v>8043.2</v>
      </c>
      <c r="P60" s="27">
        <v>8377.1</v>
      </c>
      <c r="Q60" s="27">
        <v>8098.6</v>
      </c>
      <c r="R60" s="27">
        <v>8434.6</v>
      </c>
      <c r="S60" s="27">
        <v>8152.9</v>
      </c>
      <c r="T60" s="27">
        <v>8486.7999999999993</v>
      </c>
      <c r="U60" s="27">
        <v>8208.7000000000007</v>
      </c>
      <c r="V60" s="27">
        <v>8545.4</v>
      </c>
      <c r="W60" s="38">
        <v>8256.5</v>
      </c>
      <c r="X60" s="38">
        <v>8602.7999999999993</v>
      </c>
      <c r="Y60" s="27">
        <v>8302.6</v>
      </c>
      <c r="Z60" s="27">
        <v>8644.2999999999993</v>
      </c>
      <c r="AA60" s="38">
        <v>8359.2999999999993</v>
      </c>
      <c r="AB60" s="38">
        <v>8682.7000000000007</v>
      </c>
      <c r="AC60" s="38">
        <v>8464.9</v>
      </c>
      <c r="AD60" s="38">
        <v>8664.6</v>
      </c>
      <c r="AE60" s="38">
        <v>8546.6</v>
      </c>
      <c r="AF60" s="38">
        <v>8653.2999999999993</v>
      </c>
      <c r="AG60" s="38">
        <v>8576</v>
      </c>
      <c r="AH60" s="38">
        <v>8679.4</v>
      </c>
      <c r="AI60" s="38">
        <v>8617.2999999999993</v>
      </c>
      <c r="AJ60" s="38">
        <v>8713.6</v>
      </c>
    </row>
    <row r="61" spans="1:36" ht="15.95" customHeight="1">
      <c r="A61" s="27"/>
      <c r="B61" s="29" t="s">
        <v>3</v>
      </c>
      <c r="C61" s="8">
        <v>609.1</v>
      </c>
      <c r="D61" s="3">
        <v>641.70000000000005</v>
      </c>
      <c r="E61" s="28">
        <v>617.29999999999995</v>
      </c>
      <c r="F61" s="4">
        <v>647.79999999999995</v>
      </c>
      <c r="G61" s="28">
        <v>625.70000000000005</v>
      </c>
      <c r="H61" s="4">
        <v>654.20000000000005</v>
      </c>
      <c r="I61" s="28">
        <v>634.4</v>
      </c>
      <c r="J61" s="4">
        <v>660.4</v>
      </c>
      <c r="K61" s="8">
        <v>642.79999999999995</v>
      </c>
      <c r="L61" s="3">
        <v>668.3</v>
      </c>
      <c r="M61" s="45">
        <v>650.4</v>
      </c>
      <c r="N61" s="7">
        <v>676.7</v>
      </c>
      <c r="O61" s="45">
        <v>658.2</v>
      </c>
      <c r="P61" s="7">
        <v>684.9</v>
      </c>
      <c r="Q61" s="45">
        <v>664.8</v>
      </c>
      <c r="R61" s="7">
        <v>691.7</v>
      </c>
      <c r="S61" s="45">
        <v>671.2</v>
      </c>
      <c r="T61" s="7">
        <v>697.8</v>
      </c>
      <c r="U61" s="45">
        <v>679.6</v>
      </c>
      <c r="V61" s="7">
        <v>702.6</v>
      </c>
      <c r="W61" s="36">
        <v>683.8</v>
      </c>
      <c r="X61" s="36">
        <v>709.6</v>
      </c>
      <c r="Y61" s="45">
        <v>690.9</v>
      </c>
      <c r="Z61" s="7">
        <v>714.3</v>
      </c>
      <c r="AA61" s="36">
        <v>704.6</v>
      </c>
      <c r="AB61" s="36">
        <v>713.3</v>
      </c>
      <c r="AC61" s="36">
        <v>709.5</v>
      </c>
      <c r="AD61" s="36">
        <v>718.7</v>
      </c>
      <c r="AE61" s="36">
        <v>713.3</v>
      </c>
      <c r="AF61" s="36">
        <v>723</v>
      </c>
      <c r="AG61" s="36">
        <v>716.5</v>
      </c>
      <c r="AH61" s="36">
        <v>726.3</v>
      </c>
      <c r="AI61" s="36">
        <v>719.9</v>
      </c>
      <c r="AJ61" s="36">
        <v>729.7</v>
      </c>
    </row>
    <row r="62" spans="1:36" ht="15.95" customHeight="1">
      <c r="A62" s="27"/>
      <c r="B62" s="29" t="s">
        <v>53</v>
      </c>
      <c r="C62" s="8">
        <v>762.9</v>
      </c>
      <c r="D62" s="3">
        <v>818.6</v>
      </c>
      <c r="E62" s="28">
        <v>766.8</v>
      </c>
      <c r="F62" s="4">
        <v>820.6</v>
      </c>
      <c r="G62" s="28">
        <v>770.7</v>
      </c>
      <c r="H62" s="4">
        <v>822.9</v>
      </c>
      <c r="I62" s="28">
        <v>775</v>
      </c>
      <c r="J62" s="4">
        <v>825</v>
      </c>
      <c r="K62" s="8">
        <v>779.1</v>
      </c>
      <c r="L62" s="3">
        <v>829.3</v>
      </c>
      <c r="M62" s="45">
        <v>781.2</v>
      </c>
      <c r="N62" s="7">
        <v>832.3</v>
      </c>
      <c r="O62" s="45">
        <v>784.4</v>
      </c>
      <c r="P62" s="7">
        <v>835.7</v>
      </c>
      <c r="Q62" s="45">
        <v>787.6</v>
      </c>
      <c r="R62" s="7">
        <v>839.1</v>
      </c>
      <c r="S62" s="45">
        <v>791.7</v>
      </c>
      <c r="T62" s="7">
        <v>842.3</v>
      </c>
      <c r="U62" s="45">
        <v>797.5</v>
      </c>
      <c r="V62" s="7">
        <v>845.2</v>
      </c>
      <c r="W62" s="36">
        <v>799.6</v>
      </c>
      <c r="X62" s="36">
        <v>850.5</v>
      </c>
      <c r="Y62" s="45">
        <v>803.6</v>
      </c>
      <c r="Z62" s="7">
        <v>851.7</v>
      </c>
      <c r="AA62" s="36">
        <v>806.6</v>
      </c>
      <c r="AB62" s="36">
        <v>855</v>
      </c>
      <c r="AC62" s="36">
        <v>814.7</v>
      </c>
      <c r="AD62" s="36">
        <v>853.3</v>
      </c>
      <c r="AE62" s="36">
        <v>820.7</v>
      </c>
      <c r="AF62" s="36">
        <v>852.1</v>
      </c>
      <c r="AG62" s="36">
        <v>825.9</v>
      </c>
      <c r="AH62" s="36">
        <v>852.1</v>
      </c>
      <c r="AI62" s="36">
        <v>829.5</v>
      </c>
      <c r="AJ62" s="36">
        <v>853.1</v>
      </c>
    </row>
    <row r="63" spans="1:36" s="26" customFormat="1" ht="15.95" customHeight="1">
      <c r="A63" s="27"/>
      <c r="B63" s="31" t="s">
        <v>55</v>
      </c>
      <c r="C63" s="8">
        <v>618.20000000000005</v>
      </c>
      <c r="D63" s="3">
        <v>663.6</v>
      </c>
      <c r="E63" s="28">
        <v>621.4</v>
      </c>
      <c r="F63" s="4">
        <v>665.4</v>
      </c>
      <c r="G63" s="28">
        <v>624.20000000000005</v>
      </c>
      <c r="H63" s="4">
        <v>667.2</v>
      </c>
      <c r="I63" s="28">
        <v>626.70000000000005</v>
      </c>
      <c r="J63" s="4">
        <v>668</v>
      </c>
      <c r="K63" s="8">
        <v>628.70000000000005</v>
      </c>
      <c r="L63" s="3">
        <v>670.4</v>
      </c>
      <c r="M63" s="45">
        <v>627.9</v>
      </c>
      <c r="N63" s="7">
        <v>670</v>
      </c>
      <c r="O63" s="45">
        <v>626.4</v>
      </c>
      <c r="P63" s="7">
        <v>668.5</v>
      </c>
      <c r="Q63" s="45">
        <v>623.6</v>
      </c>
      <c r="R63" s="7">
        <v>665.4</v>
      </c>
      <c r="S63" s="45">
        <v>621.9</v>
      </c>
      <c r="T63" s="7">
        <v>660.9</v>
      </c>
      <c r="U63" s="45">
        <v>620.6</v>
      </c>
      <c r="V63" s="7">
        <v>657</v>
      </c>
      <c r="W63" s="36">
        <v>617.5</v>
      </c>
      <c r="X63" s="36">
        <v>655.7</v>
      </c>
      <c r="Y63" s="45">
        <v>616.6</v>
      </c>
      <c r="Z63" s="7">
        <v>652.70000000000005</v>
      </c>
      <c r="AA63" s="36">
        <v>615.29999999999995</v>
      </c>
      <c r="AB63" s="36">
        <v>649.5</v>
      </c>
      <c r="AC63" s="36">
        <v>615.5</v>
      </c>
      <c r="AD63" s="36">
        <v>644.1</v>
      </c>
      <c r="AE63" s="36">
        <v>616.29999999999995</v>
      </c>
      <c r="AF63" s="36">
        <v>639.79999999999995</v>
      </c>
      <c r="AG63" s="36">
        <v>616.5</v>
      </c>
      <c r="AH63" s="36">
        <v>640.20000000000005</v>
      </c>
      <c r="AI63" s="36">
        <v>616.9</v>
      </c>
      <c r="AJ63" s="36">
        <v>640.9</v>
      </c>
    </row>
    <row r="64" spans="1:36" ht="15.95" customHeight="1">
      <c r="A64" s="27"/>
      <c r="B64" s="29" t="s">
        <v>58</v>
      </c>
      <c r="C64" s="8">
        <v>459.7</v>
      </c>
      <c r="D64" s="3">
        <v>475.2</v>
      </c>
      <c r="E64" s="28">
        <v>465.4</v>
      </c>
      <c r="F64" s="4">
        <v>477.2</v>
      </c>
      <c r="G64" s="28">
        <v>471.3</v>
      </c>
      <c r="H64" s="4">
        <v>479.5</v>
      </c>
      <c r="I64" s="28">
        <v>477.4</v>
      </c>
      <c r="J64" s="4">
        <v>481.8</v>
      </c>
      <c r="K64" s="8">
        <v>483.3</v>
      </c>
      <c r="L64" s="3">
        <v>485.8</v>
      </c>
      <c r="M64" s="45">
        <v>484.6</v>
      </c>
      <c r="N64" s="7">
        <v>487.4</v>
      </c>
      <c r="O64" s="45">
        <v>486.3</v>
      </c>
      <c r="P64" s="7">
        <v>489</v>
      </c>
      <c r="Q64" s="45">
        <v>488.2</v>
      </c>
      <c r="R64" s="7">
        <v>491</v>
      </c>
      <c r="S64" s="45">
        <v>489.9</v>
      </c>
      <c r="T64" s="7">
        <v>492.6</v>
      </c>
      <c r="U64" s="45">
        <v>491</v>
      </c>
      <c r="V64" s="7">
        <v>495.3</v>
      </c>
      <c r="W64" s="36">
        <v>491.9</v>
      </c>
      <c r="X64" s="36">
        <v>498.3</v>
      </c>
      <c r="Y64" s="45">
        <v>492.9</v>
      </c>
      <c r="Z64" s="7">
        <v>500.8</v>
      </c>
      <c r="AA64" s="36">
        <v>493.7</v>
      </c>
      <c r="AB64" s="36">
        <v>503.5</v>
      </c>
      <c r="AC64" s="36">
        <v>495</v>
      </c>
      <c r="AD64" s="36">
        <v>505.8</v>
      </c>
      <c r="AE64" s="36">
        <v>494.1</v>
      </c>
      <c r="AF64" s="36">
        <v>509.1</v>
      </c>
      <c r="AG64" s="36">
        <v>495.8</v>
      </c>
      <c r="AH64" s="36">
        <v>510.9</v>
      </c>
      <c r="AI64" s="36">
        <v>498.8</v>
      </c>
      <c r="AJ64" s="36">
        <v>513.79999999999995</v>
      </c>
    </row>
    <row r="65" spans="1:36" ht="15.95" customHeight="1">
      <c r="A65" s="27"/>
      <c r="B65" s="29" t="s">
        <v>54</v>
      </c>
      <c r="C65" s="8">
        <v>479.9</v>
      </c>
      <c r="D65" s="3">
        <v>510.5</v>
      </c>
      <c r="E65" s="28">
        <v>482.8</v>
      </c>
      <c r="F65" s="4">
        <v>512.79999999999995</v>
      </c>
      <c r="G65" s="28">
        <v>485.7</v>
      </c>
      <c r="H65" s="4">
        <v>515.29999999999995</v>
      </c>
      <c r="I65" s="28">
        <v>488.7</v>
      </c>
      <c r="J65" s="4">
        <v>517.70000000000005</v>
      </c>
      <c r="K65" s="8">
        <v>491.4</v>
      </c>
      <c r="L65" s="3">
        <v>520.9</v>
      </c>
      <c r="M65" s="45">
        <v>491.8</v>
      </c>
      <c r="N65" s="7">
        <v>521.6</v>
      </c>
      <c r="O65" s="45">
        <v>492.40000000000293</v>
      </c>
      <c r="P65" s="7">
        <v>522.19999999999709</v>
      </c>
      <c r="Q65" s="45">
        <v>493</v>
      </c>
      <c r="R65" s="7">
        <v>522.9</v>
      </c>
      <c r="S65" s="45">
        <v>493.5</v>
      </c>
      <c r="T65" s="7">
        <v>523.9</v>
      </c>
      <c r="U65" s="45">
        <v>495.30000000000143</v>
      </c>
      <c r="V65" s="7">
        <v>523.50000000000296</v>
      </c>
      <c r="W65" s="36">
        <v>496</v>
      </c>
      <c r="X65" s="36">
        <v>524.20000000000005</v>
      </c>
      <c r="Y65" s="45">
        <v>496.59999999999854</v>
      </c>
      <c r="Z65" s="7">
        <v>524.99999999999852</v>
      </c>
      <c r="AA65" s="36">
        <v>497.2</v>
      </c>
      <c r="AB65" s="36">
        <v>525.6</v>
      </c>
      <c r="AC65" s="36">
        <v>501.3</v>
      </c>
      <c r="AD65" s="36">
        <v>522.70000000000005</v>
      </c>
      <c r="AE65" s="36">
        <v>504.6</v>
      </c>
      <c r="AF65" s="36">
        <v>520.5</v>
      </c>
      <c r="AG65" s="36">
        <v>505.5</v>
      </c>
      <c r="AH65" s="36">
        <v>521</v>
      </c>
      <c r="AI65" s="36">
        <v>506.7</v>
      </c>
      <c r="AJ65" s="36">
        <v>521.9</v>
      </c>
    </row>
    <row r="66" spans="1:36" ht="15.95" customHeight="1">
      <c r="A66" s="27"/>
      <c r="B66" s="29" t="s">
        <v>52</v>
      </c>
      <c r="C66" s="8">
        <v>726.2</v>
      </c>
      <c r="D66" s="3">
        <v>763.1</v>
      </c>
      <c r="E66" s="28">
        <v>738</v>
      </c>
      <c r="F66" s="4">
        <v>772.4</v>
      </c>
      <c r="G66" s="28">
        <v>750</v>
      </c>
      <c r="H66" s="4">
        <v>782.5</v>
      </c>
      <c r="I66" s="28">
        <v>763.4</v>
      </c>
      <c r="J66" s="4">
        <v>793.1</v>
      </c>
      <c r="K66" s="8">
        <v>769.5</v>
      </c>
      <c r="L66" s="3">
        <v>798.7</v>
      </c>
      <c r="M66" s="45">
        <v>775.2</v>
      </c>
      <c r="N66" s="7">
        <v>805.4</v>
      </c>
      <c r="O66" s="45">
        <v>780.9</v>
      </c>
      <c r="P66" s="7">
        <v>811.3</v>
      </c>
      <c r="Q66" s="45">
        <v>786.5</v>
      </c>
      <c r="R66" s="7">
        <v>817</v>
      </c>
      <c r="S66" s="45">
        <v>792.1</v>
      </c>
      <c r="T66" s="7">
        <v>822.2</v>
      </c>
      <c r="U66" s="45">
        <v>793.8</v>
      </c>
      <c r="V66" s="7">
        <v>832.8</v>
      </c>
      <c r="W66" s="36">
        <v>798.8</v>
      </c>
      <c r="X66" s="36">
        <v>840.7</v>
      </c>
      <c r="Y66" s="45">
        <v>803.7</v>
      </c>
      <c r="Z66" s="7">
        <v>843.1</v>
      </c>
      <c r="AA66" s="36">
        <v>807.5</v>
      </c>
      <c r="AB66" s="36">
        <v>847</v>
      </c>
      <c r="AC66" s="36">
        <v>829.5</v>
      </c>
      <c r="AD66" s="36">
        <v>833</v>
      </c>
      <c r="AE66" s="36">
        <v>830.7</v>
      </c>
      <c r="AF66" s="36">
        <v>835.9</v>
      </c>
      <c r="AG66" s="36">
        <v>832</v>
      </c>
      <c r="AH66" s="36">
        <v>837.6</v>
      </c>
      <c r="AI66" s="36">
        <v>833.7</v>
      </c>
      <c r="AJ66" s="36">
        <v>839.5</v>
      </c>
    </row>
    <row r="67" spans="1:36" ht="15.95" customHeight="1">
      <c r="A67" s="27"/>
      <c r="B67" s="29" t="s">
        <v>4</v>
      </c>
      <c r="C67" s="8">
        <v>966.7</v>
      </c>
      <c r="D67" s="3">
        <v>1003.4</v>
      </c>
      <c r="E67" s="28">
        <v>978.1</v>
      </c>
      <c r="F67" s="4">
        <v>1012.6</v>
      </c>
      <c r="G67" s="28">
        <v>989.1</v>
      </c>
      <c r="H67" s="4">
        <v>1022</v>
      </c>
      <c r="I67" s="28">
        <v>1001.1</v>
      </c>
      <c r="J67" s="4">
        <v>1031.4000000000001</v>
      </c>
      <c r="K67" s="8">
        <v>1011.5</v>
      </c>
      <c r="L67" s="3">
        <v>1043.9000000000001</v>
      </c>
      <c r="M67" s="45">
        <v>1014.1</v>
      </c>
      <c r="N67" s="7">
        <v>1047.5999999999999</v>
      </c>
      <c r="O67" s="45">
        <v>1020.1</v>
      </c>
      <c r="P67" s="7">
        <v>1053.7</v>
      </c>
      <c r="Q67" s="45">
        <v>1025.9000000000001</v>
      </c>
      <c r="R67" s="7">
        <v>1059.7</v>
      </c>
      <c r="S67" s="45">
        <v>1031.5999999999999</v>
      </c>
      <c r="T67" s="7">
        <v>1064.7</v>
      </c>
      <c r="U67" s="45">
        <v>1035.9000000000001</v>
      </c>
      <c r="V67" s="7">
        <v>1071.5</v>
      </c>
      <c r="W67" s="36">
        <v>1039.4000000000001</v>
      </c>
      <c r="X67" s="36">
        <v>1078.7</v>
      </c>
      <c r="Y67" s="45">
        <v>1045</v>
      </c>
      <c r="Z67" s="7">
        <v>1080.8</v>
      </c>
      <c r="AA67" s="36">
        <v>1049.2</v>
      </c>
      <c r="AB67" s="36">
        <v>1085.0999999999999</v>
      </c>
      <c r="AC67" s="36">
        <v>1059.5999999999999</v>
      </c>
      <c r="AD67" s="36">
        <v>1083</v>
      </c>
      <c r="AE67" s="36">
        <v>1066.9000000000001</v>
      </c>
      <c r="AF67" s="36">
        <v>1080.7</v>
      </c>
      <c r="AG67" s="36">
        <v>1068</v>
      </c>
      <c r="AH67" s="36">
        <v>1080.9000000000001</v>
      </c>
      <c r="AI67" s="36">
        <v>1069.5999999999999</v>
      </c>
      <c r="AJ67" s="36">
        <v>1081.4000000000001</v>
      </c>
    </row>
    <row r="68" spans="1:36" ht="15.95" customHeight="1">
      <c r="A68" s="27"/>
      <c r="B68" s="29" t="s">
        <v>56</v>
      </c>
      <c r="C68" s="8">
        <v>685.8</v>
      </c>
      <c r="D68" s="3">
        <v>706.2</v>
      </c>
      <c r="E68" s="28">
        <v>702.3</v>
      </c>
      <c r="F68" s="4">
        <v>720</v>
      </c>
      <c r="G68" s="28">
        <v>718.7</v>
      </c>
      <c r="H68" s="4">
        <v>734.2</v>
      </c>
      <c r="I68" s="28">
        <v>731.7</v>
      </c>
      <c r="J68" s="4">
        <v>748.6</v>
      </c>
      <c r="K68" s="8">
        <v>740.3</v>
      </c>
      <c r="L68" s="3">
        <v>763.9</v>
      </c>
      <c r="M68" s="45">
        <v>750.6</v>
      </c>
      <c r="N68" s="7">
        <v>772.1</v>
      </c>
      <c r="O68" s="45">
        <v>759.6</v>
      </c>
      <c r="P68" s="7">
        <v>781.3</v>
      </c>
      <c r="Q68" s="45">
        <v>768.8</v>
      </c>
      <c r="R68" s="7">
        <v>790.8</v>
      </c>
      <c r="S68" s="45">
        <v>777</v>
      </c>
      <c r="T68" s="7">
        <v>801.9</v>
      </c>
      <c r="U68" s="45">
        <v>788.5</v>
      </c>
      <c r="V68" s="7">
        <v>810.6</v>
      </c>
      <c r="W68" s="36">
        <v>800.2</v>
      </c>
      <c r="X68" s="36">
        <v>819.6</v>
      </c>
      <c r="Y68" s="45">
        <v>807.6</v>
      </c>
      <c r="Z68" s="7">
        <v>830.2</v>
      </c>
      <c r="AA68" s="36">
        <v>816</v>
      </c>
      <c r="AB68" s="36">
        <v>838.9</v>
      </c>
      <c r="AC68" s="36">
        <v>834.1</v>
      </c>
      <c r="AD68" s="36">
        <v>838.2</v>
      </c>
      <c r="AE68" s="36">
        <v>852.2</v>
      </c>
      <c r="AF68" s="36">
        <v>836.3</v>
      </c>
      <c r="AG68" s="36">
        <v>854.1</v>
      </c>
      <c r="AH68" s="36">
        <v>845.6</v>
      </c>
      <c r="AI68" s="36">
        <v>861.6</v>
      </c>
      <c r="AJ68" s="36">
        <v>852.5</v>
      </c>
    </row>
    <row r="69" spans="1:36" ht="15.95" customHeight="1">
      <c r="A69" s="27"/>
      <c r="B69" s="29" t="s">
        <v>57</v>
      </c>
      <c r="C69" s="8">
        <v>851.1</v>
      </c>
      <c r="D69" s="3">
        <v>888.6</v>
      </c>
      <c r="E69" s="28">
        <v>861.6</v>
      </c>
      <c r="F69" s="4">
        <v>897.2</v>
      </c>
      <c r="G69" s="28">
        <v>871.9</v>
      </c>
      <c r="H69" s="4">
        <v>906.1</v>
      </c>
      <c r="I69" s="28">
        <v>882.2</v>
      </c>
      <c r="J69" s="4">
        <v>914.2</v>
      </c>
      <c r="K69" s="8">
        <v>892.2</v>
      </c>
      <c r="L69" s="3">
        <v>924.6</v>
      </c>
      <c r="M69" s="45">
        <v>898.6</v>
      </c>
      <c r="N69" s="7">
        <v>932.1</v>
      </c>
      <c r="O69" s="45">
        <v>906</v>
      </c>
      <c r="P69" s="7">
        <v>939.7</v>
      </c>
      <c r="Q69" s="45">
        <v>913</v>
      </c>
      <c r="R69" s="7">
        <v>946.9</v>
      </c>
      <c r="S69" s="45">
        <v>919.7</v>
      </c>
      <c r="T69" s="7">
        <v>953.8</v>
      </c>
      <c r="U69" s="45">
        <v>559.70000000000005</v>
      </c>
      <c r="V69" s="7">
        <v>578.4</v>
      </c>
      <c r="W69" s="36">
        <v>565.29999999999995</v>
      </c>
      <c r="X69" s="36">
        <v>583.70000000000005</v>
      </c>
      <c r="Y69" s="45">
        <v>570.70000000000005</v>
      </c>
      <c r="Z69" s="7">
        <v>589.79999999999995</v>
      </c>
      <c r="AA69" s="36">
        <v>577.6</v>
      </c>
      <c r="AB69" s="36">
        <v>594.4</v>
      </c>
      <c r="AC69" s="36">
        <v>583.6</v>
      </c>
      <c r="AD69" s="36">
        <v>597.29999999999995</v>
      </c>
      <c r="AE69" s="36">
        <v>589.70000000000005</v>
      </c>
      <c r="AF69" s="36">
        <v>598.9</v>
      </c>
      <c r="AG69" s="36">
        <v>595.20000000000005</v>
      </c>
      <c r="AH69" s="36">
        <v>599.9</v>
      </c>
      <c r="AI69" s="36">
        <v>600.1</v>
      </c>
      <c r="AJ69" s="36">
        <v>600.20000000000005</v>
      </c>
    </row>
    <row r="70" spans="1:36" ht="15.95" customHeight="1">
      <c r="A70" s="27"/>
      <c r="B70" s="29" t="s">
        <v>64</v>
      </c>
      <c r="C70" s="8"/>
      <c r="D70" s="3"/>
      <c r="E70" s="28"/>
      <c r="F70" s="4"/>
      <c r="G70" s="28"/>
      <c r="H70" s="4"/>
      <c r="I70" s="28"/>
      <c r="J70" s="4"/>
      <c r="K70" s="8"/>
      <c r="L70" s="3"/>
      <c r="M70" s="46"/>
      <c r="N70" s="30"/>
      <c r="O70" s="46"/>
      <c r="P70" s="30"/>
      <c r="Q70" s="46"/>
      <c r="R70" s="30"/>
      <c r="S70" s="45"/>
      <c r="T70" s="7"/>
      <c r="U70" s="45">
        <v>368.9</v>
      </c>
      <c r="V70" s="7">
        <v>380.9</v>
      </c>
      <c r="W70" s="36">
        <v>368.9</v>
      </c>
      <c r="X70" s="36">
        <v>382.6</v>
      </c>
      <c r="Y70" s="45">
        <v>371.2</v>
      </c>
      <c r="Z70" s="7">
        <v>381.6</v>
      </c>
      <c r="AA70" s="36">
        <v>373.6</v>
      </c>
      <c r="AB70" s="36">
        <v>381.1</v>
      </c>
      <c r="AC70" s="36">
        <v>377.5</v>
      </c>
      <c r="AD70" s="36">
        <v>378.8</v>
      </c>
      <c r="AE70" s="36">
        <v>381.4</v>
      </c>
      <c r="AF70" s="36">
        <v>376.6</v>
      </c>
      <c r="AG70" s="36">
        <v>382.9</v>
      </c>
      <c r="AH70" s="36">
        <v>377.5</v>
      </c>
      <c r="AI70" s="36">
        <v>387.6</v>
      </c>
      <c r="AJ70" s="36">
        <v>381.6</v>
      </c>
    </row>
    <row r="71" spans="1:36" ht="15.95" customHeight="1">
      <c r="A71" s="27"/>
      <c r="B71" s="29" t="s">
        <v>59</v>
      </c>
      <c r="C71" s="8">
        <v>558.6</v>
      </c>
      <c r="D71" s="3">
        <v>591.5</v>
      </c>
      <c r="E71" s="28">
        <v>562.20000000000005</v>
      </c>
      <c r="F71" s="4">
        <v>593.70000000000005</v>
      </c>
      <c r="G71" s="28">
        <v>565.79999999999995</v>
      </c>
      <c r="H71" s="4">
        <v>596.5</v>
      </c>
      <c r="I71" s="28">
        <v>569.70000000000005</v>
      </c>
      <c r="J71" s="4">
        <v>599.1</v>
      </c>
      <c r="K71" s="8">
        <v>574.1</v>
      </c>
      <c r="L71" s="3">
        <v>603.79999999999995</v>
      </c>
      <c r="M71" s="45">
        <v>581.4</v>
      </c>
      <c r="N71" s="7">
        <v>612</v>
      </c>
      <c r="O71" s="45">
        <v>589.70000000000005</v>
      </c>
      <c r="P71" s="7">
        <v>620.6</v>
      </c>
      <c r="Q71" s="45">
        <v>596.6</v>
      </c>
      <c r="R71" s="7">
        <v>628</v>
      </c>
      <c r="S71" s="45">
        <v>603.1</v>
      </c>
      <c r="T71" s="7">
        <v>634.29999999999995</v>
      </c>
      <c r="U71" s="45">
        <v>609.1</v>
      </c>
      <c r="V71" s="7">
        <v>640.70000000000005</v>
      </c>
      <c r="W71" s="36">
        <v>613.4</v>
      </c>
      <c r="X71" s="36">
        <v>645.20000000000005</v>
      </c>
      <c r="Y71" s="45">
        <v>616.9</v>
      </c>
      <c r="Z71" s="7">
        <v>648.70000000000005</v>
      </c>
      <c r="AA71" s="36">
        <v>622.1</v>
      </c>
      <c r="AB71" s="36">
        <v>654.20000000000005</v>
      </c>
      <c r="AC71" s="36">
        <v>631.29999999999995</v>
      </c>
      <c r="AD71" s="36">
        <v>653.79999999999995</v>
      </c>
      <c r="AE71" s="36">
        <v>642.70000000000005</v>
      </c>
      <c r="AF71" s="36">
        <v>650.5</v>
      </c>
      <c r="AG71" s="36">
        <v>644.9</v>
      </c>
      <c r="AH71" s="36">
        <v>652.6</v>
      </c>
      <c r="AI71" s="36">
        <v>647.9</v>
      </c>
      <c r="AJ71" s="36">
        <v>655.8</v>
      </c>
    </row>
    <row r="72" spans="1:36" ht="15.95" customHeight="1">
      <c r="A72" s="27"/>
      <c r="B72" s="29" t="s">
        <v>60</v>
      </c>
      <c r="C72" s="8">
        <v>343.4</v>
      </c>
      <c r="D72" s="3">
        <v>366.1</v>
      </c>
      <c r="E72" s="28">
        <v>346.8</v>
      </c>
      <c r="F72" s="4">
        <v>369.5</v>
      </c>
      <c r="G72" s="28">
        <v>350.7</v>
      </c>
      <c r="H72" s="4">
        <v>373.5</v>
      </c>
      <c r="I72" s="28">
        <v>355.6</v>
      </c>
      <c r="J72" s="4">
        <v>376.5</v>
      </c>
      <c r="K72" s="8">
        <v>361.6</v>
      </c>
      <c r="L72" s="3">
        <v>376.6</v>
      </c>
      <c r="M72" s="45">
        <v>367.1</v>
      </c>
      <c r="N72" s="7">
        <v>382.6</v>
      </c>
      <c r="O72" s="45">
        <v>374.2</v>
      </c>
      <c r="P72" s="7">
        <v>390</v>
      </c>
      <c r="Q72" s="45">
        <v>380.7</v>
      </c>
      <c r="R72" s="7">
        <v>396.7</v>
      </c>
      <c r="S72" s="45">
        <v>386.5</v>
      </c>
      <c r="T72" s="7">
        <v>402.6</v>
      </c>
      <c r="U72" s="45">
        <v>389.6</v>
      </c>
      <c r="V72" s="7">
        <v>411.7</v>
      </c>
      <c r="W72" s="36">
        <v>398.2</v>
      </c>
      <c r="X72" s="36">
        <v>414.6</v>
      </c>
      <c r="Y72" s="45">
        <v>400.6</v>
      </c>
      <c r="Z72" s="7">
        <v>423.2</v>
      </c>
      <c r="AA72" s="36">
        <v>406.4</v>
      </c>
      <c r="AB72" s="36">
        <v>429.4</v>
      </c>
      <c r="AC72" s="36">
        <v>413</v>
      </c>
      <c r="AD72" s="36">
        <v>434.5</v>
      </c>
      <c r="AE72" s="36">
        <v>427.3</v>
      </c>
      <c r="AF72" s="36">
        <v>429.5</v>
      </c>
      <c r="AG72" s="36">
        <v>430.4</v>
      </c>
      <c r="AH72" s="36">
        <v>432.9</v>
      </c>
      <c r="AI72" s="36">
        <v>434.5</v>
      </c>
      <c r="AJ72" s="36">
        <v>438.8</v>
      </c>
    </row>
    <row r="73" spans="1:36" ht="15.95" customHeight="1">
      <c r="A73" s="27"/>
      <c r="B73" s="29" t="s">
        <v>61</v>
      </c>
      <c r="C73" s="8">
        <v>512.9</v>
      </c>
      <c r="D73" s="3">
        <v>528.9</v>
      </c>
      <c r="E73" s="28">
        <v>523.29999999999995</v>
      </c>
      <c r="F73" s="4">
        <v>538.29999999999995</v>
      </c>
      <c r="G73" s="28">
        <v>533.5</v>
      </c>
      <c r="H73" s="4">
        <v>547.6</v>
      </c>
      <c r="I73" s="28">
        <v>544.5</v>
      </c>
      <c r="J73" s="4">
        <v>557.29999999999995</v>
      </c>
      <c r="K73" s="8">
        <v>554.5</v>
      </c>
      <c r="L73" s="3">
        <v>569</v>
      </c>
      <c r="M73" s="45">
        <v>559.4</v>
      </c>
      <c r="N73" s="7">
        <v>574.5</v>
      </c>
      <c r="O73" s="45">
        <v>565</v>
      </c>
      <c r="P73" s="7">
        <v>580.20000000000005</v>
      </c>
      <c r="Q73" s="45">
        <v>569.9</v>
      </c>
      <c r="R73" s="7">
        <v>585.4</v>
      </c>
      <c r="S73" s="45">
        <v>574.70000000000005</v>
      </c>
      <c r="T73" s="7">
        <v>589.79999999999995</v>
      </c>
      <c r="U73" s="45">
        <v>579.20000000000005</v>
      </c>
      <c r="V73" s="7">
        <v>595.20000000000005</v>
      </c>
      <c r="W73" s="36">
        <v>583.5</v>
      </c>
      <c r="X73" s="37">
        <v>599.4</v>
      </c>
      <c r="Y73" s="45">
        <v>586.29999999999995</v>
      </c>
      <c r="Z73" s="7">
        <v>602.4</v>
      </c>
      <c r="AA73" s="36">
        <v>589.5</v>
      </c>
      <c r="AB73" s="37">
        <v>605.70000000000005</v>
      </c>
      <c r="AC73" s="36">
        <v>600.29999999999995</v>
      </c>
      <c r="AD73" s="37">
        <v>601.4</v>
      </c>
      <c r="AE73" s="36">
        <v>606.70000000000005</v>
      </c>
      <c r="AF73" s="37">
        <v>600.4</v>
      </c>
      <c r="AG73" s="36">
        <v>608.29999999999995</v>
      </c>
      <c r="AH73" s="37">
        <v>601.9</v>
      </c>
      <c r="AI73" s="36">
        <v>610.5</v>
      </c>
      <c r="AJ73" s="37">
        <v>604.4</v>
      </c>
    </row>
    <row r="74" spans="1:36" ht="6.75" customHeight="1">
      <c r="A74" s="32"/>
      <c r="B74" s="10"/>
      <c r="C74" s="10"/>
      <c r="D74" s="10"/>
      <c r="E74" s="10"/>
      <c r="F74" s="11"/>
      <c r="G74" s="10"/>
      <c r="H74" s="11"/>
      <c r="I74" s="10"/>
      <c r="J74" s="11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spans="1:36" ht="6.75" customHeight="1">
      <c r="F75" s="11"/>
    </row>
    <row r="76" spans="1:36" ht="15.95" customHeight="1">
      <c r="A76" s="34"/>
    </row>
  </sheetData>
  <mergeCells count="17">
    <mergeCell ref="AA1:AB1"/>
    <mergeCell ref="AC1:AD1"/>
    <mergeCell ref="AE1:AF1"/>
    <mergeCell ref="AG1:AH1"/>
    <mergeCell ref="AI1:AJ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4" zoomScale="41" zoomScaleNormal="41" workbookViewId="0">
      <selection activeCell="AD55" sqref="AD55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Sheet3</vt:lpstr>
      <vt:lpstr>Sex_mapping</vt:lpstr>
      <vt:lpstr>Dashboard</vt:lpstr>
    </vt:vector>
  </TitlesOfParts>
  <Company>TCTK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nxmai</dc:creator>
  <cp:lastModifiedBy>Windows User</cp:lastModifiedBy>
  <dcterms:created xsi:type="dcterms:W3CDTF">2004-08-27T07:40:44Z</dcterms:created>
  <dcterms:modified xsi:type="dcterms:W3CDTF">2020-08-01T14:04:14Z</dcterms:modified>
</cp:coreProperties>
</file>