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Minh\Dropbox\BanNuocProject-PTTK-PM\7. Plan\"/>
    </mc:Choice>
  </mc:AlternateContent>
  <workbookProtection workbookPassword="AE69" lockStructure="1"/>
  <bookViews>
    <workbookView xWindow="0" yWindow="0" windowWidth="20490" windowHeight="9045"/>
  </bookViews>
  <sheets>
    <sheet name="GanttChart" sheetId="9" r:id="rId1"/>
    <sheet name="GanttChartPro" sheetId="12" r:id="rId2"/>
    <sheet name="Help" sheetId="6" r:id="rId3"/>
    <sheet name="TermsOfUse" sheetId="11" r:id="rId4"/>
  </sheets>
  <definedNames>
    <definedName name="_xlnm.Print_Area" localSheetId="0">GanttChart!$A$1:$BM$36</definedName>
    <definedName name="_xlnm.Print_Titles" localSheetId="0">GanttChart!$5:$7</definedName>
    <definedName name="valuevx">42.314159</definedName>
  </definedNames>
  <calcPr calcId="152511"/>
</workbook>
</file>

<file path=xl/calcChain.xml><?xml version="1.0" encoding="utf-8"?>
<calcChain xmlns="http://schemas.openxmlformats.org/spreadsheetml/2006/main">
  <c r="E31" i="9" l="1"/>
  <c r="F31" i="9" s="1"/>
  <c r="I31" i="9" s="1"/>
  <c r="A40" i="9"/>
  <c r="E32" i="9" l="1"/>
  <c r="F47" i="9"/>
  <c r="I47" i="9" s="1"/>
  <c r="E46" i="9"/>
  <c r="E45" i="9" s="1"/>
  <c r="F32" i="9" l="1"/>
  <c r="I32" i="9" s="1"/>
  <c r="E33" i="9"/>
  <c r="F45" i="9"/>
  <c r="E25" i="9"/>
  <c r="E26" i="9" s="1"/>
  <c r="E19" i="9"/>
  <c r="E20" i="9" s="1"/>
  <c r="E13" i="9"/>
  <c r="E14" i="9" s="1"/>
  <c r="I48" i="9"/>
  <c r="E9" i="9"/>
  <c r="F9" i="9" s="1"/>
  <c r="J4" i="9"/>
  <c r="K4" i="9" s="1"/>
  <c r="F33" i="9" l="1"/>
  <c r="I33" i="9" s="1"/>
  <c r="E34" i="9"/>
  <c r="F34" i="9" s="1"/>
  <c r="I34" i="9" s="1"/>
  <c r="I9" i="9"/>
  <c r="F10" i="9"/>
  <c r="I10" i="9" s="1"/>
  <c r="F25" i="9"/>
  <c r="I25" i="9" s="1"/>
  <c r="L4" i="9"/>
  <c r="F19" i="9"/>
  <c r="I19" i="9" s="1"/>
  <c r="F13" i="9"/>
  <c r="I13" i="9" s="1"/>
  <c r="E15" i="9"/>
  <c r="F14" i="9"/>
  <c r="I14" i="9" s="1"/>
  <c r="E27" i="9"/>
  <c r="F26" i="9"/>
  <c r="I26" i="9" s="1"/>
  <c r="E21" i="9"/>
  <c r="F20" i="9"/>
  <c r="I20" i="9" s="1"/>
  <c r="G48" i="9"/>
  <c r="M4" i="9" l="1"/>
  <c r="E16" i="9"/>
  <c r="F15" i="9"/>
  <c r="I15" i="9" s="1"/>
  <c r="F27" i="9"/>
  <c r="I27" i="9" s="1"/>
  <c r="E28" i="9"/>
  <c r="E22" i="9"/>
  <c r="F21" i="9"/>
  <c r="I21" i="9" s="1"/>
  <c r="N4" i="9" l="1"/>
  <c r="F16" i="9"/>
  <c r="I16" i="9" s="1"/>
  <c r="F28" i="9"/>
  <c r="I28" i="9" s="1"/>
  <c r="F22" i="9"/>
  <c r="I22" i="9" s="1"/>
  <c r="J7" i="9"/>
  <c r="J6" i="9"/>
  <c r="J5" i="9"/>
  <c r="A47" i="9" l="1"/>
  <c r="A48" i="9" s="1"/>
  <c r="O4" i="9"/>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s="1"/>
  <c r="A11" i="9" l="1"/>
  <c r="A12" i="9" s="1"/>
  <c r="A13" i="9" s="1"/>
  <c r="A14" i="9" s="1"/>
  <c r="A15" i="9" l="1"/>
  <c r="A16" i="9" l="1"/>
  <c r="A17" i="9" l="1"/>
  <c r="A18" i="9" s="1"/>
  <c r="A19" i="9" s="1"/>
  <c r="A20" i="9" l="1"/>
  <c r="A21" i="9" l="1"/>
  <c r="A22" i="9" l="1"/>
  <c r="A23" i="9" l="1"/>
  <c r="A24" i="9" s="1"/>
  <c r="A25" i="9" s="1"/>
  <c r="A26" i="9" l="1"/>
  <c r="A27" i="9" l="1"/>
  <c r="A28" i="9" l="1"/>
  <c r="A29" i="9" l="1"/>
  <c r="A41" i="9" l="1"/>
  <c r="A42" i="9" s="1"/>
  <c r="A43" i="9" s="1"/>
  <c r="A45" i="9" s="1"/>
  <c r="A30" i="9"/>
  <c r="A31" i="9" s="1"/>
  <c r="A32" i="9" s="1"/>
  <c r="A33" i="9" s="1"/>
  <c r="A34" i="9" s="1"/>
  <c r="A35" i="9" s="1"/>
  <c r="I45" i="9"/>
  <c r="G45" i="9" l="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<sst xmlns="http://schemas.openxmlformats.org/spreadsheetml/2006/main" count="188" uniqueCount="176">
  <si>
    <t>[Company Name]</t>
  </si>
  <si>
    <t>Project Lead:</t>
  </si>
  <si>
    <t>WBS</t>
  </si>
  <si>
    <t>Start</t>
  </si>
  <si>
    <t>End</t>
  </si>
  <si>
    <t>Work Days</t>
  </si>
  <si>
    <t>Lead</t>
  </si>
  <si>
    <t>Gantt Chart Template</t>
  </si>
  <si>
    <t>[Insert Rows above this one, then Hide or Delete this row]</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</si>
  <si>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</si>
  <si>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</si>
  <si>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</si>
  <si>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</si>
  <si>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</si>
  <si>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</si>
  <si>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</si>
  <si>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</si>
  <si>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</si>
  <si>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</si>
  <si>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</si>
  <si>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</si>
  <si>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</si>
  <si>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</si>
  <si>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</si>
  <si>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</si>
  <si>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</si>
  <si>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</si>
  <si>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</si>
  <si>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</si>
  <si>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</si>
  <si>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</si>
  <si>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</si>
  <si>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</si>
  <si>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</si>
  <si>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</si>
  <si>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</si>
  <si>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</si>
  <si>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</si>
  <si>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</si>
  <si>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</si>
  <si>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</si>
  <si>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</si>
  <si>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</si>
  <si>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</si>
  <si>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</si>
  <si>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</si>
  <si>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</si>
  <si>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</si>
  <si>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</si>
  <si>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</si>
  <si>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</si>
  <si>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</si>
  <si>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</si>
  <si>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</si>
  <si>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</si>
  <si>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</si>
  <si>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</si>
  <si>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</si>
  <si>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</si>
  <si>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</si>
  <si>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</si>
  <si>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</si>
  <si>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</si>
  <si>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</si>
  <si>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</si>
  <si>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</si>
  <si>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</si>
  <si>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</si>
  <si>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</si>
  <si>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</si>
  <si>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</si>
  <si>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</si>
  <si>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</si>
  <si>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</si>
  <si>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</si>
  <si>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</si>
  <si>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</si>
  <si>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</si>
  <si>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</si>
  <si>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</si>
  <si>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</si>
  <si>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</si>
  <si>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</si>
  <si>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</si>
  <si>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</si>
  <si>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</si>
  <si>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Gantt Chart Template © 2015 by Vertex42.com.</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</si>
  <si>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</si>
  <si>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</si>
  <si>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</si>
  <si>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</si>
  <si>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</si>
  <si>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</si>
  <si>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</si>
  <si>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</si>
  <si>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</si>
  <si>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</si>
  <si>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</si>
  <si>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</si>
  <si>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</si>
  <si>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</si>
  <si>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</si>
  <si>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</si>
  <si>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</si>
  <si>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</si>
  <si>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</si>
  <si>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</si>
  <si>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</si>
  <si>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</si>
  <si>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</si>
  <si>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</si>
  <si>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</si>
  <si>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</si>
  <si>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</si>
  <si>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</si>
  <si>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</si>
  <si>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</si>
  <si>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</si>
  <si>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</si>
  <si>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</si>
  <si>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</si>
  <si>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</si>
  <si>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</si>
  <si>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</si>
  <si>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</si>
  <si>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</si>
  <si>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</si>
  <si>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</si>
  <si>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</si>
  <si>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</si>
  <si>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</si>
  <si>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</si>
  <si>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</si>
  <si>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</si>
  <si>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</si>
  <si>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</si>
  <si>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</si>
  <si>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</si>
  <si>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</si>
  <si>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</si>
  <si>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</si>
  <si>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</si>
  <si>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</si>
  <si>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</si>
  <si>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</si>
  <si>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</si>
  <si>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</si>
  <si>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</si>
  <si>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</si>
  <si>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</si>
  <si>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 Bán nước] Project Schedule</t>
  </si>
  <si>
    <t>Xây dựng môi trường</t>
  </si>
  <si>
    <t>[Minh]</t>
  </si>
  <si>
    <t>Minh</t>
  </si>
  <si>
    <t>Dropbox + github</t>
  </si>
  <si>
    <t>Set up and test</t>
  </si>
  <si>
    <t>Thu thập và phân tích yêu cầu</t>
  </si>
  <si>
    <t>Thiết kế</t>
  </si>
  <si>
    <t>Code</t>
  </si>
  <si>
    <t>Đặc tả yêu cầu</t>
  </si>
  <si>
    <t>Sơ đồ use case</t>
  </si>
  <si>
    <t>Prototype</t>
  </si>
  <si>
    <t>[ Minh]</t>
  </si>
  <si>
    <t>Sơ đồ hệ thống</t>
  </si>
  <si>
    <t>Sơ đồ lớp</t>
  </si>
  <si>
    <t>Database</t>
  </si>
  <si>
    <t>Activity diagrams</t>
  </si>
  <si>
    <t>Function01</t>
  </si>
  <si>
    <t>Function02</t>
  </si>
  <si>
    <t>Function03</t>
  </si>
  <si>
    <t>Function04</t>
  </si>
  <si>
    <t>Test</t>
  </si>
  <si>
    <t>UT01</t>
  </si>
  <si>
    <t>UT02</t>
  </si>
  <si>
    <t>UT03</t>
  </si>
  <si>
    <t>UT04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</si>
</sst>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indexed="22"/>
      </top>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0" fontId="3" fillId="21" borderId="0" xfId="0" applyFont="1" applyFill="1" applyBorder="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2" fillId="0" borderId="11" xfId="0" applyFont="1" applyFill="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0" borderId="11" xfId="0" applyFont="1" applyFill="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38" fillId="23" borderId="21" xfId="0" applyFont="1" applyFill="1" applyBorder="1" applyAlignment="1"/>
    <xf numFmtId="0" fontId="13" fillId="0" borderId="0" xfId="0" applyFont="1" applyAlignment="1" applyProtection="1">
      <alignment horizontal="right"/>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1"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5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8"/>
  <sheetViews>
    <sheetView showGridLines="0" tabSelected="1" zoomScaleNormal="100" workbookViewId="0">
      <pane ySplit="7" topLeftCell="A8" activePane="bottomLeft" state="frozen"/>
      <selection pane="bottomLeft" activeCell="B12" sqref="B12"/>
    </sheetView>
  </sheetViews>
  <sheetFormatPr defaultColWidth="9.140625" defaultRowHeight="12.75" x14ac:dyDescent="0.2"/>
  <cols>
    <col min="1" max="1" width="6.85546875" style="11" customWidth="1"/>
    <col min="2" max="2" width="16.140625" style="1" customWidth="1"/>
    <col min="3" max="3" width="6.42578125" style="1" customWidth="1"/>
    <col min="4" max="4" width="6.140625" style="12" customWidth="1"/>
    <col min="5" max="6" width="11.140625" style="1" customWidth="1"/>
    <col min="7" max="7" width="8" style="1" customWidth="1"/>
    <col min="8" max="9" width="5.5703125" style="1" customWidth="1"/>
    <col min="10" max="65" width="2.42578125" style="1" customWidth="1"/>
    <col min="66" max="66" width="5.42578125" style="116" customWidth="1"/>
    <col min="67" max="16384" width="9.140625" style="3"/>
  </cols>
  <sheetData>
    <row r="1" spans="1:66" ht="18" x14ac:dyDescent="0.2">
      <c r="A1" s="67" t="s">
        <v>150</v>
      </c>
      <c r="B1" s="26"/>
      <c r="C1" s="26"/>
      <c r="D1" s="26"/>
      <c r="E1" s="26"/>
      <c r="F1" s="26"/>
      <c r="J1" s="22" t="s">
        <v>86</v>
      </c>
    </row>
    <row r="2" spans="1:66" x14ac:dyDescent="0.2">
      <c r="A2" s="63" t="s">
        <v>0</v>
      </c>
      <c r="B2" s="63"/>
      <c r="C2" s="63"/>
      <c r="D2" s="13"/>
      <c r="E2" s="135"/>
      <c r="F2" s="135"/>
      <c r="H2" s="2"/>
      <c r="J2" s="141" t="s">
        <v>149</v>
      </c>
      <c r="K2" s="141"/>
      <c r="L2" s="141"/>
      <c r="M2" s="141"/>
      <c r="N2" s="141"/>
      <c r="O2" s="141"/>
      <c r="P2" s="141"/>
      <c r="Q2" s="141"/>
      <c r="R2" s="141"/>
      <c r="S2" s="141"/>
      <c r="T2" s="141"/>
      <c r="U2" s="141"/>
      <c r="V2" s="141"/>
      <c r="W2" s="141"/>
      <c r="X2" s="141"/>
      <c r="Y2" s="141"/>
      <c r="Z2" s="141"/>
    </row>
    <row r="3" spans="1:66" x14ac:dyDescent="0.2">
      <c r="B3" s="137" t="s">
        <v>1</v>
      </c>
      <c r="C3" s="137"/>
      <c r="D3" s="137"/>
      <c r="E3" s="138" t="s">
        <v>162</v>
      </c>
      <c r="F3" s="139"/>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37" t="s">
        <v>11</v>
      </c>
      <c r="C4" s="137"/>
      <c r="D4" s="137"/>
      <c r="E4" s="140">
        <v>42682</v>
      </c>
      <c r="F4" s="140"/>
      <c r="J4" s="10">
        <f>E4-WEEKDAY(E4,1)+2+7*(E5-1)</f>
        <v>42681</v>
      </c>
      <c r="K4" s="10">
        <f>J4+1</f>
        <v>42682</v>
      </c>
      <c r="L4" s="10">
        <f t="shared" ref="L4:BN4" si="0">K4+1</f>
        <v>42683</v>
      </c>
      <c r="M4" s="10">
        <f t="shared" si="0"/>
        <v>42684</v>
      </c>
      <c r="N4" s="10">
        <f t="shared" si="0"/>
        <v>42685</v>
      </c>
      <c r="O4" s="10">
        <f t="shared" si="0"/>
        <v>42686</v>
      </c>
      <c r="P4" s="10">
        <f t="shared" si="0"/>
        <v>42687</v>
      </c>
      <c r="Q4" s="10">
        <f t="shared" si="0"/>
        <v>42688</v>
      </c>
      <c r="R4" s="10">
        <f t="shared" si="0"/>
        <v>42689</v>
      </c>
      <c r="S4" s="10">
        <f t="shared" si="0"/>
        <v>42690</v>
      </c>
      <c r="T4" s="10">
        <f t="shared" si="0"/>
        <v>42691</v>
      </c>
      <c r="U4" s="10">
        <f t="shared" si="0"/>
        <v>42692</v>
      </c>
      <c r="V4" s="10">
        <f t="shared" si="0"/>
        <v>42693</v>
      </c>
      <c r="W4" s="10">
        <f t="shared" si="0"/>
        <v>42694</v>
      </c>
      <c r="X4" s="10">
        <f t="shared" si="0"/>
        <v>42695</v>
      </c>
      <c r="Y4" s="10">
        <f t="shared" si="0"/>
        <v>42696</v>
      </c>
      <c r="Z4" s="10">
        <f t="shared" si="0"/>
        <v>42697</v>
      </c>
      <c r="AA4" s="10">
        <f t="shared" si="0"/>
        <v>42698</v>
      </c>
      <c r="AB4" s="10">
        <f t="shared" si="0"/>
        <v>42699</v>
      </c>
      <c r="AC4" s="10">
        <f t="shared" si="0"/>
        <v>42700</v>
      </c>
      <c r="AD4" s="10">
        <f t="shared" si="0"/>
        <v>42701</v>
      </c>
      <c r="AE4" s="10">
        <f t="shared" si="0"/>
        <v>42702</v>
      </c>
      <c r="AF4" s="10">
        <f t="shared" si="0"/>
        <v>42703</v>
      </c>
      <c r="AG4" s="10">
        <f t="shared" si="0"/>
        <v>42704</v>
      </c>
      <c r="AH4" s="10">
        <f t="shared" si="0"/>
        <v>42705</v>
      </c>
      <c r="AI4" s="10">
        <f t="shared" si="0"/>
        <v>42706</v>
      </c>
      <c r="AJ4" s="10">
        <f t="shared" si="0"/>
        <v>42707</v>
      </c>
      <c r="AK4" s="10">
        <f t="shared" si="0"/>
        <v>42708</v>
      </c>
      <c r="AL4" s="10">
        <f t="shared" si="0"/>
        <v>42709</v>
      </c>
      <c r="AM4" s="10">
        <f t="shared" si="0"/>
        <v>42710</v>
      </c>
      <c r="AN4" s="10">
        <f t="shared" si="0"/>
        <v>42711</v>
      </c>
      <c r="AO4" s="10">
        <f t="shared" si="0"/>
        <v>42712</v>
      </c>
      <c r="AP4" s="10">
        <f t="shared" si="0"/>
        <v>42713</v>
      </c>
      <c r="AQ4" s="10">
        <f t="shared" si="0"/>
        <v>42714</v>
      </c>
      <c r="AR4" s="10">
        <f t="shared" si="0"/>
        <v>42715</v>
      </c>
      <c r="AS4" s="10">
        <f t="shared" si="0"/>
        <v>42716</v>
      </c>
      <c r="AT4" s="10">
        <f t="shared" si="0"/>
        <v>42717</v>
      </c>
      <c r="AU4" s="10">
        <f t="shared" si="0"/>
        <v>42718</v>
      </c>
      <c r="AV4" s="10">
        <f t="shared" si="0"/>
        <v>42719</v>
      </c>
      <c r="AW4" s="10">
        <f t="shared" si="0"/>
        <v>42720</v>
      </c>
      <c r="AX4" s="10">
        <f t="shared" si="0"/>
        <v>42721</v>
      </c>
      <c r="AY4" s="10">
        <f t="shared" si="0"/>
        <v>42722</v>
      </c>
      <c r="AZ4" s="10">
        <f t="shared" si="0"/>
        <v>42723</v>
      </c>
      <c r="BA4" s="10">
        <f t="shared" si="0"/>
        <v>42724</v>
      </c>
      <c r="BB4" s="10">
        <f t="shared" si="0"/>
        <v>42725</v>
      </c>
      <c r="BC4" s="10">
        <f t="shared" si="0"/>
        <v>42726</v>
      </c>
      <c r="BD4" s="10">
        <f t="shared" si="0"/>
        <v>42727</v>
      </c>
      <c r="BE4" s="10">
        <f t="shared" si="0"/>
        <v>42728</v>
      </c>
      <c r="BF4" s="10">
        <f t="shared" si="0"/>
        <v>42729</v>
      </c>
      <c r="BG4" s="10">
        <f t="shared" si="0"/>
        <v>42730</v>
      </c>
      <c r="BH4" s="10">
        <f t="shared" si="0"/>
        <v>42731</v>
      </c>
      <c r="BI4" s="10">
        <f t="shared" si="0"/>
        <v>42732</v>
      </c>
      <c r="BJ4" s="10">
        <f t="shared" si="0"/>
        <v>42733</v>
      </c>
      <c r="BK4" s="10">
        <f t="shared" si="0"/>
        <v>42734</v>
      </c>
      <c r="BL4" s="10">
        <f t="shared" si="0"/>
        <v>42735</v>
      </c>
      <c r="BM4" s="10">
        <f t="shared" si="0"/>
        <v>42736</v>
      </c>
      <c r="BN4" s="10">
        <f t="shared" si="0"/>
        <v>42737</v>
      </c>
    </row>
    <row r="5" spans="1:66" x14ac:dyDescent="0.2">
      <c r="B5" s="136" t="s">
        <v>103</v>
      </c>
      <c r="C5" s="137"/>
      <c r="D5" s="137"/>
      <c r="E5" s="24">
        <v>1</v>
      </c>
      <c r="F5" s="25"/>
      <c r="J5" s="132" t="str">
        <f>"Week "&amp;(J4-($E$4-WEEKDAY($E$4,1)+2))/7+1</f>
        <v>Week 1</v>
      </c>
      <c r="K5" s="132"/>
      <c r="L5" s="132"/>
      <c r="M5" s="132"/>
      <c r="N5" s="132"/>
      <c r="O5" s="132"/>
      <c r="P5" s="132"/>
      <c r="Q5" s="132" t="str">
        <f>"Week "&amp;(Q4-($E$4-WEEKDAY($E$4,1)+2))/7+1</f>
        <v>Week 2</v>
      </c>
      <c r="R5" s="132"/>
      <c r="S5" s="132"/>
      <c r="T5" s="132"/>
      <c r="U5" s="132"/>
      <c r="V5" s="132"/>
      <c r="W5" s="132"/>
      <c r="X5" s="132" t="str">
        <f>"Week "&amp;(X4-($E$4-WEEKDAY($E$4,1)+2))/7+1</f>
        <v>Week 3</v>
      </c>
      <c r="Y5" s="132"/>
      <c r="Z5" s="132"/>
      <c r="AA5" s="132"/>
      <c r="AB5" s="132"/>
      <c r="AC5" s="132"/>
      <c r="AD5" s="132"/>
      <c r="AE5" s="132" t="str">
        <f>"Week "&amp;(AE4-($E$4-WEEKDAY($E$4,1)+2))/7+1</f>
        <v>Week 4</v>
      </c>
      <c r="AF5" s="132"/>
      <c r="AG5" s="132"/>
      <c r="AH5" s="132"/>
      <c r="AI5" s="132"/>
      <c r="AJ5" s="132"/>
      <c r="AK5" s="132"/>
      <c r="AL5" s="132" t="str">
        <f>"Week "&amp;(AL4-($E$4-WEEKDAY($E$4,1)+2))/7+1</f>
        <v>Week 5</v>
      </c>
      <c r="AM5" s="132"/>
      <c r="AN5" s="132"/>
      <c r="AO5" s="132"/>
      <c r="AP5" s="132"/>
      <c r="AQ5" s="132"/>
      <c r="AR5" s="132"/>
      <c r="AS5" s="132" t="str">
        <f>"Week "&amp;(AS4-($E$4-WEEKDAY($E$4,1)+2))/7+1</f>
        <v>Week 6</v>
      </c>
      <c r="AT5" s="132"/>
      <c r="AU5" s="132"/>
      <c r="AV5" s="132"/>
      <c r="AW5" s="132"/>
      <c r="AX5" s="132"/>
      <c r="AY5" s="132"/>
      <c r="AZ5" s="132" t="str">
        <f>"Week "&amp;(AZ4-($E$4-WEEKDAY($E$4,1)+2))/7+1</f>
        <v>Week 7</v>
      </c>
      <c r="BA5" s="132"/>
      <c r="BB5" s="132"/>
      <c r="BC5" s="132"/>
      <c r="BD5" s="132"/>
      <c r="BE5" s="132"/>
      <c r="BF5" s="132"/>
      <c r="BG5" s="132" t="str">
        <f>"Week "&amp;(BG4-($E$4-WEEKDAY($E$4,1)+2))/7+1</f>
        <v>Week 8</v>
      </c>
      <c r="BH5" s="132"/>
      <c r="BI5" s="132"/>
      <c r="BJ5" s="132"/>
      <c r="BK5" s="132"/>
      <c r="BL5" s="132"/>
      <c r="BM5" s="132"/>
    </row>
    <row r="6" spans="1:66" x14ac:dyDescent="0.2">
      <c r="B6" s="23"/>
      <c r="J6" s="133">
        <f>J4</f>
        <v>42681</v>
      </c>
      <c r="K6" s="133"/>
      <c r="L6" s="133"/>
      <c r="M6" s="133"/>
      <c r="N6" s="133"/>
      <c r="O6" s="133"/>
      <c r="P6" s="133"/>
      <c r="Q6" s="133">
        <f>Q4</f>
        <v>42688</v>
      </c>
      <c r="R6" s="133"/>
      <c r="S6" s="133"/>
      <c r="T6" s="133"/>
      <c r="U6" s="133"/>
      <c r="V6" s="133"/>
      <c r="W6" s="133"/>
      <c r="X6" s="133">
        <f>X4</f>
        <v>42695</v>
      </c>
      <c r="Y6" s="133"/>
      <c r="Z6" s="133"/>
      <c r="AA6" s="133"/>
      <c r="AB6" s="133"/>
      <c r="AC6" s="133"/>
      <c r="AD6" s="133"/>
      <c r="AE6" s="133">
        <f>AE4</f>
        <v>42702</v>
      </c>
      <c r="AF6" s="133"/>
      <c r="AG6" s="133"/>
      <c r="AH6" s="133"/>
      <c r="AI6" s="133"/>
      <c r="AJ6" s="133"/>
      <c r="AK6" s="133"/>
      <c r="AL6" s="133">
        <f>AL4</f>
        <v>42709</v>
      </c>
      <c r="AM6" s="133"/>
      <c r="AN6" s="133"/>
      <c r="AO6" s="133"/>
      <c r="AP6" s="133"/>
      <c r="AQ6" s="133"/>
      <c r="AR6" s="133"/>
      <c r="AS6" s="133">
        <f>AS4</f>
        <v>42716</v>
      </c>
      <c r="AT6" s="133"/>
      <c r="AU6" s="133"/>
      <c r="AV6" s="133"/>
      <c r="AW6" s="133"/>
      <c r="AX6" s="133"/>
      <c r="AY6" s="133"/>
      <c r="AZ6" s="133">
        <f>AZ4</f>
        <v>42723</v>
      </c>
      <c r="BA6" s="133"/>
      <c r="BB6" s="133"/>
      <c r="BC6" s="133"/>
      <c r="BD6" s="133"/>
      <c r="BE6" s="133"/>
      <c r="BF6" s="133"/>
      <c r="BG6" s="133">
        <f>BG4</f>
        <v>42730</v>
      </c>
      <c r="BH6" s="133"/>
      <c r="BI6" s="133"/>
      <c r="BJ6" s="133"/>
      <c r="BK6" s="133"/>
      <c r="BL6" s="133"/>
      <c r="BM6" s="133"/>
    </row>
    <row r="7" spans="1:66" s="5" customFormat="1" ht="36" x14ac:dyDescent="0.2">
      <c r="A7" s="21" t="s">
        <v>2</v>
      </c>
      <c r="B7" s="75" t="s">
        <v>12</v>
      </c>
      <c r="C7" s="6" t="s">
        <v>6</v>
      </c>
      <c r="D7" s="72" t="s">
        <v>34</v>
      </c>
      <c r="E7" s="4" t="s">
        <v>3</v>
      </c>
      <c r="F7" s="4" t="s">
        <v>4</v>
      </c>
      <c r="G7" s="74" t="s">
        <v>90</v>
      </c>
      <c r="H7" s="73" t="s">
        <v>33</v>
      </c>
      <c r="I7" s="73" t="s">
        <v>5</v>
      </c>
      <c r="J7" s="71" t="str">
        <f>CHOOSE(WEEKDAY(J4,1),"S","M","T","W","T","F","S")</f>
        <v>M</v>
      </c>
      <c r="K7" s="71" t="str">
        <f t="shared" ref="K7:P7" si="1">CHOOSE(WEEKDAY(K4,1),"S","M","T","W","T","F","S")</f>
        <v>T</v>
      </c>
      <c r="L7" s="71" t="str">
        <f t="shared" si="1"/>
        <v>W</v>
      </c>
      <c r="M7" s="71" t="str">
        <f t="shared" si="1"/>
        <v>T</v>
      </c>
      <c r="N7" s="71" t="str">
        <f t="shared" si="1"/>
        <v>F</v>
      </c>
      <c r="O7" s="71" t="str">
        <f t="shared" si="1"/>
        <v>S</v>
      </c>
      <c r="P7" s="71" t="str">
        <f t="shared" si="1"/>
        <v>S</v>
      </c>
      <c r="Q7" s="71" t="str">
        <f>CHOOSE(WEEKDAY(Q4,1),"S","M","T","W","T","F","S")</f>
        <v>M</v>
      </c>
      <c r="R7" s="71" t="str">
        <f t="shared" ref="R7:W7" si="2">CHOOSE(WEEKDAY(R4,1),"S","M","T","W","T","F","S")</f>
        <v>T</v>
      </c>
      <c r="S7" s="71" t="str">
        <f t="shared" si="2"/>
        <v>W</v>
      </c>
      <c r="T7" s="71" t="str">
        <f t="shared" si="2"/>
        <v>T</v>
      </c>
      <c r="U7" s="71" t="str">
        <f t="shared" si="2"/>
        <v>F</v>
      </c>
      <c r="V7" s="71" t="str">
        <f t="shared" si="2"/>
        <v>S</v>
      </c>
      <c r="W7" s="71" t="str">
        <f t="shared" si="2"/>
        <v>S</v>
      </c>
      <c r="X7" s="71" t="str">
        <f>CHOOSE(WEEKDAY(X4,1),"S","M","T","W","T","F","S")</f>
        <v>M</v>
      </c>
      <c r="Y7" s="71" t="str">
        <f t="shared" ref="Y7:AD7" si="3">CHOOSE(WEEKDAY(Y4,1),"S","M","T","W","T","F","S")</f>
        <v>T</v>
      </c>
      <c r="Z7" s="71" t="str">
        <f t="shared" si="3"/>
        <v>W</v>
      </c>
      <c r="AA7" s="71" t="str">
        <f t="shared" si="3"/>
        <v>T</v>
      </c>
      <c r="AB7" s="71" t="str">
        <f t="shared" si="3"/>
        <v>F</v>
      </c>
      <c r="AC7" s="71" t="str">
        <f t="shared" si="3"/>
        <v>S</v>
      </c>
      <c r="AD7" s="71" t="str">
        <f t="shared" si="3"/>
        <v>S</v>
      </c>
      <c r="AE7" s="71" t="str">
        <f>CHOOSE(WEEKDAY(AE4,1),"S","M","T","W","T","F","S")</f>
        <v>M</v>
      </c>
      <c r="AF7" s="71" t="str">
        <f t="shared" ref="AF7:AK7" si="4">CHOOSE(WEEKDAY(AF4,1),"S","M","T","W","T","F","S")</f>
        <v>T</v>
      </c>
      <c r="AG7" s="71" t="str">
        <f t="shared" si="4"/>
        <v>W</v>
      </c>
      <c r="AH7" s="71" t="str">
        <f t="shared" si="4"/>
        <v>T</v>
      </c>
      <c r="AI7" s="71" t="str">
        <f t="shared" si="4"/>
        <v>F</v>
      </c>
      <c r="AJ7" s="71" t="str">
        <f t="shared" si="4"/>
        <v>S</v>
      </c>
      <c r="AK7" s="71" t="str">
        <f t="shared" si="4"/>
        <v>S</v>
      </c>
      <c r="AL7" s="71" t="str">
        <f>CHOOSE(WEEKDAY(AL4,1),"S","M","T","W","T","F","S")</f>
        <v>M</v>
      </c>
      <c r="AM7" s="71" t="str">
        <f t="shared" ref="AM7:AR7" si="5">CHOOSE(WEEKDAY(AM4,1),"S","M","T","W","T","F","S")</f>
        <v>T</v>
      </c>
      <c r="AN7" s="71" t="str">
        <f t="shared" si="5"/>
        <v>W</v>
      </c>
      <c r="AO7" s="71" t="str">
        <f t="shared" si="5"/>
        <v>T</v>
      </c>
      <c r="AP7" s="71" t="str">
        <f t="shared" si="5"/>
        <v>F</v>
      </c>
      <c r="AQ7" s="71" t="str">
        <f t="shared" si="5"/>
        <v>S</v>
      </c>
      <c r="AR7" s="71" t="str">
        <f t="shared" si="5"/>
        <v>S</v>
      </c>
      <c r="AS7" s="71" t="str">
        <f>CHOOSE(WEEKDAY(AS4,1),"S","M","T","W","T","F","S")</f>
        <v>M</v>
      </c>
      <c r="AT7" s="71" t="str">
        <f t="shared" ref="AT7:AY7" si="6">CHOOSE(WEEKDAY(AT4,1),"S","M","T","W","T","F","S")</f>
        <v>T</v>
      </c>
      <c r="AU7" s="71" t="str">
        <f t="shared" si="6"/>
        <v>W</v>
      </c>
      <c r="AV7" s="71" t="str">
        <f t="shared" si="6"/>
        <v>T</v>
      </c>
      <c r="AW7" s="71" t="str">
        <f t="shared" si="6"/>
        <v>F</v>
      </c>
      <c r="AX7" s="71" t="str">
        <f t="shared" si="6"/>
        <v>S</v>
      </c>
      <c r="AY7" s="71" t="str">
        <f t="shared" si="6"/>
        <v>S</v>
      </c>
      <c r="AZ7" s="71" t="str">
        <f>CHOOSE(WEEKDAY(AZ4,1),"S","M","T","W","T","F","S")</f>
        <v>M</v>
      </c>
      <c r="BA7" s="71" t="str">
        <f t="shared" ref="BA7:BF7" si="7">CHOOSE(WEEKDAY(BA4,1),"S","M","T","W","T","F","S")</f>
        <v>T</v>
      </c>
      <c r="BB7" s="71" t="str">
        <f t="shared" si="7"/>
        <v>W</v>
      </c>
      <c r="BC7" s="71" t="str">
        <f t="shared" si="7"/>
        <v>T</v>
      </c>
      <c r="BD7" s="71" t="str">
        <f t="shared" si="7"/>
        <v>F</v>
      </c>
      <c r="BE7" s="71" t="str">
        <f t="shared" si="7"/>
        <v>S</v>
      </c>
      <c r="BF7" s="71" t="str">
        <f t="shared" si="7"/>
        <v>S</v>
      </c>
      <c r="BG7" s="71" t="str">
        <f>CHOOSE(WEEKDAY(BG4,1),"S","M","T","W","T","F","S")</f>
        <v>M</v>
      </c>
      <c r="BH7" s="71" t="str">
        <f t="shared" ref="BH7:BM7" si="8">CHOOSE(WEEKDAY(BH4,1),"S","M","T","W","T","F","S")</f>
        <v>T</v>
      </c>
      <c r="BI7" s="71" t="str">
        <f t="shared" si="8"/>
        <v>W</v>
      </c>
      <c r="BJ7" s="71" t="str">
        <f t="shared" si="8"/>
        <v>T</v>
      </c>
      <c r="BK7" s="71" t="str">
        <f t="shared" si="8"/>
        <v>F</v>
      </c>
      <c r="BL7" s="71" t="str">
        <f t="shared" si="8"/>
        <v>S</v>
      </c>
      <c r="BM7" s="71" t="str">
        <f t="shared" si="8"/>
        <v>S</v>
      </c>
      <c r="BN7" s="117"/>
    </row>
    <row r="8" spans="1:66" s="83" customFormat="1" ht="24" x14ac:dyDescent="0.2">
      <c r="A8" s="15" t="str">
        <f ca="1">IF(ISERROR(VALUE(SUBSTITUTE(OFFSET(A8,-1,0,1,1),".",""))),"1",IF(ISERROR(FIND("`",SUBSTITUTE(OFFSET(A8,-1,0,1,1),".","`",1))),TEXT(VALUE(OFFSET(A8,-1,0,1,1))+1,"#"),TEXT(VALUE(LEFT(OFFSET(A8,-1,0,1,1),FIND("`",SUBSTITUTE(OFFSET(A8,-1,0,1,1),".","`",1))-1))+1,"#")))</f>
        <v>1</v>
      </c>
      <c r="B8" s="16" t="s">
        <v>151</v>
      </c>
      <c r="C8" s="76" t="s">
        <v>152</v>
      </c>
      <c r="D8" s="77"/>
      <c r="E8" s="78"/>
      <c r="F8" s="78"/>
      <c r="G8" s="80"/>
      <c r="H8" s="81"/>
      <c r="I8" s="79"/>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118"/>
    </row>
    <row r="9" spans="1:66" s="92" customFormat="1" x14ac:dyDescent="0.2">
      <c r="A9" s="84" t="str">
        <f t="shared" ref="A9:A11"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5" t="s">
        <v>154</v>
      </c>
      <c r="C9" s="86" t="s">
        <v>153</v>
      </c>
      <c r="D9" s="87"/>
      <c r="E9" s="88">
        <f>E4</f>
        <v>42682</v>
      </c>
      <c r="F9" s="89">
        <f>IF(G9=0,E9,E9+G9-1)</f>
        <v>42682</v>
      </c>
      <c r="G9" s="115">
        <v>1</v>
      </c>
      <c r="H9" s="91">
        <v>1</v>
      </c>
      <c r="I9" s="112">
        <f>IF(OR(F9=0,E9=0),0,NETWORKDAYS(E9,F9))</f>
        <v>1</v>
      </c>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119"/>
    </row>
    <row r="10" spans="1:66" s="92" customFormat="1" x14ac:dyDescent="0.2">
      <c r="A10" s="84" t="str">
        <f t="shared" ca="1" si="9"/>
        <v>1.2</v>
      </c>
      <c r="B10" s="85" t="s">
        <v>155</v>
      </c>
      <c r="C10" s="86" t="s">
        <v>153</v>
      </c>
      <c r="D10" s="87"/>
      <c r="E10" s="88">
        <v>42682</v>
      </c>
      <c r="F10" s="89">
        <f t="shared" ref="F10" si="10">IF(G10=0,E10,E10+G10-1)</f>
        <v>42682</v>
      </c>
      <c r="G10" s="115">
        <v>1</v>
      </c>
      <c r="H10" s="91">
        <v>1</v>
      </c>
      <c r="I10" s="112">
        <f t="shared" ref="I10" si="11">IF(OR(F10=0,E10=0),0,NETWORKDAYS(E10,F10))</f>
        <v>1</v>
      </c>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119"/>
    </row>
    <row r="11" spans="1:66" s="95" customFormat="1" ht="13.5" x14ac:dyDescent="0.25">
      <c r="A11" s="84" t="str">
        <f t="shared" ca="1" si="9"/>
        <v>1.3</v>
      </c>
      <c r="B11" s="93" t="s">
        <v>8</v>
      </c>
      <c r="C11" s="93"/>
      <c r="D11" s="77"/>
      <c r="E11" s="94"/>
      <c r="F11" s="94"/>
      <c r="G11" s="80"/>
      <c r="H11" s="81"/>
      <c r="I11" s="79"/>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120"/>
    </row>
    <row r="12" spans="1:66" s="83" customFormat="1" ht="24" x14ac:dyDescent="0.2">
      <c r="A12" s="15" t="str">
        <f ca="1">IF(ISERROR(VALUE(SUBSTITUTE(OFFSET(A12,-1,0,1,1),".",""))),"1",IF(ISERROR(FIND("`",SUBSTITUTE(OFFSET(A12,-1,0,1,1),".","`",1))),TEXT(VALUE(OFFSET(A12,-1,0,1,1))+1,"#"),TEXT(VALUE(LEFT(OFFSET(A12,-1,0,1,1),FIND("`",SUBSTITUTE(OFFSET(A12,-1,0,1,1),".","`",1))-1))+1,"#")))</f>
        <v>2</v>
      </c>
      <c r="B12" s="16" t="s">
        <v>156</v>
      </c>
      <c r="C12" s="76"/>
      <c r="D12" s="77"/>
      <c r="E12" s="78"/>
      <c r="F12" s="78"/>
      <c r="G12" s="80"/>
      <c r="H12" s="81"/>
      <c r="I12" s="79"/>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118"/>
    </row>
    <row r="13" spans="1:66" s="92" customFormat="1" x14ac:dyDescent="0.2">
      <c r="A13" s="84" t="str">
        <f t="shared" ref="A13:A17" ca="1" si="12">IF(ISERROR(VALUE(SUBSTITUTE(OFFSET(A13,-1,0,1,1),".",""))),"0.1",IF(ISERROR(FIND("`",SUBSTITUTE(OFFSET(A13,-1,0,1,1),".","`",1))),OFFSET(A13,-1,0,1,1)&amp;".1",LEFT(OFFSET(A13,-1,0,1,1),FIND("`",SUBSTITUTE(OFFSET(A13,-1,0,1,1),".","`",1)))&amp;IF(ISERROR(FIND("`",SUBSTITUTE(OFFSET(A13,-1,0,1,1),".","`",2))),VALUE(RIGHT(OFFSET(A13,-1,0,1,1),LEN(OFFSET(A13,-1,0,1,1))-FIND("`",SUBSTITUTE(OFFSET(A13,-1,0,1,1),".","`",1))))+1,VALUE(MID(OFFSET(A13,-1,0,1,1),FIND("`",SUBSTITUTE(OFFSET(A13,-1,0,1,1),".","`",1))+1,(FIND("`",SUBSTITUTE(OFFSET(A13,-1,0,1,1),".","`",2))-FIND("`",SUBSTITUTE(OFFSET(A13,-1,0,1,1),".","`",1))-1)))+1)))</f>
        <v>2.1</v>
      </c>
      <c r="B13" s="85" t="s">
        <v>159</v>
      </c>
      <c r="C13" s="86"/>
      <c r="D13" s="87"/>
      <c r="E13" s="88">
        <f>$E$4</f>
        <v>42682</v>
      </c>
      <c r="F13" s="89">
        <f>IF(G13=0,E13,E13+G13-1)</f>
        <v>42682</v>
      </c>
      <c r="G13" s="115">
        <v>1</v>
      </c>
      <c r="H13" s="91">
        <v>0</v>
      </c>
      <c r="I13" s="112">
        <f t="shared" ref="I13:I16" si="13">IF(OR(F13=0,E13=0),0,NETWORKDAYS(E13,F13))</f>
        <v>1</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119"/>
    </row>
    <row r="14" spans="1:66" s="92" customFormat="1" x14ac:dyDescent="0.2">
      <c r="A14" s="84" t="str">
        <f t="shared" ca="1" si="12"/>
        <v>2.2</v>
      </c>
      <c r="B14" s="85" t="s">
        <v>160</v>
      </c>
      <c r="C14" s="86"/>
      <c r="D14" s="87"/>
      <c r="E14" s="88">
        <f t="shared" ref="E14:E16" si="14">E13+1</f>
        <v>42683</v>
      </c>
      <c r="F14" s="89">
        <f t="shared" ref="F14:F16" si="15">IF(G14=0,E14,E14+G14-1)</f>
        <v>42683</v>
      </c>
      <c r="G14" s="115">
        <v>1</v>
      </c>
      <c r="H14" s="91">
        <v>0</v>
      </c>
      <c r="I14" s="112">
        <f t="shared" si="13"/>
        <v>1</v>
      </c>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119"/>
    </row>
    <row r="15" spans="1:66" s="92" customFormat="1" x14ac:dyDescent="0.2">
      <c r="A15" s="84" t="str">
        <f t="shared" ca="1" si="12"/>
        <v>2.3</v>
      </c>
      <c r="B15" s="85" t="s">
        <v>161</v>
      </c>
      <c r="C15" s="86"/>
      <c r="D15" s="87"/>
      <c r="E15" s="88">
        <f t="shared" si="14"/>
        <v>42684</v>
      </c>
      <c r="F15" s="89">
        <f t="shared" si="15"/>
        <v>42684</v>
      </c>
      <c r="G15" s="115">
        <v>1</v>
      </c>
      <c r="H15" s="91">
        <v>0</v>
      </c>
      <c r="I15" s="112">
        <f t="shared" si="13"/>
        <v>1</v>
      </c>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119"/>
    </row>
    <row r="16" spans="1:66" s="92" customFormat="1" x14ac:dyDescent="0.2">
      <c r="A16" s="84" t="str">
        <f t="shared" ca="1" si="12"/>
        <v>2.4</v>
      </c>
      <c r="B16" s="85" t="s">
        <v>23</v>
      </c>
      <c r="C16" s="86"/>
      <c r="D16" s="87"/>
      <c r="E16" s="88">
        <f t="shared" si="14"/>
        <v>42685</v>
      </c>
      <c r="F16" s="89">
        <f t="shared" si="15"/>
        <v>42685</v>
      </c>
      <c r="G16" s="115">
        <v>1</v>
      </c>
      <c r="H16" s="91">
        <v>0</v>
      </c>
      <c r="I16" s="112">
        <f t="shared" si="13"/>
        <v>1</v>
      </c>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119"/>
    </row>
    <row r="17" spans="1:66" s="95" customFormat="1" ht="13.5" x14ac:dyDescent="0.25">
      <c r="A17" s="84" t="str">
        <f t="shared" ca="1" si="12"/>
        <v>2.5</v>
      </c>
      <c r="B17" s="93" t="s">
        <v>8</v>
      </c>
      <c r="C17" s="93"/>
      <c r="D17" s="77"/>
      <c r="E17" s="94"/>
      <c r="F17" s="94"/>
      <c r="G17" s="80"/>
      <c r="H17" s="81"/>
      <c r="I17" s="79"/>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120"/>
    </row>
    <row r="18" spans="1:66" s="83" customFormat="1" x14ac:dyDescent="0.2">
      <c r="A18" s="15" t="str">
        <f ca="1">IF(ISERROR(VALUE(SUBSTITUTE(OFFSET(A18,-1,0,1,1),".",""))),"1",IF(ISERROR(FIND("`",SUBSTITUTE(OFFSET(A18,-1,0,1,1),".","`",1))),TEXT(VALUE(OFFSET(A18,-1,0,1,1))+1,"#"),TEXT(VALUE(LEFT(OFFSET(A18,-1,0,1,1),FIND("`",SUBSTITUTE(OFFSET(A18,-1,0,1,1),".","`",1))-1))+1,"#")))</f>
        <v>3</v>
      </c>
      <c r="B18" s="16" t="s">
        <v>157</v>
      </c>
      <c r="C18" s="76"/>
      <c r="D18" s="77"/>
      <c r="E18" s="78"/>
      <c r="F18" s="78"/>
      <c r="G18" s="80"/>
      <c r="H18" s="81"/>
      <c r="I18" s="79"/>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118"/>
    </row>
    <row r="19" spans="1:66" s="92" customFormat="1" x14ac:dyDescent="0.2">
      <c r="A19" s="84" t="str">
        <f t="shared" ref="A19:A23" ca="1" si="16">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3.1</v>
      </c>
      <c r="B19" s="85" t="s">
        <v>163</v>
      </c>
      <c r="C19" s="86"/>
      <c r="D19" s="87"/>
      <c r="E19" s="88">
        <f>$E$4</f>
        <v>42682</v>
      </c>
      <c r="F19" s="89">
        <f>IF(G19=0,E19,E19+G19-1)</f>
        <v>42682</v>
      </c>
      <c r="G19" s="115">
        <v>1</v>
      </c>
      <c r="H19" s="91">
        <v>0</v>
      </c>
      <c r="I19" s="112">
        <f t="shared" ref="I19:I22" si="17">IF(OR(F19=0,E19=0),0,NETWORKDAYS(E19,F19))</f>
        <v>1</v>
      </c>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119"/>
    </row>
    <row r="20" spans="1:66" s="92" customFormat="1" x14ac:dyDescent="0.2">
      <c r="A20" s="84" t="str">
        <f t="shared" ca="1" si="16"/>
        <v>3.2</v>
      </c>
      <c r="B20" s="85" t="s">
        <v>164</v>
      </c>
      <c r="C20" s="86"/>
      <c r="D20" s="87"/>
      <c r="E20" s="88">
        <f t="shared" ref="E20:E22" si="18">E19+1</f>
        <v>42683</v>
      </c>
      <c r="F20" s="89">
        <f t="shared" ref="F20:F22" si="19">IF(G20=0,E20,E20+G20-1)</f>
        <v>42683</v>
      </c>
      <c r="G20" s="115">
        <v>1</v>
      </c>
      <c r="H20" s="91">
        <v>0</v>
      </c>
      <c r="I20" s="112">
        <f t="shared" si="17"/>
        <v>1</v>
      </c>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119"/>
    </row>
    <row r="21" spans="1:66" s="92" customFormat="1" x14ac:dyDescent="0.2">
      <c r="A21" s="84" t="str">
        <f t="shared" ca="1" si="16"/>
        <v>3.3</v>
      </c>
      <c r="B21" s="85" t="s">
        <v>165</v>
      </c>
      <c r="C21" s="86"/>
      <c r="D21" s="87"/>
      <c r="E21" s="88">
        <f t="shared" si="18"/>
        <v>42684</v>
      </c>
      <c r="F21" s="89">
        <f t="shared" si="19"/>
        <v>42684</v>
      </c>
      <c r="G21" s="115">
        <v>1</v>
      </c>
      <c r="H21" s="91">
        <v>0</v>
      </c>
      <c r="I21" s="112">
        <f t="shared" si="17"/>
        <v>1</v>
      </c>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119"/>
    </row>
    <row r="22" spans="1:66" s="92" customFormat="1" x14ac:dyDescent="0.2">
      <c r="A22" s="84" t="str">
        <f t="shared" ca="1" si="16"/>
        <v>3.4</v>
      </c>
      <c r="B22" s="85" t="s">
        <v>166</v>
      </c>
      <c r="C22" s="86"/>
      <c r="D22" s="87"/>
      <c r="E22" s="88">
        <f t="shared" si="18"/>
        <v>42685</v>
      </c>
      <c r="F22" s="89">
        <f t="shared" si="19"/>
        <v>42685</v>
      </c>
      <c r="G22" s="115">
        <v>1</v>
      </c>
      <c r="H22" s="91">
        <v>0</v>
      </c>
      <c r="I22" s="112">
        <f t="shared" si="17"/>
        <v>1</v>
      </c>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119"/>
    </row>
    <row r="23" spans="1:66" s="95" customFormat="1" ht="13.5" x14ac:dyDescent="0.25">
      <c r="A23" s="84" t="str">
        <f t="shared" ca="1" si="16"/>
        <v>3.5</v>
      </c>
      <c r="B23" s="93" t="s">
        <v>8</v>
      </c>
      <c r="C23" s="93"/>
      <c r="D23" s="77"/>
      <c r="E23" s="94"/>
      <c r="F23" s="94"/>
      <c r="G23" s="80"/>
      <c r="H23" s="81"/>
      <c r="I23" s="79"/>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120"/>
    </row>
    <row r="24" spans="1:66" s="83" customFormat="1" x14ac:dyDescent="0.2">
      <c r="A24" s="15" t="str">
        <f ca="1">IF(ISERROR(VALUE(SUBSTITUTE(OFFSET(A24,-1,0,1,1),".",""))),"1",IF(ISERROR(FIND("`",SUBSTITUTE(OFFSET(A24,-1,0,1,1),".","`",1))),TEXT(VALUE(OFFSET(A24,-1,0,1,1))+1,"#"),TEXT(VALUE(LEFT(OFFSET(A24,-1,0,1,1),FIND("`",SUBSTITUTE(OFFSET(A24,-1,0,1,1),".","`",1))-1))+1,"#")))</f>
        <v>4</v>
      </c>
      <c r="B24" s="16" t="s">
        <v>158</v>
      </c>
      <c r="C24" s="76"/>
      <c r="D24" s="77"/>
      <c r="E24" s="78"/>
      <c r="F24" s="78"/>
      <c r="G24" s="80"/>
      <c r="H24" s="81"/>
      <c r="I24" s="79"/>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118"/>
    </row>
    <row r="25" spans="1:66" s="92" customFormat="1" x14ac:dyDescent="0.2">
      <c r="A25" s="84" t="str">
        <f t="shared" ref="A25:A35" ca="1" si="20">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4.1</v>
      </c>
      <c r="B25" s="85" t="s">
        <v>167</v>
      </c>
      <c r="C25" s="86"/>
      <c r="D25" s="87"/>
      <c r="E25" s="88">
        <f>$E$4</f>
        <v>42682</v>
      </c>
      <c r="F25" s="89">
        <f>IF(G25=0,E25,E25+G25-1)</f>
        <v>42682</v>
      </c>
      <c r="G25" s="115">
        <v>1</v>
      </c>
      <c r="H25" s="91">
        <v>0</v>
      </c>
      <c r="I25" s="112">
        <f t="shared" ref="I25:I28" si="21">IF(OR(F25=0,E25=0),0,NETWORKDAYS(E25,F25))</f>
        <v>1</v>
      </c>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119"/>
    </row>
    <row r="26" spans="1:66" s="92" customFormat="1" x14ac:dyDescent="0.2">
      <c r="A26" s="84" t="str">
        <f t="shared" ca="1" si="20"/>
        <v>4.2</v>
      </c>
      <c r="B26" s="85" t="s">
        <v>168</v>
      </c>
      <c r="C26" s="86"/>
      <c r="D26" s="87"/>
      <c r="E26" s="88">
        <f t="shared" ref="E26:E28" si="22">E25+1</f>
        <v>42683</v>
      </c>
      <c r="F26" s="89">
        <f t="shared" ref="F26:F28" si="23">IF(G26=0,E26,E26+G26-1)</f>
        <v>42683</v>
      </c>
      <c r="G26" s="115">
        <v>1</v>
      </c>
      <c r="H26" s="91">
        <v>0</v>
      </c>
      <c r="I26" s="112">
        <f t="shared" si="21"/>
        <v>1</v>
      </c>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119"/>
    </row>
    <row r="27" spans="1:66" s="92" customFormat="1" x14ac:dyDescent="0.2">
      <c r="A27" s="84" t="str">
        <f t="shared" ca="1" si="20"/>
        <v>4.3</v>
      </c>
      <c r="B27" s="85" t="s">
        <v>169</v>
      </c>
      <c r="C27" s="86"/>
      <c r="D27" s="87"/>
      <c r="E27" s="88">
        <f t="shared" si="22"/>
        <v>42684</v>
      </c>
      <c r="F27" s="89">
        <f t="shared" si="23"/>
        <v>42684</v>
      </c>
      <c r="G27" s="115">
        <v>1</v>
      </c>
      <c r="H27" s="91">
        <v>0</v>
      </c>
      <c r="I27" s="112">
        <f t="shared" si="21"/>
        <v>1</v>
      </c>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119"/>
    </row>
    <row r="28" spans="1:66" s="92" customFormat="1" x14ac:dyDescent="0.2">
      <c r="A28" s="84" t="str">
        <f t="shared" ca="1" si="20"/>
        <v>4.4</v>
      </c>
      <c r="B28" s="85" t="s">
        <v>170</v>
      </c>
      <c r="C28" s="86"/>
      <c r="D28" s="87"/>
      <c r="E28" s="88">
        <f t="shared" si="22"/>
        <v>42685</v>
      </c>
      <c r="F28" s="89">
        <f t="shared" si="23"/>
        <v>42685</v>
      </c>
      <c r="G28" s="115">
        <v>1</v>
      </c>
      <c r="H28" s="91">
        <v>0</v>
      </c>
      <c r="I28" s="112">
        <f t="shared" si="21"/>
        <v>1</v>
      </c>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119"/>
    </row>
    <row r="29" spans="1:66" s="95" customFormat="1" ht="13.5" x14ac:dyDescent="0.25">
      <c r="A29" s="84" t="str">
        <f t="shared" ca="1" si="20"/>
        <v>4.5</v>
      </c>
      <c r="B29" s="93" t="s">
        <v>8</v>
      </c>
      <c r="C29" s="93"/>
      <c r="D29" s="77"/>
      <c r="E29" s="94"/>
      <c r="F29" s="94"/>
      <c r="G29" s="80"/>
      <c r="H29" s="81"/>
      <c r="I29" s="79"/>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120"/>
    </row>
    <row r="30" spans="1:66" s="83" customFormat="1" x14ac:dyDescent="0.2">
      <c r="A30" s="15" t="str">
        <f ca="1">IF(ISERROR(VALUE(SUBSTITUTE(OFFSET(A30,-1,0,1,1),".",""))),"1",IF(ISERROR(FIND("`",SUBSTITUTE(OFFSET(A30,-1,0,1,1),".","`",1))),TEXT(VALUE(OFFSET(A30,-1,0,1,1))+1,"#"),TEXT(VALUE(LEFT(OFFSET(A30,-1,0,1,1),FIND("`",SUBSTITUTE(OFFSET(A30,-1,0,1,1),".","`",1))-1))+1,"#")))</f>
        <v>5</v>
      </c>
      <c r="B30" s="16" t="s">
        <v>171</v>
      </c>
      <c r="C30" s="76"/>
      <c r="D30" s="77"/>
      <c r="E30" s="78"/>
      <c r="F30" s="78"/>
      <c r="G30" s="80"/>
      <c r="H30" s="81"/>
      <c r="I30" s="79"/>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118"/>
    </row>
    <row r="31" spans="1:66" s="92" customFormat="1" x14ac:dyDescent="0.2">
      <c r="A31" s="84" t="str">
        <f t="shared" ca="1" si="20"/>
        <v>5.1</v>
      </c>
      <c r="B31" s="85" t="s">
        <v>172</v>
      </c>
      <c r="C31" s="86"/>
      <c r="D31" s="87"/>
      <c r="E31" s="88">
        <f>$E$4</f>
        <v>42682</v>
      </c>
      <c r="F31" s="89">
        <f>IF(G31=0,E31,E31+G31-1)</f>
        <v>42682</v>
      </c>
      <c r="G31" s="115">
        <v>1</v>
      </c>
      <c r="H31" s="91">
        <v>0</v>
      </c>
      <c r="I31" s="112">
        <f t="shared" ref="I31:I34" si="24">IF(OR(F31=0,E31=0),0,NETWORKDAYS(E31,F31))</f>
        <v>1</v>
      </c>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119"/>
    </row>
    <row r="32" spans="1:66" s="92" customFormat="1" x14ac:dyDescent="0.2">
      <c r="A32" s="84" t="str">
        <f t="shared" ca="1" si="20"/>
        <v>5.2</v>
      </c>
      <c r="B32" s="85" t="s">
        <v>173</v>
      </c>
      <c r="C32" s="86"/>
      <c r="D32" s="87"/>
      <c r="E32" s="88">
        <f t="shared" ref="E32:E34" si="25">E31+1</f>
        <v>42683</v>
      </c>
      <c r="F32" s="89">
        <f t="shared" ref="F32:F34" si="26">IF(G32=0,E32,E32+G32-1)</f>
        <v>42683</v>
      </c>
      <c r="G32" s="115">
        <v>1</v>
      </c>
      <c r="H32" s="91">
        <v>0</v>
      </c>
      <c r="I32" s="112">
        <f t="shared" si="24"/>
        <v>1</v>
      </c>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119"/>
    </row>
    <row r="33" spans="1:66" s="92" customFormat="1" x14ac:dyDescent="0.2">
      <c r="A33" s="84" t="str">
        <f t="shared" ca="1" si="20"/>
        <v>5.3</v>
      </c>
      <c r="B33" s="85" t="s">
        <v>174</v>
      </c>
      <c r="C33" s="86"/>
      <c r="D33" s="87"/>
      <c r="E33" s="88">
        <f t="shared" si="25"/>
        <v>42684</v>
      </c>
      <c r="F33" s="89">
        <f t="shared" si="26"/>
        <v>42684</v>
      </c>
      <c r="G33" s="115">
        <v>1</v>
      </c>
      <c r="H33" s="91">
        <v>0</v>
      </c>
      <c r="I33" s="112">
        <f t="shared" si="24"/>
        <v>1</v>
      </c>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c r="BN33" s="119"/>
    </row>
    <row r="34" spans="1:66" s="92" customFormat="1" x14ac:dyDescent="0.2">
      <c r="A34" s="84" t="str">
        <f t="shared" ca="1" si="20"/>
        <v>5.4</v>
      </c>
      <c r="B34" s="85" t="s">
        <v>175</v>
      </c>
      <c r="C34" s="86"/>
      <c r="D34" s="87"/>
      <c r="E34" s="88">
        <f t="shared" si="25"/>
        <v>42685</v>
      </c>
      <c r="F34" s="89">
        <f t="shared" si="26"/>
        <v>42685</v>
      </c>
      <c r="G34" s="115">
        <v>1</v>
      </c>
      <c r="H34" s="91">
        <v>0</v>
      </c>
      <c r="I34" s="112">
        <f t="shared" si="24"/>
        <v>1</v>
      </c>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119"/>
    </row>
    <row r="35" spans="1:66" s="95" customFormat="1" ht="13.5" x14ac:dyDescent="0.25">
      <c r="A35" s="84" t="str">
        <f t="shared" ca="1" si="20"/>
        <v>5.5</v>
      </c>
      <c r="B35" s="93" t="s">
        <v>8</v>
      </c>
      <c r="C35" s="93"/>
      <c r="D35" s="77"/>
      <c r="E35" s="94"/>
      <c r="F35" s="94"/>
      <c r="G35" s="80"/>
      <c r="H35" s="81"/>
      <c r="I35" s="79"/>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c r="BM35" s="82"/>
      <c r="BN35" s="120"/>
    </row>
    <row r="36" spans="1:66" s="96" customFormat="1" ht="13.5" x14ac:dyDescent="0.25">
      <c r="A36" s="84"/>
      <c r="B36" s="93"/>
      <c r="C36" s="93"/>
      <c r="D36" s="77"/>
      <c r="E36" s="94"/>
      <c r="F36" s="94"/>
      <c r="G36" s="80"/>
      <c r="H36" s="81"/>
      <c r="I36" s="79"/>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116"/>
    </row>
    <row r="37" spans="1:66" s="9" customFormat="1" x14ac:dyDescent="0.2">
      <c r="A37" s="134" t="s">
        <v>9</v>
      </c>
      <c r="B37" s="134"/>
      <c r="C37" s="17"/>
      <c r="D37" s="17"/>
      <c r="E37" s="17"/>
      <c r="F37" s="17"/>
      <c r="G37" s="18"/>
      <c r="H37" s="18"/>
      <c r="I37" s="18"/>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121"/>
    </row>
    <row r="38" spans="1:66" s="100" customFormat="1" x14ac:dyDescent="0.2">
      <c r="A38" s="97" t="s">
        <v>133</v>
      </c>
      <c r="B38" s="98"/>
      <c r="C38" s="98"/>
      <c r="D38" s="98"/>
      <c r="E38" s="98"/>
      <c r="F38" s="98"/>
      <c r="G38" s="99"/>
      <c r="H38" s="99"/>
      <c r="I38" s="99"/>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121"/>
    </row>
    <row r="39" spans="1:66" s="96" customFormat="1" x14ac:dyDescent="0.2">
      <c r="A39" s="20" t="s">
        <v>25</v>
      </c>
      <c r="B39" s="101"/>
      <c r="C39" s="101"/>
      <c r="D39" s="101"/>
      <c r="E39" s="101"/>
      <c r="F39" s="101"/>
      <c r="G39" s="102"/>
      <c r="H39" s="102"/>
      <c r="I39" s="10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116"/>
    </row>
    <row r="40" spans="1:66" s="96" customFormat="1" x14ac:dyDescent="0.2">
      <c r="A40" s="84" t="str">
        <f ca="1">IF(ISERROR(VALUE(SUBSTITUTE(OFFSET(A40,-1,0,1,1),".",""))),"1",IF(ISERROR(FIND("`",SUBSTITUTE(OFFSET(A40,-1,0,1,1),".","`",1))),TEXT(VALUE(OFFSET(A40,-1,0,1,1))+1,"#"),TEXT(VALUE(LEFT(OFFSET(A40,-1,0,1,1),FIND("`",SUBSTITUTE(OFFSET(A40,-1,0,1,1),".","`",1))-1))+1,"#")))</f>
        <v>1</v>
      </c>
      <c r="B40" s="103" t="s">
        <v>26</v>
      </c>
      <c r="C40" s="103"/>
      <c r="D40" s="104"/>
      <c r="E40" s="78"/>
      <c r="F40" s="105"/>
      <c r="G40" s="90"/>
      <c r="H40" s="106"/>
      <c r="I40" s="90"/>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116"/>
    </row>
    <row r="41" spans="1:66" s="96" customFormat="1" x14ac:dyDescent="0.2">
      <c r="A41" s="84" t="str">
        <f ca="1">IF(ISERROR(VALUE(SUBSTITUTE(OFFSET(A41,-1,0,1,1),".",""))),"0.1",IF(ISERROR(FIND("`",SUBSTITUTE(OFFSET(A41,-1,0,1,1),".","`",1))),OFFSET(A41,-1,0,1,1)&amp;".1",LEFT(OFFSET(A41,-1,0,1,1),FIND("`",SUBSTITUTE(OFFSET(A41,-1,0,1,1),".","`",1)))&amp;IF(ISERROR(FIND("`",SUBSTITUTE(OFFSET(A41,-1,0,1,1),".","`",2))),VALUE(RIGHT(OFFSET(A41,-1,0,1,1),LEN(OFFSET(A41,-1,0,1,1))-FIND("`",SUBSTITUTE(OFFSET(A41,-1,0,1,1),".","`",1))))+1,VALUE(MID(OFFSET(A41,-1,0,1,1),FIND("`",SUBSTITUTE(OFFSET(A41,-1,0,1,1),".","`",1))+1,(FIND("`",SUBSTITUTE(OFFSET(A41,-1,0,1,1),".","`",2))-FIND("`",SUBSTITUTE(OFFSET(A41,-1,0,1,1),".","`",1))-1)))+1)))</f>
        <v>1.1</v>
      </c>
      <c r="B41" s="107" t="s">
        <v>16</v>
      </c>
      <c r="C41" s="107"/>
      <c r="D41" s="104"/>
      <c r="E41" s="78"/>
      <c r="F41" s="105"/>
      <c r="G41" s="90"/>
      <c r="H41" s="106"/>
      <c r="I41" s="90"/>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c r="BM41" s="82"/>
      <c r="BN41" s="116"/>
    </row>
    <row r="42" spans="1:66" s="96" customFormat="1" x14ac:dyDescent="0.2">
      <c r="A42" s="84" t="str">
        <f ca="1">IF(ISERROR(VALUE(SUBSTITUTE(OFFSET(A42,-1,0,1,1),".",""))),"0.0.1",IF(ISERROR(FIND("`",SUBSTITUTE(OFFSET(A42,-1,0,1,1),".","`",2))),OFFSET(A42,-1,0,1,1)&amp;".1",LEFT(OFFSET(A42,-1,0,1,1),FIND("`",SUBSTITUTE(OFFSET(A42,-1,0,1,1),".","`",2)))&amp;IF(ISERROR(FIND("`",SUBSTITUTE(OFFSET(A42,-1,0,1,1),".","`",3))),VALUE(RIGHT(OFFSET(A42,-1,0,1,1),LEN(OFFSET(A42,-1,0,1,1))-FIND("`",SUBSTITUTE(OFFSET(A42,-1,0,1,1),".","`",2))))+1,VALUE(MID(OFFSET(A42,-1,0,1,1),FIND("`",SUBSTITUTE(OFFSET(A42,-1,0,1,1),".","`",2))+1,(FIND("`",SUBSTITUTE(OFFSET(A42,-1,0,1,1),".","`",3))-FIND("`",SUBSTITUTE(OFFSET(A42,-1,0,1,1),".","`",2))-1)))+1)))</f>
        <v>1.1.1</v>
      </c>
      <c r="B42" s="108" t="s">
        <v>27</v>
      </c>
      <c r="C42" s="107"/>
      <c r="D42" s="104"/>
      <c r="E42" s="78"/>
      <c r="F42" s="105"/>
      <c r="G42" s="90"/>
      <c r="H42" s="106"/>
      <c r="I42" s="90"/>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c r="BM42" s="82"/>
      <c r="BN42" s="116"/>
    </row>
    <row r="43" spans="1:66" s="96" customFormat="1" x14ac:dyDescent="0.2">
      <c r="A43" s="84" t="str">
        <f ca="1">IF(ISERROR(VALUE(SUBSTITUTE(OFFSET(A43,-1,0,1,1),".",""))),"0.0.0.1",IF(ISERROR(FIND("`",SUBSTITUTE(OFFSET(A43,-1,0,1,1),".","`",3))),OFFSET(A43,-1,0,1,1)&amp;".1",LEFT(OFFSET(A43,-1,0,1,1),FIND("`",SUBSTITUTE(OFFSET(A43,-1,0,1,1),".","`",3)))&amp;IF(ISERROR(FIND("`",SUBSTITUTE(OFFSET(A43,-1,0,1,1),".","`",4))),VALUE(RIGHT(OFFSET(A43,-1,0,1,1),LEN(OFFSET(A43,-1,0,1,1))-FIND("`",SUBSTITUTE(OFFSET(A43,-1,0,1,1),".","`",3))))+1,VALUE(MID(OFFSET(A43,-1,0,1,1),FIND("`",SUBSTITUTE(OFFSET(A43,-1,0,1,1),".","`",3))+1,(FIND("`",SUBSTITUTE(OFFSET(A43,-1,0,1,1),".","`",4))-FIND("`",SUBSTITUTE(OFFSET(A43,-1,0,1,1),".","`",3))-1)))+1)))</f>
        <v>1.1.1.1</v>
      </c>
      <c r="B43" s="108" t="s">
        <v>28</v>
      </c>
      <c r="C43" s="107"/>
      <c r="D43" s="104"/>
      <c r="E43" s="78"/>
      <c r="F43" s="105"/>
      <c r="G43" s="90"/>
      <c r="H43" s="106"/>
      <c r="I43" s="90"/>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116"/>
    </row>
    <row r="44" spans="1:66" s="96" customFormat="1" x14ac:dyDescent="0.2">
      <c r="A44" s="20" t="s">
        <v>134</v>
      </c>
      <c r="B44" s="101"/>
      <c r="C44" s="101"/>
      <c r="D44" s="101"/>
      <c r="E44" s="101"/>
      <c r="F44" s="101"/>
      <c r="G44" s="102"/>
      <c r="H44" s="102"/>
      <c r="I44" s="10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c r="BK44" s="82"/>
      <c r="BL44" s="82"/>
      <c r="BM44" s="82"/>
      <c r="BN44" s="116"/>
    </row>
    <row r="45" spans="1:66" s="96" customFormat="1" x14ac:dyDescent="0.2">
      <c r="A45" s="84" t="str">
        <f ca="1">IF(ISERROR(VALUE(SUBSTITUTE(OFFSET(A45,-1,0,1,1),".",""))),"1",IF(ISERROR(FIND("`",SUBSTITUTE(OFFSET(A45,-1,0,1,1),".","`",1))),TEXT(VALUE(OFFSET(A45,-1,0,1,1))+1,"#"),TEXT(VALUE(LEFT(OFFSET(A45,-1,0,1,1),FIND("`",SUBSTITUTE(OFFSET(A45,-1,0,1,1),".","`",1))-1))+1,"#")))</f>
        <v>1</v>
      </c>
      <c r="B45" s="19" t="s">
        <v>31</v>
      </c>
      <c r="C45" s="19"/>
      <c r="D45" s="110"/>
      <c r="E45" s="114">
        <f>MIN(E46:E48)</f>
        <v>42064</v>
      </c>
      <c r="F45" s="114">
        <f>MAX(F46:F48)</f>
        <v>42064</v>
      </c>
      <c r="G45" s="90">
        <f>IF(OR(F45=0,E45=0),0,F45-E45+1)</f>
        <v>1</v>
      </c>
      <c r="H45" s="113"/>
      <c r="I45" s="112">
        <f>IF(OR(F45=0,E45=0),0,NETWORKDAYS(E45,F45))</f>
        <v>0</v>
      </c>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c r="BG45" s="82"/>
      <c r="BH45" s="82"/>
      <c r="BI45" s="82"/>
      <c r="BJ45" s="82"/>
      <c r="BK45" s="82"/>
      <c r="BL45" s="82"/>
      <c r="BM45" s="82"/>
      <c r="BN45" s="116"/>
    </row>
    <row r="46" spans="1:66" s="96" customFormat="1" x14ac:dyDescent="0.2">
      <c r="A46" s="109" t="s">
        <v>29</v>
      </c>
      <c r="B46" s="19" t="s">
        <v>30</v>
      </c>
      <c r="C46" s="19"/>
      <c r="D46" s="110"/>
      <c r="E46" s="111">
        <f>F46</f>
        <v>42064</v>
      </c>
      <c r="F46" s="88">
        <v>42064</v>
      </c>
      <c r="G46" s="90"/>
      <c r="H46" s="113"/>
      <c r="I46" s="11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c r="AX46" s="82"/>
      <c r="AY46" s="82"/>
      <c r="AZ46" s="82"/>
      <c r="BA46" s="82"/>
      <c r="BB46" s="82"/>
      <c r="BC46" s="82"/>
      <c r="BD46" s="82"/>
      <c r="BE46" s="82"/>
      <c r="BF46" s="82"/>
      <c r="BG46" s="82"/>
      <c r="BH46" s="82"/>
      <c r="BI46" s="82"/>
      <c r="BJ46" s="82"/>
      <c r="BK46" s="82"/>
      <c r="BL46" s="82"/>
      <c r="BM46" s="82"/>
      <c r="BN46" s="116"/>
    </row>
    <row r="47" spans="1:66" s="96" customFormat="1" x14ac:dyDescent="0.2">
      <c r="A47" s="84" t="str">
        <f ca="1">IF(ISERROR(VALUE(SUBSTITUTE(OFFSET(A47,-1,0,1,1),".",""))),"0.1",IF(ISERROR(FIND("`",SUBSTITUTE(OFFSET(A47,-1,0,1,1),".","`",1))),OFFSET(A47,-1,0,1,1)&amp;".1",LEFT(OFFSET(A47,-1,0,1,1),FIND("`",SUBSTITUTE(OFFSET(A47,-1,0,1,1),".","`",1)))&amp;IF(ISERROR(FIND("`",SUBSTITUTE(OFFSET(A47,-1,0,1,1),".","`",2))),VALUE(RIGHT(OFFSET(A47,-1,0,1,1),LEN(OFFSET(A47,-1,0,1,1))-FIND("`",SUBSTITUTE(OFFSET(A47,-1,0,1,1),".","`",1))))+1,VALUE(MID(OFFSET(A47,-1,0,1,1),FIND("`",SUBSTITUTE(OFFSET(A47,-1,0,1,1),".","`",1))+1,(FIND("`",SUBSTITUTE(OFFSET(A47,-1,0,1,1),".","`",2))-FIND("`",SUBSTITUTE(OFFSET(A47,-1,0,1,1),".","`",1))-1)))+1)))</f>
        <v>2.1</v>
      </c>
      <c r="B47" s="107" t="s">
        <v>35</v>
      </c>
      <c r="C47" s="107"/>
      <c r="D47" s="87"/>
      <c r="E47" s="88"/>
      <c r="F47" s="89">
        <f>IF(G47=0,E47,E47+G47-1)</f>
        <v>0</v>
      </c>
      <c r="G47" s="115"/>
      <c r="H47" s="91"/>
      <c r="I47" s="112">
        <f>IF(OR(F47=0,E47=0),0,NETWORKDAYS(E47,F47))</f>
        <v>0</v>
      </c>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c r="BM47" s="82"/>
      <c r="BN47" s="116"/>
    </row>
    <row r="48" spans="1:66" s="96" customFormat="1" x14ac:dyDescent="0.2">
      <c r="A48" s="84" t="str">
        <f ca="1">IF(ISERROR(VALUE(SUBSTITUTE(OFFSET(A48,-1,0,1,1),".",""))),"0.1",IF(ISERROR(FIND("`",SUBSTITUTE(OFFSET(A48,-1,0,1,1),".","`",1))),OFFSET(A48,-1,0,1,1)&amp;".1",LEFT(OFFSET(A48,-1,0,1,1),FIND("`",SUBSTITUTE(OFFSET(A48,-1,0,1,1),".","`",1)))&amp;IF(ISERROR(FIND("`",SUBSTITUTE(OFFSET(A48,-1,0,1,1),".","`",2))),VALUE(RIGHT(OFFSET(A48,-1,0,1,1),LEN(OFFSET(A48,-1,0,1,1))-FIND("`",SUBSTITUTE(OFFSET(A48,-1,0,1,1),".","`",1))))+1,VALUE(MID(OFFSET(A48,-1,0,1,1),FIND("`",SUBSTITUTE(OFFSET(A48,-1,0,1,1),".","`",1))+1,(FIND("`",SUBSTITUTE(OFFSET(A48,-1,0,1,1),".","`",2))-FIND("`",SUBSTITUTE(OFFSET(A48,-1,0,1,1),".","`",1))-1)))+1)))</f>
        <v>2.2</v>
      </c>
      <c r="B48" s="107" t="s">
        <v>32</v>
      </c>
      <c r="C48" s="107"/>
      <c r="D48" s="87"/>
      <c r="E48" s="88"/>
      <c r="F48" s="88"/>
      <c r="G48" s="90">
        <f>IF(OR(F48=0,E48=0),0,F48-E48+1)</f>
        <v>0</v>
      </c>
      <c r="H48" s="91"/>
      <c r="I48" s="112">
        <f>IF(OR(F48=0,E48=0),0,NETWORKDAYS(E48,F48))</f>
        <v>0</v>
      </c>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B48" s="82"/>
      <c r="BC48" s="82"/>
      <c r="BD48" s="82"/>
      <c r="BE48" s="82"/>
      <c r="BF48" s="82"/>
      <c r="BG48" s="82"/>
      <c r="BH48" s="82"/>
      <c r="BI48" s="82"/>
      <c r="BJ48" s="82"/>
      <c r="BK48" s="82"/>
      <c r="BL48" s="82"/>
      <c r="BM48" s="82"/>
      <c r="BN48" s="116"/>
    </row>
  </sheetData>
  <mergeCells count="24">
    <mergeCell ref="E2:F2"/>
    <mergeCell ref="Q5:W5"/>
    <mergeCell ref="J5:P5"/>
    <mergeCell ref="B5:D5"/>
    <mergeCell ref="B4:D4"/>
    <mergeCell ref="B3:D3"/>
    <mergeCell ref="E3:F3"/>
    <mergeCell ref="E4:F4"/>
    <mergeCell ref="J2:Z2"/>
    <mergeCell ref="A37:B37"/>
    <mergeCell ref="AZ5:BF5"/>
    <mergeCell ref="AZ6:BF6"/>
    <mergeCell ref="X6:AD6"/>
    <mergeCell ref="AE5:AK5"/>
    <mergeCell ref="AE6:AK6"/>
    <mergeCell ref="Q6:W6"/>
    <mergeCell ref="J6:P6"/>
    <mergeCell ref="X5:AD5"/>
    <mergeCell ref="BG5:BM5"/>
    <mergeCell ref="BG6:BM6"/>
    <mergeCell ref="AL6:AR6"/>
    <mergeCell ref="AS5:AY5"/>
    <mergeCell ref="AS6:AY6"/>
    <mergeCell ref="AL5:AR5"/>
  </mergeCells>
  <phoneticPr fontId="3" type="noConversion"/>
  <conditionalFormatting sqref="H8:H29 H36:H48">
    <cfRule type="dataBar" priority="8">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4" priority="9">
      <formula>AND(TODAY()&gt;=J4,TODAY()&lt;K4)</formula>
    </cfRule>
  </conditionalFormatting>
  <conditionalFormatting sqref="J8:BM29 J36:BM48">
    <cfRule type="expression" dxfId="3" priority="19">
      <formula>J$4=TODAY()</formula>
    </cfRule>
    <cfRule type="expression" dxfId="2" priority="37">
      <formula>AND($E8&lt;K$4,$F8&gt;=J$4)</formula>
    </cfRule>
  </conditionalFormatting>
  <conditionalFormatting sqref="H30:H35">
    <cfRule type="dataBar" priority="1">
      <dataBar>
        <cfvo type="num" val="0"/>
        <cfvo type="num" val="1"/>
        <color theme="1" tint="0.499984740745262"/>
      </dataBar>
      <extLst>
        <ext xmlns:x14="http://schemas.microsoft.com/office/spreadsheetml/2009/9/main" uri="{B025F937-C7B1-47D3-B67F-A62EFF666E3E}">
          <x14:id>{96A8FD98-101D-45A0-8838-E640A603DAA5}</x14:id>
        </ext>
      </extLst>
    </cfRule>
  </conditionalFormatting>
  <conditionalFormatting sqref="J30:BM35">
    <cfRule type="expression" dxfId="1" priority="2">
      <formula>J$4=TODAY()</formula>
    </cfRule>
    <cfRule type="expression" dxfId="0" priority="3">
      <formula>AND($E30&lt;K$4,$F30&gt;=J$4)</formula>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H8:H29 H36:H48</xm:sqref>
        </x14:conditionalFormatting>
        <x14:conditionalFormatting xmlns:xm="http://schemas.microsoft.com/office/excel/2006/main">
          <x14:cfRule type="dataBar" id="{96A8FD98-101D-45A0-8838-E640A603DAA5}">
            <x14:dataBar minLength="0" maxLength="100" gradient="0">
              <x14:cfvo type="num">
                <xm:f>0</xm:f>
              </x14:cfvo>
              <x14:cfvo type="num">
                <xm:f>1</xm:f>
              </x14:cfvo>
              <x14:negativeFillColor rgb="FFFF0000"/>
              <x14:axisColor rgb="FF000000"/>
            </x14:dataBar>
          </x14:cfRule>
          <xm:sqref>H30:H35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topLeftCell="A40" workbookViewId="0"/>
  </sheetViews>
  <sheetFormatPr defaultRowHeight="12.75" x14ac:dyDescent="0.2"/>
  <cols>
    <col min="1" max="1" width="5.5703125" style="43" customWidth="1"/>
    <col min="2" max="2" width="37.7109375" style="43" customWidth="1"/>
    <col min="3" max="3" width="23.28515625" style="43" customWidth="1"/>
    <col min="4" max="7" width="8.85546875" style="43"/>
  </cols>
  <sheetData>
    <row r="1" spans="1:3" ht="20.25" x14ac:dyDescent="0.3">
      <c r="A1" s="128" t="s">
        <v>110</v>
      </c>
    </row>
    <row r="4" spans="1:3" x14ac:dyDescent="0.2">
      <c r="C4" s="123" t="s">
        <v>120</v>
      </c>
    </row>
    <row r="5" spans="1:3" x14ac:dyDescent="0.2">
      <c r="C5" s="49" t="s">
        <v>121</v>
      </c>
    </row>
    <row r="6" spans="1:3" x14ac:dyDescent="0.2">
      <c r="C6" s="49"/>
    </row>
    <row r="7" spans="1:3" ht="18" x14ac:dyDescent="0.25">
      <c r="C7" s="124" t="s">
        <v>111</v>
      </c>
    </row>
    <row r="8" spans="1:3" x14ac:dyDescent="0.2">
      <c r="C8" s="125" t="s">
        <v>112</v>
      </c>
    </row>
    <row r="10" spans="1:3" x14ac:dyDescent="0.2">
      <c r="C10" s="49" t="s">
        <v>144</v>
      </c>
    </row>
    <row r="11" spans="1:3" x14ac:dyDescent="0.2">
      <c r="C11" s="49" t="s">
        <v>143</v>
      </c>
    </row>
    <row r="13" spans="1:3" ht="18" x14ac:dyDescent="0.25">
      <c r="C13" s="124" t="s">
        <v>142</v>
      </c>
    </row>
    <row r="16" spans="1:3" ht="15.75" x14ac:dyDescent="0.25">
      <c r="A16" s="127" t="s">
        <v>113</v>
      </c>
    </row>
    <row r="17" spans="2:2" s="43" customFormat="1" x14ac:dyDescent="0.2"/>
    <row r="18" spans="2:2" s="43" customFormat="1" ht="15" x14ac:dyDescent="0.25">
      <c r="B18" s="126" t="s">
        <v>146</v>
      </c>
    </row>
    <row r="19" spans="2:2" s="43" customFormat="1" x14ac:dyDescent="0.2">
      <c r="B19" s="49" t="s">
        <v>147</v>
      </c>
    </row>
    <row r="20" spans="2:2" s="43" customFormat="1" x14ac:dyDescent="0.2">
      <c r="B20" s="49" t="s">
        <v>148</v>
      </c>
    </row>
    <row r="21" spans="2:2" s="43" customFormat="1" x14ac:dyDescent="0.2"/>
    <row r="22" spans="2:2" s="43" customFormat="1" ht="15" x14ac:dyDescent="0.25">
      <c r="B22" s="126" t="s">
        <v>139</v>
      </c>
    </row>
    <row r="23" spans="2:2" s="43" customFormat="1" x14ac:dyDescent="0.2">
      <c r="B23" s="49" t="s">
        <v>140</v>
      </c>
    </row>
    <row r="24" spans="2:2" s="43" customFormat="1" x14ac:dyDescent="0.2">
      <c r="B24" s="49" t="s">
        <v>141</v>
      </c>
    </row>
    <row r="26" spans="2:2" s="43" customFormat="1" ht="15" x14ac:dyDescent="0.25">
      <c r="B26" s="126" t="s">
        <v>122</v>
      </c>
    </row>
    <row r="27" spans="2:2" s="43" customFormat="1" x14ac:dyDescent="0.2">
      <c r="B27" s="49" t="s">
        <v>131</v>
      </c>
    </row>
    <row r="28" spans="2:2" s="43" customFormat="1" x14ac:dyDescent="0.2">
      <c r="B28" s="49" t="s">
        <v>132</v>
      </c>
    </row>
    <row r="29" spans="2:2" x14ac:dyDescent="0.2">
      <c r="B29" s="49" t="s">
        <v>135</v>
      </c>
    </row>
    <row r="30" spans="2:2" x14ac:dyDescent="0.2">
      <c r="B30" s="43" t="s">
        <v>114</v>
      </c>
    </row>
    <row r="31" spans="2:2" x14ac:dyDescent="0.2">
      <c r="B31" s="43" t="s">
        <v>115</v>
      </c>
    </row>
    <row r="32" spans="2:2" x14ac:dyDescent="0.2">
      <c r="B32" s="43" t="s">
        <v>116</v>
      </c>
    </row>
    <row r="34" spans="2:2" ht="15" x14ac:dyDescent="0.25">
      <c r="B34" s="126" t="s">
        <v>117</v>
      </c>
    </row>
    <row r="35" spans="2:2" x14ac:dyDescent="0.2">
      <c r="B35" s="43" t="s">
        <v>118</v>
      </c>
    </row>
    <row r="36" spans="2:2" x14ac:dyDescent="0.2">
      <c r="B36" s="49" t="s">
        <v>123</v>
      </c>
    </row>
    <row r="37" spans="2:2" x14ac:dyDescent="0.2">
      <c r="B37" s="49" t="s">
        <v>124</v>
      </c>
    </row>
    <row r="39" spans="2:2" ht="15" x14ac:dyDescent="0.25">
      <c r="B39" s="126" t="s">
        <v>119</v>
      </c>
    </row>
    <row r="40" spans="2:2" x14ac:dyDescent="0.2">
      <c r="B40" s="49" t="s">
        <v>136</v>
      </c>
    </row>
    <row r="42" spans="2:2" s="43" customFormat="1" ht="15" x14ac:dyDescent="0.25">
      <c r="B42" s="126" t="s">
        <v>125</v>
      </c>
    </row>
    <row r="43" spans="2:2" s="43" customFormat="1" x14ac:dyDescent="0.2">
      <c r="B43" s="49" t="s">
        <v>126</v>
      </c>
    </row>
    <row r="44" spans="2:2" s="43" customFormat="1" x14ac:dyDescent="0.2">
      <c r="B44" s="49" t="s">
        <v>127</v>
      </c>
    </row>
    <row r="45" spans="2:2" s="43" customFormat="1" x14ac:dyDescent="0.2"/>
    <row r="46" spans="2:2" ht="15" x14ac:dyDescent="0.25">
      <c r="B46" s="126" t="s">
        <v>128</v>
      </c>
    </row>
    <row r="47" spans="2:2" x14ac:dyDescent="0.2">
      <c r="B47" s="49" t="s">
        <v>137</v>
      </c>
    </row>
    <row r="48" spans="2:2" x14ac:dyDescent="0.2">
      <c r="B48" s="49" t="s">
        <v>138</v>
      </c>
    </row>
    <row r="50" spans="2:2" ht="18" x14ac:dyDescent="0.25">
      <c r="B50" s="124" t="s">
        <v>111</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topLeftCell="A16" workbookViewId="0">
      <selection activeCell="A3" sqref="A3"/>
    </sheetView>
  </sheetViews>
  <sheetFormatPr defaultColWidth="8.85546875" defaultRowHeight="12.75" x14ac:dyDescent="0.2"/>
  <cols>
    <col min="1" max="1" width="12.28515625" style="27" customWidth="1"/>
    <col min="2" max="2" width="81.7109375" style="27" customWidth="1"/>
    <col min="3" max="3" width="16.42578125" style="27" bestFit="1" customWidth="1"/>
    <col min="4" max="16384" width="8.85546875" style="27"/>
  </cols>
  <sheetData>
    <row r="1" spans="1:3" ht="30" customHeight="1" x14ac:dyDescent="0.2">
      <c r="A1" s="68" t="s">
        <v>43</v>
      </c>
      <c r="B1" s="69"/>
    </row>
    <row r="2" spans="1:3" x14ac:dyDescent="0.2">
      <c r="A2" s="66" t="s">
        <v>104</v>
      </c>
      <c r="B2" s="50"/>
      <c r="C2" s="130"/>
    </row>
    <row r="3" spans="1:3" x14ac:dyDescent="0.2">
      <c r="A3" s="28"/>
      <c r="B3" s="29"/>
      <c r="C3" s="28"/>
    </row>
    <row r="4" spans="1:3" s="28" customFormat="1" ht="15.75" x14ac:dyDescent="0.25">
      <c r="A4" s="142" t="s">
        <v>13</v>
      </c>
      <c r="B4" s="142"/>
    </row>
    <row r="5" spans="1:3" s="28" customFormat="1" x14ac:dyDescent="0.2">
      <c r="B5" s="40" t="s">
        <v>98</v>
      </c>
    </row>
    <row r="6" spans="1:3" s="28" customFormat="1" x14ac:dyDescent="0.2">
      <c r="B6" s="40" t="s">
        <v>99</v>
      </c>
    </row>
    <row r="7" spans="1:3" s="28" customFormat="1" x14ac:dyDescent="0.2">
      <c r="B7" s="40" t="s">
        <v>100</v>
      </c>
    </row>
    <row r="8" spans="1:3" s="28" customFormat="1" x14ac:dyDescent="0.2">
      <c r="B8" s="40" t="s">
        <v>101</v>
      </c>
    </row>
    <row r="10" spans="1:3" ht="25.5" x14ac:dyDescent="0.2">
      <c r="B10" s="59" t="s">
        <v>108</v>
      </c>
    </row>
    <row r="12" spans="1:3" x14ac:dyDescent="0.2">
      <c r="B12" s="51" t="s">
        <v>109</v>
      </c>
    </row>
    <row r="14" spans="1:3" x14ac:dyDescent="0.2">
      <c r="B14" s="49" t="s">
        <v>102</v>
      </c>
    </row>
    <row r="15" spans="1:3" s="49" customFormat="1" x14ac:dyDescent="0.2"/>
    <row r="16" spans="1:3" ht="15.75" x14ac:dyDescent="0.25">
      <c r="A16" s="142" t="s">
        <v>15</v>
      </c>
      <c r="B16" s="142"/>
    </row>
    <row r="17" spans="1:3" s="28" customFormat="1" x14ac:dyDescent="0.2">
      <c r="B17" s="32" t="s">
        <v>44</v>
      </c>
      <c r="C17" s="70" t="s">
        <v>10</v>
      </c>
    </row>
    <row r="18" spans="1:3" s="28" customFormat="1" x14ac:dyDescent="0.2">
      <c r="B18" s="32" t="s">
        <v>45</v>
      </c>
    </row>
    <row r="19" spans="1:3" x14ac:dyDescent="0.2">
      <c r="B19" s="32" t="s">
        <v>46</v>
      </c>
      <c r="C19" s="34" t="s">
        <v>14</v>
      </c>
    </row>
    <row r="20" spans="1:3" x14ac:dyDescent="0.2">
      <c r="B20" s="52" t="s">
        <v>47</v>
      </c>
    </row>
    <row r="21" spans="1:3" x14ac:dyDescent="0.2">
      <c r="B21" s="52" t="s">
        <v>48</v>
      </c>
    </row>
    <row r="22" spans="1:3" s="28" customFormat="1" x14ac:dyDescent="0.2">
      <c r="B22" s="35" t="s">
        <v>87</v>
      </c>
    </row>
    <row r="23" spans="1:3" s="28" customFormat="1" x14ac:dyDescent="0.2">
      <c r="B23" s="33" t="s">
        <v>88</v>
      </c>
    </row>
    <row r="24" spans="1:3" x14ac:dyDescent="0.2">
      <c r="B24" s="32" t="s">
        <v>49</v>
      </c>
    </row>
    <row r="25" spans="1:3" s="28" customFormat="1" x14ac:dyDescent="0.2">
      <c r="B25" s="36" t="s">
        <v>89</v>
      </c>
    </row>
    <row r="26" spans="1:3" s="28" customFormat="1" x14ac:dyDescent="0.2">
      <c r="B26" s="31"/>
    </row>
    <row r="27" spans="1:3" ht="15.75" x14ac:dyDescent="0.25">
      <c r="A27" s="142" t="s">
        <v>50</v>
      </c>
      <c r="B27" s="142"/>
    </row>
    <row r="29" spans="1:3" x14ac:dyDescent="0.2">
      <c r="B29" s="65" t="s">
        <v>51</v>
      </c>
    </row>
    <row r="30" spans="1:3" x14ac:dyDescent="0.2">
      <c r="B30" s="52" t="s">
        <v>52</v>
      </c>
    </row>
    <row r="31" spans="1:3" x14ac:dyDescent="0.2">
      <c r="B31" s="52" t="s">
        <v>53</v>
      </c>
    </row>
    <row r="32" spans="1:3" x14ac:dyDescent="0.2">
      <c r="B32" s="52" t="s">
        <v>91</v>
      </c>
    </row>
    <row r="33" spans="1:2" x14ac:dyDescent="0.2">
      <c r="B33" s="52" t="s">
        <v>54</v>
      </c>
    </row>
    <row r="34" spans="1:2" x14ac:dyDescent="0.2">
      <c r="B34" s="32"/>
    </row>
    <row r="35" spans="1:2" ht="25.5" x14ac:dyDescent="0.2">
      <c r="B35" s="55" t="s">
        <v>92</v>
      </c>
    </row>
    <row r="36" spans="1:2" x14ac:dyDescent="0.2">
      <c r="B36" s="53"/>
    </row>
    <row r="37" spans="1:2" x14ac:dyDescent="0.2">
      <c r="B37" s="64" t="s">
        <v>55</v>
      </c>
    </row>
    <row r="38" spans="1:2" ht="38.25" x14ac:dyDescent="0.2">
      <c r="B38" s="55" t="s">
        <v>56</v>
      </c>
    </row>
    <row r="39" spans="1:2" x14ac:dyDescent="0.2">
      <c r="B39" s="56"/>
    </row>
    <row r="40" spans="1:2" ht="25.5" x14ac:dyDescent="0.2">
      <c r="B40" s="55" t="s">
        <v>57</v>
      </c>
    </row>
    <row r="41" spans="1:2" x14ac:dyDescent="0.2">
      <c r="B41" s="56"/>
    </row>
    <row r="42" spans="1:2" ht="25.5" x14ac:dyDescent="0.2">
      <c r="B42" s="55" t="s">
        <v>93</v>
      </c>
    </row>
    <row r="43" spans="1:2" x14ac:dyDescent="0.2">
      <c r="B43" s="32"/>
    </row>
    <row r="44" spans="1:2" x14ac:dyDescent="0.2">
      <c r="B44" s="64" t="s">
        <v>58</v>
      </c>
    </row>
    <row r="45" spans="1:2" ht="38.25" x14ac:dyDescent="0.2">
      <c r="B45" s="55" t="s">
        <v>94</v>
      </c>
    </row>
    <row r="46" spans="1:2" s="28" customFormat="1" x14ac:dyDescent="0.2"/>
    <row r="47" spans="1:2" ht="15.75" x14ac:dyDescent="0.25">
      <c r="A47" s="142" t="s">
        <v>19</v>
      </c>
      <c r="B47" s="142"/>
    </row>
    <row r="48" spans="1:2" ht="25.5" x14ac:dyDescent="0.2">
      <c r="B48" s="55" t="s">
        <v>59</v>
      </c>
    </row>
    <row r="49" spans="1:2" x14ac:dyDescent="0.2">
      <c r="B49" s="32"/>
    </row>
    <row r="50" spans="1:2" x14ac:dyDescent="0.2">
      <c r="A50" s="57" t="s">
        <v>60</v>
      </c>
      <c r="B50" s="54" t="s">
        <v>61</v>
      </c>
    </row>
    <row r="51" spans="1:2" x14ac:dyDescent="0.2">
      <c r="A51" s="57" t="s">
        <v>62</v>
      </c>
      <c r="B51" s="54" t="s">
        <v>63</v>
      </c>
    </row>
    <row r="52" spans="1:2" x14ac:dyDescent="0.2">
      <c r="A52" s="57" t="s">
        <v>64</v>
      </c>
      <c r="B52" s="54" t="s">
        <v>65</v>
      </c>
    </row>
    <row r="53" spans="1:2" ht="25.5" x14ac:dyDescent="0.2">
      <c r="A53" s="56"/>
      <c r="B53" s="58" t="s">
        <v>74</v>
      </c>
    </row>
    <row r="54" spans="1:2" ht="25.5" x14ac:dyDescent="0.2">
      <c r="A54" s="56"/>
      <c r="B54" s="58" t="s">
        <v>66</v>
      </c>
    </row>
    <row r="55" spans="1:2" x14ac:dyDescent="0.2">
      <c r="A55" s="57" t="s">
        <v>67</v>
      </c>
      <c r="B55" s="54" t="s">
        <v>68</v>
      </c>
    </row>
    <row r="56" spans="1:2" x14ac:dyDescent="0.2">
      <c r="A56" s="56"/>
      <c r="B56" s="58" t="s">
        <v>69</v>
      </c>
    </row>
    <row r="57" spans="1:2" x14ac:dyDescent="0.2">
      <c r="A57" s="56"/>
      <c r="B57" s="58" t="s">
        <v>70</v>
      </c>
    </row>
    <row r="58" spans="1:2" x14ac:dyDescent="0.2">
      <c r="A58" s="57" t="s">
        <v>71</v>
      </c>
      <c r="B58" s="54" t="s">
        <v>72</v>
      </c>
    </row>
    <row r="59" spans="1:2" ht="25.5" x14ac:dyDescent="0.2">
      <c r="A59" s="56"/>
      <c r="B59" s="58" t="s">
        <v>73</v>
      </c>
    </row>
    <row r="60" spans="1:2" x14ac:dyDescent="0.2">
      <c r="A60" s="57" t="s">
        <v>71</v>
      </c>
      <c r="B60" s="54" t="s">
        <v>75</v>
      </c>
    </row>
    <row r="61" spans="1:2" x14ac:dyDescent="0.2">
      <c r="B61" s="122" t="s">
        <v>105</v>
      </c>
    </row>
    <row r="62" spans="1:2" s="49" customFormat="1" x14ac:dyDescent="0.2">
      <c r="B62" s="33"/>
    </row>
    <row r="63" spans="1:2" s="49" customFormat="1" ht="15.75" x14ac:dyDescent="0.25">
      <c r="A63" s="142" t="s">
        <v>95</v>
      </c>
      <c r="B63" s="142"/>
    </row>
    <row r="64" spans="1:2" s="49" customFormat="1" ht="25.5" x14ac:dyDescent="0.2">
      <c r="B64" s="122" t="s">
        <v>106</v>
      </c>
    </row>
    <row r="65" spans="1:2" x14ac:dyDescent="0.2">
      <c r="B65" s="33"/>
    </row>
    <row r="66" spans="1:2" s="49" customFormat="1" ht="15.75" x14ac:dyDescent="0.25">
      <c r="A66" s="142" t="s">
        <v>36</v>
      </c>
      <c r="B66" s="142"/>
    </row>
    <row r="67" spans="1:2" s="49" customFormat="1" x14ac:dyDescent="0.2">
      <c r="B67" s="122" t="s">
        <v>107</v>
      </c>
    </row>
    <row r="68" spans="1:2" s="49" customFormat="1" x14ac:dyDescent="0.2">
      <c r="B68" s="37"/>
    </row>
    <row r="69" spans="1:2" s="28" customFormat="1" ht="15.75" x14ac:dyDescent="0.25">
      <c r="A69" s="142" t="s">
        <v>17</v>
      </c>
      <c r="B69" s="142"/>
    </row>
    <row r="70" spans="1:2" s="49" customFormat="1" x14ac:dyDescent="0.2">
      <c r="A70" s="14" t="s">
        <v>18</v>
      </c>
      <c r="B70" s="28" t="s">
        <v>129</v>
      </c>
    </row>
    <row r="71" spans="1:2" s="28" customFormat="1" ht="38.25" x14ac:dyDescent="0.2">
      <c r="B71" s="33" t="s">
        <v>130</v>
      </c>
    </row>
    <row r="72" spans="1:2" s="28" customFormat="1" x14ac:dyDescent="0.2">
      <c r="B72" s="30"/>
    </row>
    <row r="73" spans="1:2" x14ac:dyDescent="0.2">
      <c r="A73" s="14" t="s">
        <v>18</v>
      </c>
      <c r="B73" s="60" t="s">
        <v>78</v>
      </c>
    </row>
    <row r="74" spans="1:2" s="28" customFormat="1" ht="38.25" x14ac:dyDescent="0.2">
      <c r="B74" s="33" t="s">
        <v>76</v>
      </c>
    </row>
    <row r="75" spans="1:2" s="28" customFormat="1" x14ac:dyDescent="0.2">
      <c r="B75" s="38" t="s">
        <v>77</v>
      </c>
    </row>
    <row r="76" spans="1:2" s="28" customFormat="1" x14ac:dyDescent="0.2">
      <c r="B76" s="38" t="s">
        <v>145</v>
      </c>
    </row>
    <row r="77" spans="1:2" s="28" customFormat="1" ht="38.25" x14ac:dyDescent="0.2">
      <c r="B77" s="38" t="s">
        <v>79</v>
      </c>
    </row>
    <row r="79" spans="1:2" x14ac:dyDescent="0.2">
      <c r="A79" s="14" t="s">
        <v>18</v>
      </c>
      <c r="B79" s="28" t="s">
        <v>80</v>
      </c>
    </row>
    <row r="80" spans="1:2" s="28" customFormat="1" x14ac:dyDescent="0.2">
      <c r="B80" s="30" t="s">
        <v>20</v>
      </c>
    </row>
    <row r="81" spans="1:2" s="28" customFormat="1" x14ac:dyDescent="0.2">
      <c r="B81" s="30" t="s">
        <v>21</v>
      </c>
    </row>
    <row r="82" spans="1:2" s="28" customFormat="1" x14ac:dyDescent="0.2">
      <c r="B82" s="30" t="s">
        <v>22</v>
      </c>
    </row>
    <row r="84" spans="1:2" x14ac:dyDescent="0.2">
      <c r="A84" s="14" t="s">
        <v>18</v>
      </c>
      <c r="B84" s="28" t="s">
        <v>81</v>
      </c>
    </row>
    <row r="85" spans="1:2" s="28" customFormat="1" ht="38.25" x14ac:dyDescent="0.2">
      <c r="B85" s="61" t="s">
        <v>82</v>
      </c>
    </row>
    <row r="86" spans="1:2" s="28" customFormat="1" x14ac:dyDescent="0.2">
      <c r="B86" s="30" t="s">
        <v>83</v>
      </c>
    </row>
    <row r="87" spans="1:2" s="28" customFormat="1" x14ac:dyDescent="0.2">
      <c r="B87" s="30"/>
    </row>
    <row r="88" spans="1:2" x14ac:dyDescent="0.2">
      <c r="B88" s="39"/>
    </row>
    <row r="98" spans="1:2" x14ac:dyDescent="0.2">
      <c r="A98" s="62" t="s">
        <v>18</v>
      </c>
      <c r="B98" s="54" t="s">
        <v>84</v>
      </c>
    </row>
    <row r="99" spans="1:2" ht="25.5" x14ac:dyDescent="0.2">
      <c r="A99" s="56"/>
      <c r="B99" s="58" t="s">
        <v>85</v>
      </c>
    </row>
    <row r="101" spans="1:2" x14ac:dyDescent="0.2">
      <c r="A101" s="129" t="s">
        <v>97</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49" customWidth="1"/>
    <col min="2" max="2" width="73.85546875" style="49" customWidth="1"/>
    <col min="3" max="16384" width="8.85546875" style="43"/>
  </cols>
  <sheetData>
    <row r="1" spans="1:3" ht="30" customHeight="1" x14ac:dyDescent="0.2">
      <c r="A1" s="68" t="s">
        <v>7</v>
      </c>
      <c r="B1" s="68"/>
      <c r="C1" s="42"/>
    </row>
    <row r="2" spans="1:3" ht="15" x14ac:dyDescent="0.2">
      <c r="A2" s="41"/>
      <c r="B2" s="45"/>
      <c r="C2" s="42"/>
    </row>
    <row r="3" spans="1:3" x14ac:dyDescent="0.2">
      <c r="A3" s="41"/>
      <c r="B3" s="131" t="s">
        <v>112</v>
      </c>
      <c r="C3" s="42"/>
    </row>
    <row r="4" spans="1:3" ht="14.25" x14ac:dyDescent="0.2">
      <c r="A4" s="41"/>
      <c r="B4" s="44" t="s">
        <v>37</v>
      </c>
      <c r="C4" s="42"/>
    </row>
    <row r="5" spans="1:3" ht="15" x14ac:dyDescent="0.2">
      <c r="A5" s="41"/>
      <c r="B5" s="45"/>
      <c r="C5" s="42"/>
    </row>
    <row r="6" spans="1:3" ht="15.75" x14ac:dyDescent="0.25">
      <c r="A6" s="41"/>
      <c r="B6" s="46" t="s">
        <v>96</v>
      </c>
      <c r="C6" s="42"/>
    </row>
    <row r="7" spans="1:3" ht="15" x14ac:dyDescent="0.2">
      <c r="A7" s="41"/>
      <c r="B7" s="45"/>
      <c r="C7" s="42"/>
    </row>
    <row r="8" spans="1:3" ht="30" x14ac:dyDescent="0.2">
      <c r="A8" s="41"/>
      <c r="B8" s="45" t="s">
        <v>38</v>
      </c>
      <c r="C8" s="42"/>
    </row>
    <row r="9" spans="1:3" ht="15" x14ac:dyDescent="0.2">
      <c r="A9" s="41"/>
      <c r="B9" s="45"/>
      <c r="C9" s="42"/>
    </row>
    <row r="10" spans="1:3" ht="30" x14ac:dyDescent="0.2">
      <c r="A10" s="41"/>
      <c r="B10" s="45" t="s">
        <v>39</v>
      </c>
      <c r="C10" s="42"/>
    </row>
    <row r="11" spans="1:3" ht="15" x14ac:dyDescent="0.2">
      <c r="A11" s="41"/>
      <c r="B11" s="45"/>
      <c r="C11" s="42"/>
    </row>
    <row r="12" spans="1:3" ht="30" x14ac:dyDescent="0.2">
      <c r="A12" s="41"/>
      <c r="B12" s="45" t="s">
        <v>40</v>
      </c>
      <c r="C12" s="42"/>
    </row>
    <row r="13" spans="1:3" ht="15" x14ac:dyDescent="0.2">
      <c r="A13" s="41"/>
      <c r="B13" s="45"/>
      <c r="C13" s="42"/>
    </row>
    <row r="14" spans="1:3" ht="15" x14ac:dyDescent="0.2">
      <c r="A14" s="41"/>
      <c r="B14" s="47" t="s">
        <v>41</v>
      </c>
      <c r="C14" s="42"/>
    </row>
    <row r="15" spans="1:3" ht="15" x14ac:dyDescent="0.2">
      <c r="A15" s="41"/>
      <c r="B15" s="45" t="s">
        <v>24</v>
      </c>
      <c r="C15" s="42"/>
    </row>
    <row r="16" spans="1:3" ht="15" x14ac:dyDescent="0.2">
      <c r="A16" s="41"/>
      <c r="B16" s="48"/>
      <c r="C16" s="42"/>
    </row>
    <row r="17" spans="1:3" ht="30.75" x14ac:dyDescent="0.2">
      <c r="A17" s="41"/>
      <c r="B17" s="45" t="s">
        <v>42</v>
      </c>
      <c r="C17" s="42"/>
    </row>
    <row r="18" spans="1:3" x14ac:dyDescent="0.2">
      <c r="A18" s="41"/>
      <c r="B18" s="41"/>
      <c r="C18" s="42"/>
    </row>
    <row r="19" spans="1:3" x14ac:dyDescent="0.2">
      <c r="A19" s="41"/>
      <c r="B19" s="41"/>
      <c r="C19" s="42"/>
    </row>
    <row r="20" spans="1:3" x14ac:dyDescent="0.2">
      <c r="A20" s="41"/>
      <c r="B20" s="41"/>
      <c r="C20" s="42"/>
    </row>
    <row r="21" spans="1:3" x14ac:dyDescent="0.2">
      <c r="A21" s="41"/>
      <c r="B21" s="41"/>
      <c r="C21" s="42"/>
    </row>
    <row r="22" spans="1:3" x14ac:dyDescent="0.2">
      <c r="A22" s="41"/>
      <c r="B22" s="41"/>
      <c r="C22" s="42"/>
    </row>
    <row r="23" spans="1:3" x14ac:dyDescent="0.2">
      <c r="A23" s="41"/>
      <c r="B23" s="41"/>
      <c r="C23" s="42"/>
    </row>
    <row r="24" spans="1:3" x14ac:dyDescent="0.2">
      <c r="A24" s="41"/>
      <c r="B24" s="41"/>
      <c r="C24" s="42"/>
    </row>
    <row r="25" spans="1:3" x14ac:dyDescent="0.2">
      <c r="A25" s="41"/>
      <c r="B25" s="41"/>
      <c r="C25" s="42"/>
    </row>
    <row r="26" spans="1:3" x14ac:dyDescent="0.2">
      <c r="A26" s="41"/>
      <c r="B26" s="41"/>
      <c r="C26" s="42"/>
    </row>
    <row r="27" spans="1:3" x14ac:dyDescent="0.2">
      <c r="A27" s="41"/>
      <c r="B27" s="41"/>
      <c r="C27" s="42"/>
    </row>
    <row r="28" spans="1:3" x14ac:dyDescent="0.2">
      <c r="A28" s="41"/>
      <c r="B28" s="41"/>
      <c r="C28" s="42"/>
    </row>
    <row r="29" spans="1:3" x14ac:dyDescent="0.2">
      <c r="A29" s="41"/>
      <c r="B29" s="41"/>
      <c r="C29" s="4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Minh</cp:lastModifiedBy>
  <cp:lastPrinted>2011-03-03T22:17:07Z</cp:lastPrinted>
  <dcterms:created xsi:type="dcterms:W3CDTF">2010-06-09T16:05:03Z</dcterms:created>
  <dcterms:modified xsi:type="dcterms:W3CDTF">2016-11-08T17:40:29Z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