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astac\Documents\MikkoKarkkainen\Research\"/>
    </mc:Choice>
  </mc:AlternateContent>
  <bookViews>
    <workbookView xWindow="0" yWindow="0" windowWidth="18150" windowHeight="114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9" i="1" l="1"/>
  <c r="D18" i="1" l="1"/>
  <c r="C18" i="1"/>
  <c r="C31" i="1"/>
  <c r="B31" i="1"/>
  <c r="B30" i="1"/>
  <c r="C144" i="1" l="1"/>
  <c r="B141" i="1"/>
  <c r="D142" i="1"/>
  <c r="C142" i="1"/>
  <c r="B142" i="1"/>
  <c r="D141" i="1"/>
  <c r="D140" i="1"/>
  <c r="C140" i="1"/>
  <c r="D139" i="1"/>
  <c r="C138" i="1"/>
  <c r="B138" i="1"/>
  <c r="B137" i="1"/>
  <c r="D135" i="1"/>
  <c r="D133" i="1"/>
  <c r="C133" i="1"/>
  <c r="D132" i="1"/>
  <c r="C131" i="1"/>
  <c r="D130" i="1"/>
  <c r="C130" i="1"/>
  <c r="D128" i="1"/>
  <c r="D127" i="1"/>
  <c r="C127" i="1"/>
  <c r="D126" i="1"/>
  <c r="D124" i="1"/>
  <c r="C122" i="1"/>
  <c r="D122" i="1"/>
  <c r="D121" i="1"/>
  <c r="C120" i="1"/>
  <c r="B120" i="1"/>
  <c r="D119" i="1"/>
  <c r="D118" i="1"/>
  <c r="C118" i="1"/>
  <c r="B118" i="1"/>
  <c r="D117" i="1"/>
  <c r="D116" i="1"/>
  <c r="B115" i="1"/>
  <c r="D114" i="1"/>
  <c r="D112" i="1"/>
  <c r="B112" i="1"/>
  <c r="D111" i="1"/>
  <c r="D109" i="1"/>
  <c r="D107" i="1"/>
  <c r="B107" i="1"/>
  <c r="B106" i="1"/>
  <c r="D105" i="1"/>
  <c r="B105" i="1"/>
  <c r="B104" i="1"/>
  <c r="D94" i="1"/>
  <c r="C94" i="1"/>
  <c r="B94" i="1"/>
  <c r="D93" i="1"/>
  <c r="C93" i="1"/>
  <c r="D92" i="1"/>
  <c r="C92" i="1"/>
  <c r="D91" i="1"/>
  <c r="C91" i="1"/>
  <c r="D90" i="1"/>
  <c r="C90" i="1"/>
  <c r="B90" i="1"/>
  <c r="C87" i="1"/>
  <c r="D88" i="1"/>
  <c r="C88" i="1"/>
  <c r="D86" i="1"/>
  <c r="C86" i="1"/>
  <c r="C85" i="1"/>
  <c r="D84" i="1"/>
  <c r="C84" i="1"/>
  <c r="B84" i="1"/>
  <c r="D83" i="1"/>
  <c r="C83" i="1"/>
  <c r="B83" i="1"/>
  <c r="D82" i="1"/>
  <c r="C82" i="1"/>
  <c r="B82" i="1"/>
  <c r="D81" i="1"/>
  <c r="C81" i="1"/>
  <c r="C79" i="1"/>
  <c r="B79" i="1"/>
  <c r="B77" i="1"/>
  <c r="B76" i="1"/>
  <c r="C73" i="1"/>
  <c r="C68" i="1"/>
  <c r="B68" i="1"/>
  <c r="D66" i="1"/>
  <c r="C66" i="1"/>
  <c r="B66" i="1"/>
  <c r="D65" i="1"/>
  <c r="C65" i="1"/>
  <c r="B65" i="1"/>
  <c r="C64" i="1"/>
  <c r="C62" i="1"/>
  <c r="B62" i="1"/>
  <c r="B61" i="1"/>
  <c r="C59" i="1"/>
  <c r="B59" i="1"/>
  <c r="D57" i="1"/>
  <c r="C57" i="1"/>
  <c r="C56" i="1"/>
  <c r="D55" i="1"/>
  <c r="C55" i="1"/>
  <c r="D54" i="1"/>
  <c r="C54" i="1"/>
  <c r="C53" i="1"/>
  <c r="D52" i="1"/>
  <c r="C52" i="1"/>
  <c r="B52" i="1"/>
  <c r="B50" i="1"/>
  <c r="C44" i="1"/>
  <c r="B44" i="1"/>
  <c r="B32" i="1"/>
  <c r="D19" i="1"/>
  <c r="C19" i="1"/>
  <c r="C22" i="1"/>
  <c r="C16" i="1"/>
  <c r="D17" i="1"/>
  <c r="C17" i="1"/>
  <c r="C25" i="1"/>
  <c r="C36" i="1"/>
  <c r="D20" i="1"/>
  <c r="C20" i="1"/>
  <c r="C23" i="1"/>
  <c r="B140" i="1"/>
  <c r="C139" i="1"/>
  <c r="B139" i="1"/>
  <c r="D134" i="1"/>
  <c r="C134" i="1"/>
  <c r="D131" i="1"/>
  <c r="D129" i="1"/>
  <c r="D125" i="1"/>
  <c r="D123" i="1"/>
  <c r="D120" i="1"/>
  <c r="B78" i="1"/>
  <c r="D59" i="1"/>
  <c r="D45" i="1"/>
  <c r="B42" i="1"/>
  <c r="C38" i="1"/>
  <c r="C37" i="1"/>
  <c r="C35" i="1"/>
  <c r="C21" i="1" l="1"/>
  <c r="B21" i="1"/>
</calcChain>
</file>

<file path=xl/sharedStrings.xml><?xml version="1.0" encoding="utf-8"?>
<sst xmlns="http://schemas.openxmlformats.org/spreadsheetml/2006/main" count="147" uniqueCount="147">
  <si>
    <t>X</t>
  </si>
  <si>
    <t>Y</t>
  </si>
  <si>
    <t>Z</t>
  </si>
  <si>
    <t>Channel name</t>
  </si>
  <si>
    <t>Required displacement</t>
  </si>
  <si>
    <t>water line_4.91_sq.mm_0.26GPM1_1</t>
  </si>
  <si>
    <t>water line_4.91_sq.mm_0.26GPM1_2</t>
  </si>
  <si>
    <t>water line_4.91_sq.mm_0.26GPM1_3</t>
  </si>
  <si>
    <t>water line_4.91_sq.mm_0.26GPM1_4</t>
  </si>
  <si>
    <t>water line_4.91_sq.mm_0.26GPM1_5</t>
  </si>
  <si>
    <t>water line_4.91_sq.mm_0.26GPM1_6</t>
  </si>
  <si>
    <t>water line_4.91_sq.mm_0.26GPM1_7</t>
  </si>
  <si>
    <t>water line_4.91_sq.mm_0.26GPM1_8</t>
  </si>
  <si>
    <t>water line_4.91_sq.mm_0.26GPM1_9</t>
  </si>
  <si>
    <t>water line_4.91_sq.mm_0.26GPM1_10</t>
  </si>
  <si>
    <t>water line_4.91_sq.mm_0.26GPM1_11</t>
  </si>
  <si>
    <t>water line_4.91_sq.mm_0.26GPM1_12</t>
  </si>
  <si>
    <t>water line_4.91_sq.mm_0.26GPM1_13</t>
  </si>
  <si>
    <t>water line_4.91_sq.mm_0.26GPM1_14</t>
  </si>
  <si>
    <t>water line_4.91_sq.mm_0.26GPM1_15</t>
  </si>
  <si>
    <t>water line_4.91_sq.mm_0.26GPM1_16</t>
  </si>
  <si>
    <t>water line_4.91_sq.mm_0.26GPM1_17</t>
  </si>
  <si>
    <t>water line_4.91_sq.mm_0.26GPM1_18</t>
  </si>
  <si>
    <t>water line_4.91_sq.mm_0.26GPM1_19</t>
  </si>
  <si>
    <t>water line_4.91_sq.mm_0.26GPM1_20</t>
  </si>
  <si>
    <t>water line_4.91_sq.mm_0.26GPM1_21</t>
  </si>
  <si>
    <t>water line_4.91_sq.mm_0.26GPM1_22</t>
  </si>
  <si>
    <t>water line_4.91_sq.mm_0.26GPM1_23</t>
  </si>
  <si>
    <t>water line_4.91_sq.mm_0.26GPM1_24</t>
  </si>
  <si>
    <t>water line_4.91_sq.mm_0.26GPM1_25</t>
  </si>
  <si>
    <t>water line_4.91_sq.mm_0.26GPM1_26</t>
  </si>
  <si>
    <t>water line_4.91_sq.mm_0.26GPM1_27</t>
  </si>
  <si>
    <t>water line_9.62_sq.mm_0.33GPM_1</t>
  </si>
  <si>
    <t>water line_9.62_sq.mm_0.33GPM_2</t>
  </si>
  <si>
    <t>water line_12.57_sq.mm_0.75GPM</t>
  </si>
  <si>
    <t>water line_28.27_sq.mm_1.0GPM_1</t>
  </si>
  <si>
    <t>water line_28.27_sq.mm_1.0GPM_2</t>
  </si>
  <si>
    <t>water line_28.27_sq.mm_core1_WL-1-5-6_1.8_GPM_1</t>
  </si>
  <si>
    <t>water line_28.27_sq.mm_core1_WL-1-5-6_1.8_GPM_2</t>
  </si>
  <si>
    <t>water line_28.27_sq.mm_core1_WL-1-5-6_1.8_GPM_3</t>
  </si>
  <si>
    <t>water line_28.27_sq.mm_core1_WL-11_0.8_GPM</t>
  </si>
  <si>
    <t>water line_28.27_sq.mm_core3_WL-7-21_1.8_GPM1_1</t>
  </si>
  <si>
    <t>water line_28.27_sq.mm_core3_WL-7-21_1.8_GPM1_2</t>
  </si>
  <si>
    <t>water line_28.27_sq.mm_core3_WL-25_0.5_GPM</t>
  </si>
  <si>
    <t>water line_28.27_sq.mm_core4_WL-8-15_1.1_GPM_1</t>
  </si>
  <si>
    <t>water line_28.27_sq.mm_core4_WL-8-15_1.1_GPM_2</t>
  </si>
  <si>
    <t>water line_28.27_sq.mm_core4_WL-9_3.6_GPM</t>
  </si>
  <si>
    <t>water line_28.27_sq.mm_cover_1.0_GPM_1</t>
  </si>
  <si>
    <t>water line_28.27_sq.mm_cover_1.0_GPM_2</t>
  </si>
  <si>
    <t>water line_28.27_sq.mm_cover_1.0_GPM_3</t>
  </si>
  <si>
    <t>water line_28.27_sq.mm_cover_1.0_GPM_4</t>
  </si>
  <si>
    <t>water line_28.27_sq.mm_cover_1.0_GPM_5</t>
  </si>
  <si>
    <t>water line_33.18_sq.mm_1.5GPM</t>
  </si>
  <si>
    <t>water line_38.48_sq.mm_1.7GPM</t>
  </si>
  <si>
    <t>water line_49.27_sq.mm_3.0GPM</t>
  </si>
  <si>
    <t>water line_58.23_sq.mm_0.9GPM_1</t>
  </si>
  <si>
    <t>water line_58.23_sq.mm_0.9GPM_2</t>
  </si>
  <si>
    <t>water line_58.23_sq.mm_0.9GPM_3</t>
  </si>
  <si>
    <t>water line_58.23_sq.mm_0.9GPM_4</t>
  </si>
  <si>
    <t>water line_59.94_sq.mm_0.9GPM_1</t>
  </si>
  <si>
    <t>water line_59.94_sq.mm_0.9GPM_2</t>
  </si>
  <si>
    <t>water line_59.94_sq.mm_0.9GPM_3</t>
  </si>
  <si>
    <t>water line_78.54_sq.mm_2.5GPM_1</t>
  </si>
  <si>
    <t>water line_78.54_sq.mm_2.5GPM_2</t>
  </si>
  <si>
    <t>water line_78.54_sq.mm_2.5GPM_3</t>
  </si>
  <si>
    <t>water line_78.54_sq.mm_2.5GPM_4</t>
  </si>
  <si>
    <t>water line_96.94_sq.mm_1.7GPM_1</t>
  </si>
  <si>
    <t>water line_96.94_sq.mm_1.7GPM_2</t>
  </si>
  <si>
    <t>water line_96.94_sq.mm_1.7GPM_3</t>
  </si>
  <si>
    <t>water line_96.94_sq.mm_1.7GPM_4</t>
  </si>
  <si>
    <t>water line_96.94_sq.mm_1.7GPM_5</t>
  </si>
  <si>
    <t>water line_153.94_sq.mm_4.0GPM_1</t>
  </si>
  <si>
    <t>water line_153.94_sq.mm_4.0GPM_2</t>
  </si>
  <si>
    <t>water line_153.94_sq.mm_4.0GPM_3</t>
  </si>
  <si>
    <t>water line_153.94_sq.mm_4.0GPM_4</t>
  </si>
  <si>
    <t>water line_153.94_sq.mm_4.0GPM_5</t>
  </si>
  <si>
    <t>water line_153.94_sq.mm_4.0GPM_6</t>
  </si>
  <si>
    <t>water line_169.26_sq.mm_2.0GPM_1</t>
  </si>
  <si>
    <t>water line_169.26_sq.mm_2.0GPM_2</t>
  </si>
  <si>
    <t>water line_169.26_sq.mm_2.0GPM_3</t>
  </si>
  <si>
    <t>water line_169.26_sq.mm_2.0GPM_4</t>
  </si>
  <si>
    <t>water line_169.26_sq.mm_2.0GPM_5</t>
  </si>
  <si>
    <t>water line_169.26_sq.mm_2.0GPM_6</t>
  </si>
  <si>
    <t>water line_169.26_sq.mm_2.0GPM_7</t>
  </si>
  <si>
    <t>water line_169.26_sq.mm_core1_WL_1.7_GPM_1</t>
  </si>
  <si>
    <t>water line_169.26_sq.mm_core1_WL_1.7_GPM_2</t>
  </si>
  <si>
    <t>water line_169.26_sq.mm_core1_WL_1.7_GPM_3</t>
  </si>
  <si>
    <t>water line_169.26_sq.mm_core1_WL_1.7_GPM_4</t>
  </si>
  <si>
    <t>water line_169.26_sq.mm_core1_WL_1.7_GPM_5</t>
  </si>
  <si>
    <t>water line_169.26_sq.mm_core1_WL_1.7_GPM_6</t>
  </si>
  <si>
    <t>water line_169.26_sq.mm_core1_WL_1.7_GPM_7</t>
  </si>
  <si>
    <t>water line_169.26_sq.mm_core1_WL_1.7_GPM_8</t>
  </si>
  <si>
    <t>water line_169.26_sq.mm_core1_WL_1.7_GPM_9</t>
  </si>
  <si>
    <t>water line_169.26_sq.mm_core1_WL_1.7_GPM_10</t>
  </si>
  <si>
    <t>water line_169.26_sq.mm_core1_WL_1.7_GPM_11</t>
  </si>
  <si>
    <t>water line_169.26_sq.mm_core1_WL_1.7_GPM_12</t>
  </si>
  <si>
    <t>water line_169.26_sq.mm_core1_WL_1.7_GPM_13</t>
  </si>
  <si>
    <t>water line_169.26_sq.mm_core2_WL_2.7_GPM_1</t>
  </si>
  <si>
    <t>water line_169.26_sq.mm_core2_WL_2.7_GPM_2</t>
  </si>
  <si>
    <t>water line_169.26_sq.mm_core2_WL_2.7_GPM_3</t>
  </si>
  <si>
    <t>water line_169.26_sq.mm_core2_WL_2.7_GPM_4</t>
  </si>
  <si>
    <t>water line_169.26_sq.mm_core2_WL_2.7_GPM_5</t>
  </si>
  <si>
    <t>water line_169.26_sq.mm_core2_WL_2.7_GPM_6</t>
  </si>
  <si>
    <t>water line_169.26_sq.mm_core3_WL_1.5_GPM_1</t>
  </si>
  <si>
    <t>water line_169.26_sq.mm_core3_WL_1.5_GPM_2</t>
  </si>
  <si>
    <t>water line_169.26_sq.mm_core3_WL_1.5_GPM_3</t>
  </si>
  <si>
    <t>water line_169.26_sq.mm_core3_WL_1.5_GPM_4</t>
  </si>
  <si>
    <t>water line_169.26_sq.mm_core3_WL_1.5_GPM_5</t>
  </si>
  <si>
    <t>water line_169.26_sq.mm_core3_WL_1.5_GPM_6</t>
  </si>
  <si>
    <t>water line_169.26_sq.mm_core3_WL_1.5_GPM_7</t>
  </si>
  <si>
    <t>water line_169.26_sq.mm_core3_WL_1.5_GPM_8</t>
  </si>
  <si>
    <t>water line_169.26_sq.mm_core3_WL_1.5_GPM_9</t>
  </si>
  <si>
    <t>water line_169.26_sq.mm_core3_WL_1.5_GPM_10</t>
  </si>
  <si>
    <t>water line_169.26_sq.mm_core3_WL_1.5_GPM_11</t>
  </si>
  <si>
    <t>water line_169.26_sq.mm_core3_WL_1.5_GPM_12</t>
  </si>
  <si>
    <t>water line_169.26_sq.mm_core3_WL_1.5_GPM_13</t>
  </si>
  <si>
    <t>water line_169.26_sq.mm_core3_WL_1.5_GPM_14</t>
  </si>
  <si>
    <t>water line_169.26_sq.mm_core3_WL_1.5_GPM_15</t>
  </si>
  <si>
    <t>water line_169.26_sq.mm_cover_WL-1-18_3.0_GPM_1</t>
  </si>
  <si>
    <t>water line_169.26_sq.mm_cover_WL-1-18_3.0_GPM_2</t>
  </si>
  <si>
    <t>water line_169.26_sq.mm_cover_WL-1-18_3.0_GPM_3</t>
  </si>
  <si>
    <t>water line_169.26_sq.mm_cover_WL-1-18_3.0_GPM_4</t>
  </si>
  <si>
    <t>water line_169.26_sq.mm_cover_WL-1-18_3.0_GPM_5</t>
  </si>
  <si>
    <t>water line_169.26_sq.mm_cover_WL-1-18_3.0_GPM_6</t>
  </si>
  <si>
    <t>water line_169.26_sq.mm_cover_WL-1-18_3.0_GPM_7</t>
  </si>
  <si>
    <t>water line_169.26_sq.mm_cover_WL-1-18_3.0_GPM_8</t>
  </si>
  <si>
    <t>water line_169.26_sq.mm_cover_WL-1-18_3.0_GPM_9</t>
  </si>
  <si>
    <t>water line_169.26_sq.mm_cover_WL-1-18_3.0_GPM_10</t>
  </si>
  <si>
    <t>water line_169.26_sq.mm_cover_WL-1-18_3.0_GPM_11</t>
  </si>
  <si>
    <t>water line_169.26_sq.mm_cover_WL-1-18_3.0_GPM_12</t>
  </si>
  <si>
    <t>water line_169.26_sq.mm_cover_WL-1-18_3.0_GPM_13</t>
  </si>
  <si>
    <t>water line_169.26_sq.mm_cover_WL-1-18_3.0_GPM_14</t>
  </si>
  <si>
    <t>water line_169.26_sq.mm_cover_WL-1-18_3.0_GPM_15</t>
  </si>
  <si>
    <t>water line_169.26_sq.mm_cover_WL-1-18_3.0_GPM_16</t>
  </si>
  <si>
    <t>water line_169.26_sq.mm_cover_WL-1-18_3.0_GPM_17</t>
  </si>
  <si>
    <t>water line_169.26_sq.mm_cover_WL-1-18_3.0_GPM_18</t>
  </si>
  <si>
    <t>water line_169.26_sq.mm_vbank_WL_4.0_GPM_1</t>
  </si>
  <si>
    <t>water line_169.26_sq.mm_vbank_WL_4.0_GPM_2</t>
  </si>
  <si>
    <t>water line_169.26_sq.mm_vbank_WL_4.0_GPM_3</t>
  </si>
  <si>
    <t>water line_169.26_sq.mm_vbank_WL_4.0_GPM_4</t>
  </si>
  <si>
    <t>water line_169.26_sq.mm_vbank_WL_4.0_GPM_5</t>
  </si>
  <si>
    <t>water line_176.71_sq.mm_1.0GPM</t>
  </si>
  <si>
    <t>water line_261.76_sq.mm_8.0GPM_1</t>
  </si>
  <si>
    <t>water line_261.76_sq.mm_8.0GPM_2</t>
  </si>
  <si>
    <t>water line_261.76_sq.mm_8.0GPM_3</t>
  </si>
  <si>
    <t>water line_169.26_sq.mm_cover_WL-30-31_5.0_GPM_1</t>
  </si>
  <si>
    <t>water line_169.26_sq.mm_cover_WL-30-31_5.0_GPM_2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</si>
</sst>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5"/>
  <sheetViews>
    <sheetView tabSelected="1" topLeftCell="A54" zoomScaleNormal="100" workbookViewId="0">
      <selection activeCell="H70" sqref="H70"/>
    </sheetView>
  </sheetViews>
  <sheetFormatPr defaultRowHeight="15" x14ac:dyDescent="0.25"/>
  <cols>
    <col min="1" max="1" width="49" customWidth="1"/>
  </cols>
  <sheetData>
    <row r="1" spans="1:4" x14ac:dyDescent="0.25">
      <c r="A1" s="1" t="s">
        <v>3</v>
      </c>
      <c r="B1" s="1" t="s">
        <v>4</v>
      </c>
      <c r="C1" s="1"/>
      <c r="D1" s="1"/>
    </row>
    <row r="2" spans="1:4" x14ac:dyDescent="0.25">
      <c r="A2" s="1"/>
      <c r="B2" s="1" t="s">
        <v>0</v>
      </c>
      <c r="C2" s="1" t="s">
        <v>1</v>
      </c>
      <c r="D2" s="1" t="s">
        <v>2</v>
      </c>
    </row>
    <row r="3" spans="1:4" x14ac:dyDescent="0.25">
      <c r="A3" t="s">
        <v>5</v>
      </c>
      <c r="C3">
        <v>-13</v>
      </c>
    </row>
    <row r="4" spans="1:4" x14ac:dyDescent="0.25">
      <c r="A4" t="s">
        <v>6</v>
      </c>
      <c r="C4">
        <v>-1</v>
      </c>
      <c r="D4">
        <v>-675</v>
      </c>
    </row>
    <row r="5" spans="1:4" x14ac:dyDescent="0.25">
      <c r="A5" t="s">
        <v>7</v>
      </c>
      <c r="B5">
        <v>-43</v>
      </c>
      <c r="C5">
        <v>-1</v>
      </c>
      <c r="D5">
        <v>-675</v>
      </c>
    </row>
    <row r="6" spans="1:4" x14ac:dyDescent="0.25">
      <c r="A6" t="s">
        <v>8</v>
      </c>
      <c r="C6">
        <v>-1.125</v>
      </c>
      <c r="D6">
        <v>-675</v>
      </c>
    </row>
    <row r="7" spans="1:4" x14ac:dyDescent="0.25">
      <c r="A7" t="s">
        <v>9</v>
      </c>
      <c r="C7">
        <v>-1</v>
      </c>
      <c r="D7">
        <v>-675</v>
      </c>
    </row>
    <row r="8" spans="1:4" x14ac:dyDescent="0.25">
      <c r="A8" t="s">
        <v>10</v>
      </c>
      <c r="B8">
        <v>-54.5</v>
      </c>
      <c r="C8">
        <v>-1</v>
      </c>
      <c r="D8">
        <v>-2</v>
      </c>
    </row>
    <row r="9" spans="1:4" x14ac:dyDescent="0.25">
      <c r="A9" t="s">
        <v>11</v>
      </c>
      <c r="B9">
        <v>-54.5</v>
      </c>
    </row>
    <row r="10" spans="1:4" x14ac:dyDescent="0.25">
      <c r="A10" t="s">
        <v>12</v>
      </c>
    </row>
    <row r="11" spans="1:4" x14ac:dyDescent="0.25">
      <c r="A11" t="s">
        <v>13</v>
      </c>
    </row>
    <row r="12" spans="1:4" x14ac:dyDescent="0.25">
      <c r="A12" t="s">
        <v>14</v>
      </c>
    </row>
    <row r="13" spans="1:4" x14ac:dyDescent="0.25">
      <c r="A13" t="s">
        <v>15</v>
      </c>
    </row>
    <row r="14" spans="1:4" x14ac:dyDescent="0.25">
      <c r="A14" t="s">
        <v>16</v>
      </c>
    </row>
    <row r="15" spans="1:4" x14ac:dyDescent="0.25">
      <c r="A15" t="s">
        <v>17</v>
      </c>
    </row>
    <row r="16" spans="1:4" x14ac:dyDescent="0.25">
      <c r="A16" t="s">
        <v>18</v>
      </c>
      <c r="B16">
        <v>-214</v>
      </c>
      <c r="C16">
        <f>-566-5</f>
        <v>-571</v>
      </c>
      <c r="D16">
        <v>1</v>
      </c>
    </row>
    <row r="17" spans="1:4" x14ac:dyDescent="0.25">
      <c r="A17" t="s">
        <v>19</v>
      </c>
      <c r="C17">
        <f>-566-5</f>
        <v>-571</v>
      </c>
      <c r="D17">
        <f>-7+8</f>
        <v>1</v>
      </c>
    </row>
    <row r="18" spans="1:4" x14ac:dyDescent="0.25">
      <c r="A18" t="s">
        <v>20</v>
      </c>
      <c r="B18">
        <v>113</v>
      </c>
      <c r="C18">
        <f>-599+19+9+32-37</f>
        <v>-576</v>
      </c>
      <c r="D18">
        <f>-7-33-15+111</f>
        <v>56</v>
      </c>
    </row>
    <row r="19" spans="1:4" x14ac:dyDescent="0.25">
      <c r="A19" t="s">
        <v>21</v>
      </c>
      <c r="C19">
        <f>-473+2</f>
        <v>-471</v>
      </c>
      <c r="D19">
        <f>-3-3</f>
        <v>-6</v>
      </c>
    </row>
    <row r="20" spans="1:4" x14ac:dyDescent="0.25">
      <c r="A20" t="s">
        <v>22</v>
      </c>
      <c r="C20">
        <f>-443-68+7+20+20-9</f>
        <v>-473</v>
      </c>
      <c r="D20">
        <f>115-15-29-34+15</f>
        <v>52</v>
      </c>
    </row>
    <row r="21" spans="1:4" x14ac:dyDescent="0.25">
      <c r="A21" t="s">
        <v>23</v>
      </c>
      <c r="B21">
        <f>-31+13</f>
        <v>-18</v>
      </c>
      <c r="C21">
        <f>-475</f>
        <v>-475</v>
      </c>
    </row>
    <row r="22" spans="1:4" x14ac:dyDescent="0.25">
      <c r="A22" t="s">
        <v>24</v>
      </c>
      <c r="C22">
        <f>-567-4</f>
        <v>-571</v>
      </c>
    </row>
    <row r="23" spans="1:4" x14ac:dyDescent="0.25">
      <c r="A23" t="s">
        <v>25</v>
      </c>
      <c r="C23">
        <f>-950-61</f>
        <v>-1011</v>
      </c>
      <c r="D23">
        <v>-20.5</v>
      </c>
    </row>
    <row r="24" spans="1:4" x14ac:dyDescent="0.25">
      <c r="A24" t="s">
        <v>26</v>
      </c>
      <c r="C24">
        <v>-1009</v>
      </c>
      <c r="D24">
        <v>-21</v>
      </c>
    </row>
    <row r="25" spans="1:4" x14ac:dyDescent="0.25">
      <c r="A25" t="s">
        <v>27</v>
      </c>
      <c r="C25">
        <f>-1009-12+14</f>
        <v>-1007</v>
      </c>
    </row>
    <row r="26" spans="1:4" x14ac:dyDescent="0.25">
      <c r="A26" t="s">
        <v>28</v>
      </c>
      <c r="C26">
        <v>2</v>
      </c>
      <c r="D26">
        <v>-21</v>
      </c>
    </row>
    <row r="27" spans="1:4" x14ac:dyDescent="0.25">
      <c r="A27" t="s">
        <v>29</v>
      </c>
      <c r="C27">
        <v>2</v>
      </c>
      <c r="D27">
        <v>-3</v>
      </c>
    </row>
    <row r="28" spans="1:4" x14ac:dyDescent="0.25">
      <c r="A28" t="s">
        <v>30</v>
      </c>
      <c r="B28">
        <v>-43</v>
      </c>
      <c r="C28">
        <v>2</v>
      </c>
      <c r="D28">
        <v>-21</v>
      </c>
    </row>
    <row r="29" spans="1:4" x14ac:dyDescent="0.25">
      <c r="A29" t="s">
        <v>31</v>
      </c>
      <c r="C29">
        <v>-474</v>
      </c>
    </row>
    <row r="30" spans="1:4" x14ac:dyDescent="0.25">
      <c r="A30" t="s">
        <v>32</v>
      </c>
      <c r="B30">
        <f>-55-21</f>
        <v>-76</v>
      </c>
      <c r="C30">
        <v>-1</v>
      </c>
    </row>
    <row r="31" spans="1:4" x14ac:dyDescent="0.25">
      <c r="A31" t="s">
        <v>33</v>
      </c>
      <c r="B31">
        <f>-84-21+21+1</f>
        <v>-83</v>
      </c>
      <c r="C31">
        <f>-996+1</f>
        <v>-995</v>
      </c>
    </row>
    <row r="32" spans="1:4" x14ac:dyDescent="0.25">
      <c r="A32" t="s">
        <v>34</v>
      </c>
      <c r="B32">
        <f>-77+0.5</f>
        <v>-76.5</v>
      </c>
    </row>
    <row r="33" spans="1:4" x14ac:dyDescent="0.25">
      <c r="A33" t="s">
        <v>35</v>
      </c>
    </row>
    <row r="34" spans="1:4" x14ac:dyDescent="0.25">
      <c r="A34" t="s">
        <v>36</v>
      </c>
      <c r="B34">
        <v>-66</v>
      </c>
      <c r="C34">
        <v>-60</v>
      </c>
    </row>
    <row r="35" spans="1:4" x14ac:dyDescent="0.25">
      <c r="A35" t="s">
        <v>37</v>
      </c>
      <c r="C35">
        <f>-990-5-30</f>
        <v>-1025</v>
      </c>
      <c r="D35">
        <v>-2.5</v>
      </c>
    </row>
    <row r="36" spans="1:4" x14ac:dyDescent="0.25">
      <c r="A36" t="s">
        <v>38</v>
      </c>
      <c r="C36">
        <f>-990-5-30-20-4</f>
        <v>-1049</v>
      </c>
    </row>
    <row r="37" spans="1:4" x14ac:dyDescent="0.25">
      <c r="A37" t="s">
        <v>39</v>
      </c>
      <c r="C37">
        <f>-990-5-30-20</f>
        <v>-1045</v>
      </c>
    </row>
    <row r="38" spans="1:4" x14ac:dyDescent="0.25">
      <c r="A38" t="s">
        <v>40</v>
      </c>
      <c r="B38">
        <v>-47</v>
      </c>
      <c r="C38">
        <f>-981+70</f>
        <v>-911</v>
      </c>
    </row>
    <row r="39" spans="1:4" x14ac:dyDescent="0.25">
      <c r="A39" t="s">
        <v>41</v>
      </c>
    </row>
    <row r="40" spans="1:4" x14ac:dyDescent="0.25">
      <c r="A40" t="s">
        <v>42</v>
      </c>
    </row>
    <row r="41" spans="1:4" x14ac:dyDescent="0.25">
      <c r="A41" t="s">
        <v>43</v>
      </c>
      <c r="B41">
        <v>-3</v>
      </c>
    </row>
    <row r="42" spans="1:4" x14ac:dyDescent="0.25">
      <c r="A42" t="s">
        <v>44</v>
      </c>
      <c r="B42">
        <f>-882+35</f>
        <v>-847</v>
      </c>
      <c r="C42">
        <v>-3</v>
      </c>
    </row>
    <row r="43" spans="1:4" x14ac:dyDescent="0.25">
      <c r="A43" t="s">
        <v>45</v>
      </c>
      <c r="B43">
        <v>-834</v>
      </c>
      <c r="C43">
        <v>-114</v>
      </c>
    </row>
    <row r="44" spans="1:4" x14ac:dyDescent="0.25">
      <c r="A44" t="s">
        <v>46</v>
      </c>
      <c r="B44">
        <f>-850-79-1</f>
        <v>-930</v>
      </c>
      <c r="C44">
        <f>-8+0.25</f>
        <v>-7.75</v>
      </c>
    </row>
    <row r="45" spans="1:4" x14ac:dyDescent="0.25">
      <c r="A45" t="s">
        <v>47</v>
      </c>
      <c r="C45">
        <v>-114</v>
      </c>
      <c r="D45">
        <f>-472-280</f>
        <v>-752</v>
      </c>
    </row>
    <row r="46" spans="1:4" x14ac:dyDescent="0.25">
      <c r="A46" t="s">
        <v>48</v>
      </c>
      <c r="C46">
        <v>-121</v>
      </c>
      <c r="D46">
        <v>-740</v>
      </c>
    </row>
    <row r="47" spans="1:4" x14ac:dyDescent="0.25">
      <c r="A47" t="s">
        <v>49</v>
      </c>
      <c r="C47">
        <v>-120</v>
      </c>
      <c r="D47">
        <v>-740</v>
      </c>
    </row>
    <row r="48" spans="1:4" x14ac:dyDescent="0.25">
      <c r="A48" t="s">
        <v>50</v>
      </c>
      <c r="D48">
        <v>-740</v>
      </c>
    </row>
    <row r="49" spans="1:4" x14ac:dyDescent="0.25">
      <c r="A49" t="s">
        <v>51</v>
      </c>
      <c r="D49">
        <v>-740</v>
      </c>
    </row>
    <row r="50" spans="1:4" x14ac:dyDescent="0.25">
      <c r="A50" t="s">
        <v>52</v>
      </c>
      <c r="B50">
        <f>-740-162-15-3</f>
        <v>-920</v>
      </c>
    </row>
    <row r="51" spans="1:4" x14ac:dyDescent="0.25">
      <c r="A51" t="s">
        <v>53</v>
      </c>
      <c r="C51">
        <v>-3</v>
      </c>
    </row>
    <row r="52" spans="1:4" x14ac:dyDescent="0.25">
      <c r="A52" t="s">
        <v>54</v>
      </c>
      <c r="B52">
        <f>-380.275+1</f>
        <v>-379.27499999999998</v>
      </c>
      <c r="C52">
        <f>-20-4</f>
        <v>-24</v>
      </c>
      <c r="D52">
        <f>-132+35</f>
        <v>-97</v>
      </c>
    </row>
    <row r="53" spans="1:4" x14ac:dyDescent="0.25">
      <c r="A53" t="s">
        <v>55</v>
      </c>
      <c r="C53">
        <f>-980-67-4</f>
        <v>-1051</v>
      </c>
    </row>
    <row r="54" spans="1:4" x14ac:dyDescent="0.25">
      <c r="A54" t="s">
        <v>56</v>
      </c>
      <c r="B54">
        <v>-4</v>
      </c>
      <c r="C54">
        <f>-5+4</f>
        <v>-1</v>
      </c>
      <c r="D54">
        <f>-1+1</f>
        <v>0</v>
      </c>
    </row>
    <row r="55" spans="1:4" x14ac:dyDescent="0.25">
      <c r="A55" t="s">
        <v>57</v>
      </c>
      <c r="B55">
        <v>-6</v>
      </c>
      <c r="C55">
        <f>-1047+9-4</f>
        <v>-1042</v>
      </c>
      <c r="D55">
        <f>-1+1</f>
        <v>0</v>
      </c>
    </row>
    <row r="56" spans="1:4" x14ac:dyDescent="0.25">
      <c r="A56" t="s">
        <v>58</v>
      </c>
      <c r="C56">
        <f>-1047+27-3</f>
        <v>-1023</v>
      </c>
    </row>
    <row r="57" spans="1:4" x14ac:dyDescent="0.25">
      <c r="A57" t="s">
        <v>59</v>
      </c>
      <c r="C57">
        <f>-5+4</f>
        <v>-1</v>
      </c>
      <c r="D57">
        <f>-32-1</f>
        <v>-33</v>
      </c>
    </row>
    <row r="58" spans="1:4" x14ac:dyDescent="0.25">
      <c r="A58" t="s">
        <v>60</v>
      </c>
      <c r="B58">
        <v>-852</v>
      </c>
      <c r="C58">
        <v>-133</v>
      </c>
    </row>
    <row r="59" spans="1:4" x14ac:dyDescent="0.25">
      <c r="A59" t="s">
        <v>61</v>
      </c>
      <c r="B59">
        <f>-1+1</f>
        <v>0</v>
      </c>
      <c r="C59">
        <f>-1100+15+35-6</f>
        <v>-1056</v>
      </c>
      <c r="D59">
        <f>-23-2</f>
        <v>-25</v>
      </c>
    </row>
    <row r="60" spans="1:4" x14ac:dyDescent="0.25">
      <c r="A60" t="s">
        <v>62</v>
      </c>
    </row>
    <row r="61" spans="1:4" x14ac:dyDescent="0.25">
      <c r="A61" t="s">
        <v>63</v>
      </c>
      <c r="B61">
        <f>-900-32-9</f>
        <v>-941</v>
      </c>
    </row>
    <row r="62" spans="1:4" x14ac:dyDescent="0.25">
      <c r="A62" t="s">
        <v>64</v>
      </c>
      <c r="B62">
        <f>-900-8</f>
        <v>-908</v>
      </c>
      <c r="C62">
        <f>-98-1.5</f>
        <v>-99.5</v>
      </c>
    </row>
    <row r="63" spans="1:4" x14ac:dyDescent="0.25">
      <c r="A63" t="s">
        <v>65</v>
      </c>
      <c r="C63">
        <v>-4</v>
      </c>
    </row>
    <row r="64" spans="1:4" x14ac:dyDescent="0.25">
      <c r="A64" t="s">
        <v>66</v>
      </c>
      <c r="C64">
        <f>-900-130-15</f>
        <v>-1045</v>
      </c>
    </row>
    <row r="65" spans="1:4" x14ac:dyDescent="0.25">
      <c r="A65" t="s">
        <v>67</v>
      </c>
      <c r="B65">
        <f>-900-300+9</f>
        <v>-1191</v>
      </c>
      <c r="C65">
        <f>-75-16</f>
        <v>-91</v>
      </c>
      <c r="D65">
        <f>-115-1</f>
        <v>-116</v>
      </c>
    </row>
    <row r="66" spans="1:4" x14ac:dyDescent="0.25">
      <c r="A66" t="s">
        <v>68</v>
      </c>
      <c r="B66">
        <f>-924-4</f>
        <v>-928</v>
      </c>
      <c r="C66">
        <f>-25+2+3</f>
        <v>-20</v>
      </c>
      <c r="D66">
        <f>112-115+2</f>
        <v>-1</v>
      </c>
    </row>
    <row r="67" spans="1:4" x14ac:dyDescent="0.25">
      <c r="A67" t="s">
        <v>69</v>
      </c>
      <c r="B67">
        <v>-924</v>
      </c>
      <c r="C67">
        <v>-50</v>
      </c>
    </row>
    <row r="68" spans="1:4" x14ac:dyDescent="0.25">
      <c r="A68" t="s">
        <v>70</v>
      </c>
      <c r="B68">
        <f>-900-70</f>
        <v>-970</v>
      </c>
      <c r="C68">
        <f>-80-1.5</f>
        <v>-81.5</v>
      </c>
    </row>
    <row r="69" spans="1:4" x14ac:dyDescent="0.25">
      <c r="A69" t="s">
        <v>71</v>
      </c>
      <c r="C69">
        <f>-525-2</f>
        <v>-527</v>
      </c>
      <c r="D69">
        <v>1</v>
      </c>
    </row>
    <row r="70" spans="1:4" x14ac:dyDescent="0.25">
      <c r="A70" t="s">
        <v>72</v>
      </c>
    </row>
    <row r="71" spans="1:4" x14ac:dyDescent="0.25">
      <c r="A71" t="s">
        <v>73</v>
      </c>
    </row>
    <row r="72" spans="1:4" x14ac:dyDescent="0.25">
      <c r="A72" t="s">
        <v>74</v>
      </c>
      <c r="B72">
        <v>-7</v>
      </c>
    </row>
    <row r="73" spans="1:4" x14ac:dyDescent="0.25">
      <c r="A73" t="s">
        <v>75</v>
      </c>
      <c r="C73">
        <f>-650+25-2</f>
        <v>-627</v>
      </c>
    </row>
    <row r="74" spans="1:4" x14ac:dyDescent="0.25">
      <c r="A74" t="s">
        <v>76</v>
      </c>
      <c r="C74">
        <v>-525</v>
      </c>
    </row>
    <row r="75" spans="1:4" x14ac:dyDescent="0.25">
      <c r="A75" t="s">
        <v>77</v>
      </c>
      <c r="D75">
        <v>-115</v>
      </c>
    </row>
    <row r="76" spans="1:4" x14ac:dyDescent="0.25">
      <c r="A76" t="s">
        <v>78</v>
      </c>
      <c r="B76">
        <f>-940-6</f>
        <v>-946</v>
      </c>
    </row>
    <row r="77" spans="1:4" x14ac:dyDescent="0.25">
      <c r="A77" t="s">
        <v>79</v>
      </c>
      <c r="B77">
        <f>-963-5</f>
        <v>-968</v>
      </c>
    </row>
    <row r="78" spans="1:4" x14ac:dyDescent="0.25">
      <c r="A78" t="s">
        <v>80</v>
      </c>
      <c r="B78">
        <f>-900-45-22</f>
        <v>-967</v>
      </c>
    </row>
    <row r="79" spans="1:4" x14ac:dyDescent="0.25">
      <c r="A79" t="s">
        <v>81</v>
      </c>
      <c r="B79">
        <f>-900-29-8</f>
        <v>-937</v>
      </c>
      <c r="C79">
        <f>-100-2</f>
        <v>-102</v>
      </c>
    </row>
    <row r="80" spans="1:4" x14ac:dyDescent="0.25">
      <c r="A80" t="s">
        <v>82</v>
      </c>
      <c r="B80">
        <v>-935</v>
      </c>
      <c r="C80">
        <v>-145</v>
      </c>
    </row>
    <row r="81" spans="1:4" x14ac:dyDescent="0.25">
      <c r="A81" t="s">
        <v>83</v>
      </c>
      <c r="B81">
        <v>1</v>
      </c>
      <c r="C81">
        <f>-500+3</f>
        <v>-497</v>
      </c>
      <c r="D81">
        <f>-187+25-2</f>
        <v>-164</v>
      </c>
    </row>
    <row r="82" spans="1:4" x14ac:dyDescent="0.25">
      <c r="A82" t="s">
        <v>84</v>
      </c>
      <c r="B82">
        <f>-5-4</f>
        <v>-9</v>
      </c>
      <c r="C82">
        <f>-1025-30</f>
        <v>-1055</v>
      </c>
      <c r="D82">
        <f>-3-4</f>
        <v>-7</v>
      </c>
    </row>
    <row r="83" spans="1:4" x14ac:dyDescent="0.25">
      <c r="A83" t="s">
        <v>85</v>
      </c>
      <c r="B83">
        <f>-40-7</f>
        <v>-47</v>
      </c>
      <c r="C83">
        <f>-900-122-25-1</f>
        <v>-1048</v>
      </c>
      <c r="D83">
        <f>-114+5</f>
        <v>-109</v>
      </c>
    </row>
    <row r="84" spans="1:4" x14ac:dyDescent="0.25">
      <c r="A84" t="s">
        <v>86</v>
      </c>
      <c r="B84">
        <f>-30-1</f>
        <v>-31</v>
      </c>
      <c r="C84">
        <f>-1000-25-45</f>
        <v>-1070</v>
      </c>
      <c r="D84">
        <f>-30-4</f>
        <v>-34</v>
      </c>
    </row>
    <row r="85" spans="1:4" x14ac:dyDescent="0.25">
      <c r="A85" t="s">
        <v>87</v>
      </c>
      <c r="B85">
        <v>-1</v>
      </c>
      <c r="C85">
        <f>-900-27-25-99</f>
        <v>-1051</v>
      </c>
    </row>
    <row r="86" spans="1:4" x14ac:dyDescent="0.25">
      <c r="A86" t="s">
        <v>88</v>
      </c>
      <c r="C86">
        <f>-900-121-35+2</f>
        <v>-1054</v>
      </c>
      <c r="D86">
        <f>-110+1</f>
        <v>-109</v>
      </c>
    </row>
    <row r="87" spans="1:4" x14ac:dyDescent="0.25">
      <c r="A87" t="s">
        <v>89</v>
      </c>
      <c r="B87">
        <v>-1</v>
      </c>
      <c r="C87">
        <f>-1000+3-25+2-1</f>
        <v>-1021</v>
      </c>
    </row>
    <row r="88" spans="1:4" x14ac:dyDescent="0.25">
      <c r="A88" t="s">
        <v>90</v>
      </c>
      <c r="C88">
        <f>-1000-25-35+5</f>
        <v>-1055</v>
      </c>
      <c r="D88">
        <f>-40-1</f>
        <v>-41</v>
      </c>
    </row>
    <row r="89" spans="1:4" x14ac:dyDescent="0.25">
      <c r="A89" t="s">
        <v>91</v>
      </c>
      <c r="C89">
        <v>-1065</v>
      </c>
    </row>
    <row r="90" spans="1:4" x14ac:dyDescent="0.25">
      <c r="A90" t="s">
        <v>92</v>
      </c>
      <c r="B90">
        <f>-105+4</f>
        <v>-101</v>
      </c>
      <c r="C90">
        <f>-1050+30-25-4</f>
        <v>-1049</v>
      </c>
      <c r="D90">
        <f>-105-4</f>
        <v>-109</v>
      </c>
    </row>
    <row r="91" spans="1:4" x14ac:dyDescent="0.25">
      <c r="A91" t="s">
        <v>93</v>
      </c>
      <c r="C91">
        <f>-1045+1</f>
        <v>-1044</v>
      </c>
      <c r="D91">
        <f>-55-2</f>
        <v>-57</v>
      </c>
    </row>
    <row r="92" spans="1:4" x14ac:dyDescent="0.25">
      <c r="A92" t="s">
        <v>94</v>
      </c>
      <c r="C92">
        <f>-1070-1</f>
        <v>-1071</v>
      </c>
      <c r="D92">
        <f>-40-4</f>
        <v>-44</v>
      </c>
    </row>
    <row r="93" spans="1:4" x14ac:dyDescent="0.25">
      <c r="A93" t="s">
        <v>95</v>
      </c>
      <c r="B93" s="2">
        <v>42829</v>
      </c>
      <c r="C93">
        <f>-1045-4</f>
        <v>-1049</v>
      </c>
      <c r="D93">
        <f>-110+1</f>
        <v>-109</v>
      </c>
    </row>
    <row r="94" spans="1:4" x14ac:dyDescent="0.25">
      <c r="A94" t="s">
        <v>96</v>
      </c>
      <c r="B94">
        <f>-80-9</f>
        <v>-89</v>
      </c>
      <c r="C94">
        <f>-1045+15-22</f>
        <v>-1052</v>
      </c>
      <c r="D94">
        <f>-60+4</f>
        <v>-56</v>
      </c>
    </row>
    <row r="95" spans="1:4" x14ac:dyDescent="0.25">
      <c r="A95" t="s">
        <v>97</v>
      </c>
    </row>
    <row r="96" spans="1:4" x14ac:dyDescent="0.25">
      <c r="A96" t="s">
        <v>98</v>
      </c>
    </row>
    <row r="97" spans="1:4" x14ac:dyDescent="0.25">
      <c r="A97" t="s">
        <v>99</v>
      </c>
      <c r="C97">
        <v>-90</v>
      </c>
    </row>
    <row r="98" spans="1:4" x14ac:dyDescent="0.25">
      <c r="A98" t="s">
        <v>100</v>
      </c>
    </row>
    <row r="99" spans="1:4" x14ac:dyDescent="0.25">
      <c r="A99" t="s">
        <v>101</v>
      </c>
    </row>
    <row r="100" spans="1:4" x14ac:dyDescent="0.25">
      <c r="A100" t="s">
        <v>102</v>
      </c>
      <c r="C100">
        <v>-145</v>
      </c>
    </row>
    <row r="101" spans="1:4" x14ac:dyDescent="0.25">
      <c r="A101" t="s">
        <v>103</v>
      </c>
    </row>
    <row r="102" spans="1:4" x14ac:dyDescent="0.25">
      <c r="A102" t="s">
        <v>104</v>
      </c>
    </row>
    <row r="103" spans="1:4" x14ac:dyDescent="0.25">
      <c r="A103" t="s">
        <v>105</v>
      </c>
      <c r="C103">
        <v>-5</v>
      </c>
      <c r="D103">
        <v>-6</v>
      </c>
    </row>
    <row r="104" spans="1:4" x14ac:dyDescent="0.25">
      <c r="A104" t="s">
        <v>106</v>
      </c>
      <c r="B104">
        <f>-80+2</f>
        <v>-78</v>
      </c>
      <c r="C104">
        <v>-7</v>
      </c>
    </row>
    <row r="105" spans="1:4" x14ac:dyDescent="0.25">
      <c r="A105" t="s">
        <v>107</v>
      </c>
      <c r="B105">
        <f>-35-12</f>
        <v>-47</v>
      </c>
      <c r="D105">
        <f>-115+6</f>
        <v>-109</v>
      </c>
    </row>
    <row r="106" spans="1:4" x14ac:dyDescent="0.25">
      <c r="A106" t="s">
        <v>108</v>
      </c>
      <c r="B106">
        <f>-100+1</f>
        <v>-99</v>
      </c>
    </row>
    <row r="107" spans="1:4" x14ac:dyDescent="0.25">
      <c r="A107" t="s">
        <v>109</v>
      </c>
      <c r="B107">
        <f>-100-1</f>
        <v>-101</v>
      </c>
      <c r="D107">
        <f>-115+6</f>
        <v>-109</v>
      </c>
    </row>
    <row r="108" spans="1:4" x14ac:dyDescent="0.25">
      <c r="A108" t="s">
        <v>110</v>
      </c>
    </row>
    <row r="109" spans="1:4" x14ac:dyDescent="0.25">
      <c r="A109" t="s">
        <v>111</v>
      </c>
      <c r="D109">
        <f>-45-2</f>
        <v>-47</v>
      </c>
    </row>
    <row r="110" spans="1:4" x14ac:dyDescent="0.25">
      <c r="A110" t="s">
        <v>112</v>
      </c>
      <c r="B110">
        <v>-4</v>
      </c>
    </row>
    <row r="111" spans="1:4" x14ac:dyDescent="0.25">
      <c r="A111" t="s">
        <v>113</v>
      </c>
      <c r="D111">
        <f>-110+1</f>
        <v>-109</v>
      </c>
    </row>
    <row r="112" spans="1:4" x14ac:dyDescent="0.25">
      <c r="A112" t="s">
        <v>114</v>
      </c>
      <c r="B112">
        <f>-10+1</f>
        <v>-9</v>
      </c>
      <c r="D112">
        <f>-35-22</f>
        <v>-57</v>
      </c>
    </row>
    <row r="113" spans="1:4" x14ac:dyDescent="0.25">
      <c r="A113" t="s">
        <v>115</v>
      </c>
    </row>
    <row r="114" spans="1:4" x14ac:dyDescent="0.25">
      <c r="A114" t="s">
        <v>116</v>
      </c>
      <c r="B114" s="2"/>
      <c r="D114">
        <f>-108-1</f>
        <v>-109</v>
      </c>
    </row>
    <row r="115" spans="1:4" x14ac:dyDescent="0.25">
      <c r="A115" t="s">
        <v>117</v>
      </c>
      <c r="B115">
        <f>-80+1</f>
        <v>-79</v>
      </c>
      <c r="D115">
        <v>-55</v>
      </c>
    </row>
    <row r="116" spans="1:4" x14ac:dyDescent="0.25">
      <c r="A116" t="s">
        <v>118</v>
      </c>
      <c r="D116">
        <f>-734-2</f>
        <v>-736</v>
      </c>
    </row>
    <row r="117" spans="1:4" x14ac:dyDescent="0.25">
      <c r="A117" t="s">
        <v>119</v>
      </c>
      <c r="B117">
        <v>-15</v>
      </c>
      <c r="D117">
        <f>-700+103-150+3</f>
        <v>-744</v>
      </c>
    </row>
    <row r="118" spans="1:4" x14ac:dyDescent="0.25">
      <c r="A118" t="s">
        <v>120</v>
      </c>
      <c r="B118">
        <f>-22+6+1</f>
        <v>-15</v>
      </c>
      <c r="C118">
        <f>-65-3</f>
        <v>-68</v>
      </c>
      <c r="D118">
        <f>-700-11-25+1</f>
        <v>-735</v>
      </c>
    </row>
    <row r="119" spans="1:4" x14ac:dyDescent="0.25">
      <c r="A119" t="s">
        <v>121</v>
      </c>
      <c r="D119">
        <f>-735+25-27</f>
        <v>-737</v>
      </c>
    </row>
    <row r="120" spans="1:4" x14ac:dyDescent="0.25">
      <c r="A120" t="s">
        <v>122</v>
      </c>
      <c r="B120">
        <f>40-55</f>
        <v>-15</v>
      </c>
      <c r="C120">
        <f>15-43</f>
        <v>-28</v>
      </c>
      <c r="D120">
        <f>-750+60-30</f>
        <v>-720</v>
      </c>
    </row>
    <row r="121" spans="1:4" x14ac:dyDescent="0.25">
      <c r="A121" t="s">
        <v>123</v>
      </c>
      <c r="D121">
        <f>-720+30-25-5</f>
        <v>-720</v>
      </c>
    </row>
    <row r="122" spans="1:4" x14ac:dyDescent="0.25">
      <c r="A122" t="s">
        <v>124</v>
      </c>
      <c r="C122">
        <f>-70+2+2</f>
        <v>-66</v>
      </c>
      <c r="D122">
        <f>-700+111-150-5</f>
        <v>-744</v>
      </c>
    </row>
    <row r="123" spans="1:4" x14ac:dyDescent="0.25">
      <c r="A123" t="s">
        <v>125</v>
      </c>
      <c r="C123">
        <v>-30</v>
      </c>
      <c r="D123">
        <f>-700+10-30</f>
        <v>-720</v>
      </c>
    </row>
    <row r="124" spans="1:4" x14ac:dyDescent="0.25">
      <c r="A124" t="s">
        <v>126</v>
      </c>
      <c r="D124">
        <f>-700-10-25-1</f>
        <v>-736</v>
      </c>
    </row>
    <row r="125" spans="1:4" x14ac:dyDescent="0.25">
      <c r="A125" t="s">
        <v>127</v>
      </c>
      <c r="D125">
        <f>-735+141-150</f>
        <v>-744</v>
      </c>
    </row>
    <row r="126" spans="1:4" x14ac:dyDescent="0.25">
      <c r="A126" t="s">
        <v>128</v>
      </c>
      <c r="D126">
        <f>-689-35-1</f>
        <v>-725</v>
      </c>
    </row>
    <row r="127" spans="1:4" x14ac:dyDescent="0.25">
      <c r="A127" t="s">
        <v>129</v>
      </c>
      <c r="C127">
        <f>-65-3</f>
        <v>-68</v>
      </c>
      <c r="D127">
        <f>-725+128-150+2</f>
        <v>-745</v>
      </c>
    </row>
    <row r="128" spans="1:4" x14ac:dyDescent="0.25">
      <c r="A128" t="s">
        <v>130</v>
      </c>
      <c r="C128">
        <v>-68</v>
      </c>
      <c r="D128">
        <f>-678-30-28</f>
        <v>-736</v>
      </c>
    </row>
    <row r="129" spans="1:10" x14ac:dyDescent="0.25">
      <c r="A129" t="s">
        <v>131</v>
      </c>
      <c r="C129">
        <v>-63</v>
      </c>
      <c r="D129">
        <f>-750+125-130</f>
        <v>-755</v>
      </c>
    </row>
    <row r="130" spans="1:10" x14ac:dyDescent="0.25">
      <c r="A130" t="s">
        <v>132</v>
      </c>
      <c r="C130">
        <f>-67-5</f>
        <v>-72</v>
      </c>
      <c r="D130">
        <f>-750+5+19</f>
        <v>-726</v>
      </c>
    </row>
    <row r="131" spans="1:10" x14ac:dyDescent="0.25">
      <c r="A131" t="s">
        <v>133</v>
      </c>
      <c r="C131">
        <f>-5-2</f>
        <v>-7</v>
      </c>
      <c r="D131">
        <f>-680-25</f>
        <v>-705</v>
      </c>
    </row>
    <row r="132" spans="1:10" x14ac:dyDescent="0.25">
      <c r="A132" t="s">
        <v>134</v>
      </c>
      <c r="D132">
        <f>-596-150+2</f>
        <v>-744</v>
      </c>
    </row>
    <row r="133" spans="1:10" x14ac:dyDescent="0.25">
      <c r="A133" t="s">
        <v>135</v>
      </c>
      <c r="C133">
        <f>-30+2</f>
        <v>-28</v>
      </c>
      <c r="D133">
        <f>-700+17-35-2</f>
        <v>-720</v>
      </c>
    </row>
    <row r="134" spans="1:10" x14ac:dyDescent="0.25">
      <c r="A134" t="s">
        <v>136</v>
      </c>
      <c r="C134">
        <f>-525+30-5</f>
        <v>-500</v>
      </c>
      <c r="D134">
        <f>-200-25</f>
        <v>-225</v>
      </c>
      <c r="J134">
        <v>1</v>
      </c>
    </row>
    <row r="135" spans="1:10" x14ac:dyDescent="0.25">
      <c r="A135" t="s">
        <v>137</v>
      </c>
      <c r="C135">
        <v>-24.5</v>
      </c>
      <c r="D135">
        <f>-60+45+15</f>
        <v>0</v>
      </c>
    </row>
    <row r="136" spans="1:10" x14ac:dyDescent="0.25">
      <c r="A136" t="s">
        <v>138</v>
      </c>
      <c r="C136">
        <v>-8</v>
      </c>
    </row>
    <row r="137" spans="1:10" x14ac:dyDescent="0.25">
      <c r="A137" t="s">
        <v>139</v>
      </c>
      <c r="B137">
        <f>-40+8</f>
        <v>-32</v>
      </c>
      <c r="C137">
        <v>-7</v>
      </c>
      <c r="D137">
        <v>1</v>
      </c>
    </row>
    <row r="138" spans="1:10" x14ac:dyDescent="0.25">
      <c r="A138" t="s">
        <v>140</v>
      </c>
      <c r="B138">
        <f>-2+2</f>
        <v>0</v>
      </c>
      <c r="C138">
        <f>-23-1.5</f>
        <v>-24.5</v>
      </c>
    </row>
    <row r="139" spans="1:10" x14ac:dyDescent="0.25">
      <c r="A139" t="s">
        <v>141</v>
      </c>
      <c r="B139">
        <f>-700-216-12</f>
        <v>-928</v>
      </c>
      <c r="C139">
        <f>-40+2</f>
        <v>-38</v>
      </c>
      <c r="D139">
        <f>-5+2+3</f>
        <v>0</v>
      </c>
    </row>
    <row r="140" spans="1:10" x14ac:dyDescent="0.25">
      <c r="A140" t="s">
        <v>142</v>
      </c>
      <c r="B140">
        <f>-370+15+10+5</f>
        <v>-340</v>
      </c>
      <c r="C140">
        <f>-1000+15+5-17</f>
        <v>-997</v>
      </c>
      <c r="D140">
        <f>-215+32-40+2</f>
        <v>-221</v>
      </c>
    </row>
    <row r="141" spans="1:10" x14ac:dyDescent="0.25">
      <c r="A141" t="s">
        <v>143</v>
      </c>
      <c r="B141">
        <f>-500-15+5+7+1-3</f>
        <v>-505</v>
      </c>
      <c r="C141" s="2">
        <v>42738</v>
      </c>
      <c r="D141">
        <f>-223+55-3</f>
        <v>-171</v>
      </c>
    </row>
    <row r="142" spans="1:10" x14ac:dyDescent="0.25">
      <c r="A142" t="s">
        <v>144</v>
      </c>
      <c r="B142">
        <f>-370+15+10+5+2</f>
        <v>-338</v>
      </c>
      <c r="C142">
        <f>-5+4</f>
        <v>-1</v>
      </c>
      <c r="D142">
        <f>-215+32-40+1</f>
        <v>-222</v>
      </c>
    </row>
    <row r="144" spans="1:10" x14ac:dyDescent="0.25">
      <c r="A144" t="s">
        <v>145</v>
      </c>
      <c r="B144">
        <v>-1</v>
      </c>
      <c r="C144">
        <f>-497-1</f>
        <v>-498</v>
      </c>
      <c r="D144">
        <v>-224</v>
      </c>
    </row>
    <row r="145" spans="1:4" x14ac:dyDescent="0.25">
      <c r="A145" t="s">
        <v>146</v>
      </c>
      <c r="D145">
        <v>-191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The University of Alabama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dzhang</dc:creator>
  <cp:lastModifiedBy>dzhang</cp:lastModifiedBy>
  <dcterms:created xsi:type="dcterms:W3CDTF">2017-06-23T00:39:38Z</dcterms:created>
  <dcterms:modified xsi:type="dcterms:W3CDTF">2017-08-12T20:48:16Z</dcterms:modified>
</cp:coreProperties>
</file>