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Área de Trabalho\Cursos\2. Santander\Excel\"/>
    </mc:Choice>
  </mc:AlternateContent>
  <xr:revisionPtr revIDLastSave="0" documentId="13_ncr:1_{E31C0C22-9145-44B4-87CE-AC0C64E84ADD}" xr6:coauthVersionLast="47" xr6:coauthVersionMax="47" xr10:uidLastSave="{00000000-0000-0000-0000-000000000000}"/>
  <bookViews>
    <workbookView xWindow="-109" yWindow="-109" windowWidth="18775" windowHeight="9931" tabRatio="537" xr2:uid="{274E50E0-74DA-4411-86D6-1042C201E0AE}"/>
  </bookViews>
  <sheets>
    <sheet name="APP" sheetId="3" r:id="rId1"/>
    <sheet name="FII" sheetId="4" r:id="rId2"/>
  </sheets>
  <definedNames>
    <definedName name="Aport">APP!$D$19</definedName>
    <definedName name="Patrimonio">APP!$D$22</definedName>
    <definedName name="Qtd_Anos">APP!$D$20</definedName>
    <definedName name="Rendimento_Carteira" localSheetId="0">APP!$D$15</definedName>
    <definedName name="Salario">APP!$D$14</definedName>
    <definedName name="Sugestao_Investimento">APP!$D$16</definedName>
    <definedName name="Taxa_Mensal">APP!$D$21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4" l="1"/>
  <c r="C37" i="3"/>
  <c r="C41" i="3"/>
  <c r="C42" i="3"/>
  <c r="C43" i="3"/>
  <c r="C44" i="3"/>
  <c r="C45" i="3"/>
  <c r="C40" i="3"/>
  <c r="A15" i="4"/>
  <c r="A16" i="4"/>
  <c r="A17" i="4"/>
  <c r="A18" i="4"/>
  <c r="A19" i="4"/>
  <c r="A20" i="4"/>
  <c r="A10" i="4"/>
  <c r="A11" i="4"/>
  <c r="A12" i="4"/>
  <c r="A13" i="4"/>
  <c r="A14" i="4"/>
  <c r="A9" i="4"/>
  <c r="A4" i="4"/>
  <c r="A5" i="4"/>
  <c r="A6" i="4"/>
  <c r="A7" i="4"/>
  <c r="A3" i="4"/>
  <c r="C28" i="3"/>
  <c r="D28" i="3" s="1"/>
  <c r="D22" i="3"/>
  <c r="D23" i="3" s="1"/>
  <c r="C29" i="3"/>
  <c r="D29" i="3" s="1"/>
  <c r="C30" i="3"/>
  <c r="D30" i="3" s="1"/>
  <c r="C31" i="3"/>
  <c r="D31" i="3" s="1"/>
  <c r="C32" i="3"/>
  <c r="D32" i="3" s="1"/>
  <c r="D16" i="3"/>
  <c r="D40" i="3" l="1"/>
  <c r="D45" i="3"/>
  <c r="D44" i="3"/>
  <c r="D43" i="3"/>
  <c r="D42" i="3"/>
  <c r="D41" i="3"/>
  <c r="D46" i="3" l="1"/>
</calcChain>
</file>

<file path=xl/sharedStrings.xml><?xml version="1.0" encoding="utf-8"?>
<sst xmlns="http://schemas.openxmlformats.org/spreadsheetml/2006/main" count="69" uniqueCount="33">
  <si>
    <t>Qual a taxa de redimento Mensal?</t>
  </si>
  <si>
    <t>Dividendos Mensal?</t>
  </si>
  <si>
    <t>Patrimonio acumulado?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</si>
  <si>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</si>
  <si>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</si>
  <si>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</si>
  <si>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</si>
  <si>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</si>
  <si>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</si>
  <si>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</si>
  <si>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</si>
  <si>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</si>
  <si>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da Carteira</t>
  </si>
  <si>
    <t>INVESTIMENTO MENSAL</t>
  </si>
  <si>
    <t>Quanto investir por mês?</t>
  </si>
  <si>
    <t>Por quantos Anos Investir?</t>
  </si>
  <si>
    <t>PERFIL</t>
  </si>
  <si>
    <t>AGRESSIVO</t>
  </si>
  <si>
    <t>CONSERVADOR</t>
  </si>
  <si>
    <t>VALOR A SER INVESTIDO POR MÊS</t>
  </si>
  <si>
    <t>PERCENTUAL SUGERIDO</t>
  </si>
  <si>
    <t>VALORES</t>
  </si>
  <si>
    <t>TIPO DE FII</t>
  </si>
  <si>
    <t>PAPEL</t>
  </si>
  <si>
    <t>TIJOLO</t>
  </si>
  <si>
    <t>HÍBRIDOS</t>
  </si>
  <si>
    <t>FOFs</t>
  </si>
  <si>
    <t>DESENVOLVIMENTO</t>
  </si>
  <si>
    <t>HOTELARIAS</t>
  </si>
  <si>
    <t>%</t>
  </si>
  <si>
    <t>MODERADO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</si>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</sst>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6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4"/>
      <color theme="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1"/>
      </left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1"/>
      </bottom>
      <diagonal/>
    </border>
    <border>
      <left style="hair">
        <color theme="0" tint="-0.24994659260841701"/>
      </left>
      <right style="medium">
        <color theme="1"/>
      </right>
      <top style="hair">
        <color theme="0" tint="-0.2499465926084170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hair">
        <color theme="0" tint="-0.24994659260841701"/>
      </bottom>
      <diagonal/>
    </border>
    <border>
      <left/>
      <right style="medium">
        <color theme="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0" fontId="0" fillId="0" borderId="9" xfId="0" applyNumberFormat="1" applyBorder="1" applyAlignment="1">
      <alignment horizontal="center" vertical="center"/>
    </xf>
    <xf numFmtId="8" fontId="0" fillId="3" borderId="13" xfId="0" applyNumberFormat="1" applyFill="1" applyBorder="1" applyAlignment="1">
      <alignment horizontal="center" vertical="center"/>
    </xf>
    <xf numFmtId="164" fontId="0" fillId="3" borderId="14" xfId="1" applyNumberFormat="1" applyFont="1" applyFill="1" applyBorder="1" applyAlignment="1">
      <alignment horizontal="center" vertical="center"/>
    </xf>
    <xf numFmtId="8" fontId="0" fillId="3" borderId="14" xfId="0" applyNumberFormat="1" applyFill="1" applyBorder="1" applyAlignment="1">
      <alignment horizontal="center" vertical="center"/>
    </xf>
    <xf numFmtId="8" fontId="0" fillId="3" borderId="16" xfId="0" applyNumberFormat="1" applyFill="1" applyBorder="1" applyAlignment="1">
      <alignment horizontal="center" vertical="center"/>
    </xf>
    <xf numFmtId="8" fontId="0" fillId="3" borderId="17" xfId="0" applyNumberFormat="1" applyFill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0" fontId="8" fillId="3" borderId="12" xfId="0" applyFont="1" applyFill="1" applyBorder="1"/>
    <xf numFmtId="0" fontId="8" fillId="3" borderId="15" xfId="0" applyFont="1" applyFill="1" applyBorder="1"/>
    <xf numFmtId="0" fontId="4" fillId="0" borderId="9" xfId="0" applyFont="1" applyBorder="1" applyAlignment="1">
      <alignment horizontal="center" vertical="center"/>
    </xf>
    <xf numFmtId="8" fontId="4" fillId="3" borderId="9" xfId="0" applyNumberFormat="1" applyFont="1" applyFill="1" applyBorder="1" applyAlignment="1">
      <alignment horizontal="center" vertical="center"/>
    </xf>
    <xf numFmtId="8" fontId="2" fillId="3" borderId="11" xfId="0" applyNumberFormat="1" applyFont="1" applyFill="1" applyBorder="1" applyAlignment="1">
      <alignment horizontal="center" vertical="center"/>
    </xf>
    <xf numFmtId="164" fontId="4" fillId="0" borderId="7" xfId="1" applyNumberFormat="1" applyFon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top"/>
    </xf>
    <xf numFmtId="0" fontId="8" fillId="0" borderId="22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/>
    </xf>
    <xf numFmtId="0" fontId="9" fillId="3" borderId="23" xfId="0" applyFont="1" applyFill="1" applyBorder="1" applyAlignment="1">
      <alignment horizontal="left" vertical="top"/>
    </xf>
    <xf numFmtId="0" fontId="9" fillId="3" borderId="10" xfId="0" applyFont="1" applyFill="1" applyBorder="1" applyAlignment="1">
      <alignment horizontal="left" vertical="top"/>
    </xf>
    <xf numFmtId="0" fontId="9" fillId="3" borderId="24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24" xfId="0" applyFont="1" applyFill="1" applyBorder="1" applyAlignment="1">
      <alignment horizontal="left"/>
    </xf>
    <xf numFmtId="0" fontId="0" fillId="5" borderId="0" xfId="0" applyFill="1"/>
    <xf numFmtId="0" fontId="10" fillId="5" borderId="0" xfId="0" applyFont="1" applyFill="1"/>
    <xf numFmtId="0" fontId="2" fillId="6" borderId="0" xfId="0" applyFont="1" applyFill="1"/>
    <xf numFmtId="164" fontId="2" fillId="6" borderId="0" xfId="1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164" fontId="2" fillId="7" borderId="0" xfId="0" applyNumberFormat="1" applyFont="1" applyFill="1"/>
    <xf numFmtId="0" fontId="0" fillId="0" borderId="25" xfId="0" applyBorder="1"/>
    <xf numFmtId="9" fontId="0" fillId="0" borderId="0" xfId="0" applyNumberFormat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3" fillId="8" borderId="0" xfId="0" applyFont="1" applyFill="1" applyAlignment="1">
      <alignment horizontal="center" vertical="top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APP!$C$39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APP!$B$40:$B$46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APP!$C$40:$C$46</c:f>
              <c:numCache>
                <c:formatCode>0%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4-40D3-88C0-E5FA9C95AC7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375504</xdr:colOff>
      <xdr:row>1</xdr:row>
      <xdr:rowOff>111637</xdr:rowOff>
    </xdr:from>
    <xdr:to>
      <xdr:col>4</xdr:col>
      <xdr:colOff>289188</xdr:colOff>
      <xdr:row>9</xdr:row>
      <xdr:rowOff>111636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8477149-FB28-7B01-EFDC-DC93ED92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04" y="294313"/>
          <a:ext cx="6145000" cy="1461416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>
    <xdr:from>
      <xdr:col>1</xdr:col>
      <xdr:colOff>266404</xdr:colOff>
      <xdr:row>47</xdr:row>
      <xdr:rowOff>131934</xdr:rowOff>
    </xdr:from>
    <xdr:to>
      <xdr:col>3</xdr:col>
      <xdr:colOff>730708</xdr:colOff>
      <xdr:row>64</xdr:row>
      <xdr:rowOff>6596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B2F11A-42FD-9CEE-EF72-BA1C452DC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E63B-2DC1-4BDE-A803-6615ED110AA4}">
  <dimension ref="A11:I66"/>
  <sheetViews>
    <sheetView showGridLines="0" showRowColHeaders="0" tabSelected="1" zoomScale="85" zoomScaleNormal="85" workbookViewId="0">
      <selection activeCell="D14" sqref="D14"/>
    </sheetView>
  </sheetViews>
  <sheetFormatPr defaultColWidth="0" defaultRowHeight="14.3" x14ac:dyDescent="0.25"/>
  <cols>
    <col min="1" max="1" width="9.125" customWidth="1"/>
    <col min="2" max="2" width="34.5" bestFit="1" customWidth="1"/>
    <col min="3" max="3" width="32.5" bestFit="1" customWidth="1"/>
    <col min="4" max="4" width="14.125" customWidth="1"/>
    <col min="5" max="5" width="12.5" bestFit="1" customWidth="1"/>
    <col min="6" max="6" width="22.125" hidden="1" customWidth="1"/>
    <col min="7" max="7" width="11.75" hidden="1" customWidth="1"/>
    <col min="8" max="8" width="9" hidden="1" customWidth="1"/>
    <col min="9" max="9" width="13.5" hidden="1" customWidth="1"/>
    <col min="10" max="10" width="9" hidden="1" customWidth="1"/>
    <col min="11" max="16384" width="9" hidden="1"/>
  </cols>
  <sheetData>
    <row r="11" spans="2:4" ht="14.95" thickBot="1" x14ac:dyDescent="0.3"/>
    <row r="12" spans="2:4" x14ac:dyDescent="0.25">
      <c r="B12" s="34" t="s">
        <v>10</v>
      </c>
      <c r="C12" s="35"/>
      <c r="D12" s="36"/>
    </row>
    <row r="13" spans="2:4" x14ac:dyDescent="0.25">
      <c r="B13" s="37"/>
      <c r="C13" s="38"/>
      <c r="D13" s="39"/>
    </row>
    <row r="14" spans="2:4" ht="16.3" x14ac:dyDescent="0.3">
      <c r="B14" s="40" t="s">
        <v>11</v>
      </c>
      <c r="C14" s="41"/>
      <c r="D14" s="9">
        <v>2000</v>
      </c>
    </row>
    <row r="15" spans="2:4" ht="16.3" x14ac:dyDescent="0.3">
      <c r="B15" s="42" t="s">
        <v>12</v>
      </c>
      <c r="C15" s="43"/>
      <c r="D15" s="3">
        <v>6.0000000000000001E-3</v>
      </c>
    </row>
    <row r="16" spans="2:4" ht="17" thickBot="1" x14ac:dyDescent="0.35">
      <c r="B16" s="44" t="s">
        <v>32</v>
      </c>
      <c r="C16" s="45"/>
      <c r="D16" s="16">
        <f>D14*30%</f>
        <v>600</v>
      </c>
    </row>
    <row r="17" spans="1:7" ht="14.95" thickBot="1" x14ac:dyDescent="0.3">
      <c r="F17" s="1"/>
      <c r="G17" s="1"/>
    </row>
    <row r="18" spans="1:7" ht="29.9" customHeight="1" x14ac:dyDescent="0.25">
      <c r="B18" s="17" t="s">
        <v>13</v>
      </c>
      <c r="C18" s="18"/>
      <c r="D18" s="19"/>
    </row>
    <row r="19" spans="1:7" ht="15.65" x14ac:dyDescent="0.25">
      <c r="B19" s="24" t="s">
        <v>14</v>
      </c>
      <c r="C19" s="25"/>
      <c r="D19" s="15">
        <v>200</v>
      </c>
    </row>
    <row r="20" spans="1:7" ht="15.65" x14ac:dyDescent="0.25">
      <c r="B20" s="26" t="s">
        <v>15</v>
      </c>
      <c r="C20" s="27"/>
      <c r="D20" s="12">
        <v>5</v>
      </c>
    </row>
    <row r="21" spans="1:7" ht="16.3" x14ac:dyDescent="0.25">
      <c r="B21" s="28" t="s">
        <v>0</v>
      </c>
      <c r="C21" s="29"/>
      <c r="D21" s="57">
        <v>1.0789999999999999E-2</v>
      </c>
    </row>
    <row r="22" spans="1:7" ht="16.3" x14ac:dyDescent="0.25">
      <c r="B22" s="30" t="s">
        <v>2</v>
      </c>
      <c r="C22" s="31"/>
      <c r="D22" s="13">
        <f>FV(Taxa_Mensal,Qtd_Anos*12,Aport*-1)</f>
        <v>16755.382799697527</v>
      </c>
    </row>
    <row r="23" spans="1:7" ht="17" thickBot="1" x14ac:dyDescent="0.3">
      <c r="B23" s="32" t="s">
        <v>1</v>
      </c>
      <c r="C23" s="33"/>
      <c r="D23" s="14">
        <f>Patrimonio*Rendimento_Carteira</f>
        <v>100.53229679818516</v>
      </c>
    </row>
    <row r="25" spans="1:7" ht="14.95" thickBot="1" x14ac:dyDescent="0.3"/>
    <row r="26" spans="1:7" ht="14.3" customHeight="1" x14ac:dyDescent="0.25">
      <c r="B26" s="17" t="s">
        <v>8</v>
      </c>
      <c r="C26" s="18"/>
      <c r="D26" s="20" t="s">
        <v>9</v>
      </c>
    </row>
    <row r="27" spans="1:7" ht="14.3" customHeight="1" x14ac:dyDescent="0.25">
      <c r="B27" s="22"/>
      <c r="C27" s="23"/>
      <c r="D27" s="21"/>
    </row>
    <row r="28" spans="1:7" ht="15.65" x14ac:dyDescent="0.25">
      <c r="A28" s="2">
        <v>2</v>
      </c>
      <c r="B28" s="10" t="s">
        <v>3</v>
      </c>
      <c r="C28" s="4">
        <f>FV($D$21,A28*12,Aport*-1)</f>
        <v>5445.5254595290435</v>
      </c>
      <c r="D28" s="5">
        <f>C28*Rendimento_Carteira</f>
        <v>32.673152757174265</v>
      </c>
    </row>
    <row r="29" spans="1:7" ht="15.65" x14ac:dyDescent="0.25">
      <c r="A29" s="2">
        <v>5</v>
      </c>
      <c r="B29" s="10" t="s">
        <v>4</v>
      </c>
      <c r="C29" s="4">
        <f>FV($D$21,A29*12,Aport*-1)</f>
        <v>16755.382799697527</v>
      </c>
      <c r="D29" s="6">
        <f>C29*Rendimento_Carteira</f>
        <v>100.53229679818516</v>
      </c>
    </row>
    <row r="30" spans="1:7" ht="15.65" x14ac:dyDescent="0.25">
      <c r="A30" s="2">
        <v>10</v>
      </c>
      <c r="B30" s="10" t="s">
        <v>5</v>
      </c>
      <c r="C30" s="4">
        <f>FV($D$21,A30*12,Aport*-1)</f>
        <v>48656.842506034438</v>
      </c>
      <c r="D30" s="6">
        <f>C30*Rendimento_Carteira</f>
        <v>291.94105503620665</v>
      </c>
    </row>
    <row r="31" spans="1:7" ht="15.65" x14ac:dyDescent="0.25">
      <c r="A31" s="2">
        <v>20</v>
      </c>
      <c r="B31" s="10" t="s">
        <v>6</v>
      </c>
      <c r="C31" s="4">
        <f>FV($D$21,A31*12,Aport*-1)</f>
        <v>225039.68001941612</v>
      </c>
      <c r="D31" s="6">
        <f>C31*Rendimento_Carteira</f>
        <v>1350.2380801164968</v>
      </c>
    </row>
    <row r="32" spans="1:7" ht="16.3" thickBot="1" x14ac:dyDescent="0.3">
      <c r="A32" s="2">
        <v>30</v>
      </c>
      <c r="B32" s="11" t="s">
        <v>7</v>
      </c>
      <c r="C32" s="7">
        <f>FV($D$21,A32*12,Aport*-1)</f>
        <v>864433.93100094295</v>
      </c>
      <c r="D32" s="8">
        <f>C32*Rendimento_Carteira</f>
        <v>5186.6035860056581</v>
      </c>
    </row>
    <row r="36" spans="2:4" x14ac:dyDescent="0.25">
      <c r="B36" s="47" t="s">
        <v>16</v>
      </c>
      <c r="C36" s="50" t="s">
        <v>18</v>
      </c>
      <c r="D36" s="46"/>
    </row>
    <row r="37" spans="2:4" x14ac:dyDescent="0.25">
      <c r="B37" s="48" t="s">
        <v>19</v>
      </c>
      <c r="C37" s="49">
        <f>Aport</f>
        <v>200</v>
      </c>
      <c r="D37" s="48"/>
    </row>
    <row r="39" spans="2:4" x14ac:dyDescent="0.25">
      <c r="B39" s="51" t="s">
        <v>22</v>
      </c>
      <c r="C39" s="51" t="s">
        <v>20</v>
      </c>
      <c r="D39" s="51" t="s">
        <v>21</v>
      </c>
    </row>
    <row r="40" spans="2:4" x14ac:dyDescent="0.25">
      <c r="B40" t="s">
        <v>23</v>
      </c>
      <c r="C40" s="55">
        <f>VLOOKUP($C$36&amp;"-"&amp;B40,FII!A:D,4,0)</f>
        <v>0.3</v>
      </c>
      <c r="D40" s="58">
        <f>$C$37*C40</f>
        <v>60</v>
      </c>
    </row>
    <row r="41" spans="2:4" x14ac:dyDescent="0.25">
      <c r="B41" t="s">
        <v>24</v>
      </c>
      <c r="C41" s="55">
        <f>VLOOKUP($C$36&amp;"-"&amp;B41,FII!A:D,4,0)</f>
        <v>0.5</v>
      </c>
      <c r="D41" s="58">
        <f t="shared" ref="D41:D45" si="0">$C$37*C41</f>
        <v>100</v>
      </c>
    </row>
    <row r="42" spans="2:4" x14ac:dyDescent="0.25">
      <c r="B42" t="s">
        <v>25</v>
      </c>
      <c r="C42" s="55">
        <f>VLOOKUP($C$36&amp;"-"&amp;B42,FII!A:D,4,0)</f>
        <v>0.1</v>
      </c>
      <c r="D42" s="58">
        <f t="shared" si="0"/>
        <v>20</v>
      </c>
    </row>
    <row r="43" spans="2:4" x14ac:dyDescent="0.25">
      <c r="B43" t="s">
        <v>26</v>
      </c>
      <c r="C43" s="55">
        <f>VLOOKUP($C$36&amp;"-"&amp;B43,FII!A:D,4,0)</f>
        <v>0.1</v>
      </c>
      <c r="D43" s="58">
        <f t="shared" si="0"/>
        <v>20</v>
      </c>
    </row>
    <row r="44" spans="2:4" x14ac:dyDescent="0.25">
      <c r="B44" t="s">
        <v>27</v>
      </c>
      <c r="C44" s="55">
        <f>VLOOKUP($C$36&amp;"-"&amp;B44,FII!A:D,4,0)</f>
        <v>0</v>
      </c>
      <c r="D44" s="58">
        <f t="shared" si="0"/>
        <v>0</v>
      </c>
    </row>
    <row r="45" spans="2:4" x14ac:dyDescent="0.25">
      <c r="B45" t="s">
        <v>28</v>
      </c>
      <c r="C45" s="55">
        <f>VLOOKUP($C$36&amp;"-"&amp;B45,FII!A:D,4,0)</f>
        <v>0</v>
      </c>
      <c r="D45" s="58">
        <f t="shared" si="0"/>
        <v>0</v>
      </c>
    </row>
    <row r="46" spans="2:4" x14ac:dyDescent="0.25">
      <c r="B46" s="52"/>
      <c r="C46" s="52"/>
      <c r="D46" s="53">
        <f>SUM(D40:D45)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</sheetData>
  <mergeCells count="12">
    <mergeCell ref="B12:D13"/>
    <mergeCell ref="B14:C14"/>
    <mergeCell ref="B15:C15"/>
    <mergeCell ref="B16:C16"/>
    <mergeCell ref="B18:D18"/>
    <mergeCell ref="D26:D27"/>
    <mergeCell ref="B26:C27"/>
    <mergeCell ref="B19:C19"/>
    <mergeCell ref="B20:C20"/>
    <mergeCell ref="B21:C21"/>
    <mergeCell ref="B22:C22"/>
    <mergeCell ref="B23:C23"/>
  </mergeCells>
  <dataValidations count="1">
    <dataValidation type="list" allowBlank="1" showInputMessage="1" showErrorMessage="1" sqref="C36" xr:uid="{908C06CB-9F72-47F0-89A9-FB00AF4295A6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DE9-BCC3-4BE9-84EF-47B8BC759699}">
  <dimension ref="A2:D20"/>
  <sheetViews>
    <sheetView workbookViewId="0">
      <selection activeCell="A9" sqref="A9"/>
    </sheetView>
  </sheetViews>
  <sheetFormatPr defaultRowHeight="14.3" x14ac:dyDescent="0.25"/>
  <cols>
    <col min="1" max="1" width="31.5" bestFit="1" customWidth="1"/>
    <col min="2" max="2" width="13.75" bestFit="1" customWidth="1"/>
    <col min="3" max="3" width="17.75" bestFit="1" customWidth="1"/>
  </cols>
  <sheetData>
    <row r="2" spans="1:4" x14ac:dyDescent="0.25">
      <c r="A2" s="59" t="s">
        <v>31</v>
      </c>
      <c r="B2" s="59" t="s">
        <v>16</v>
      </c>
      <c r="C2" s="59" t="s">
        <v>22</v>
      </c>
      <c r="D2" s="59" t="s">
        <v>29</v>
      </c>
    </row>
    <row r="3" spans="1:4" x14ac:dyDescent="0.25">
      <c r="A3" t="str">
        <f>B3&amp;"-"&amp;C3</f>
        <v>CONSERVADOR-PAPEL</v>
      </c>
      <c r="B3" t="s">
        <v>18</v>
      </c>
      <c r="C3" t="s">
        <v>23</v>
      </c>
      <c r="D3" s="55">
        <v>0.3</v>
      </c>
    </row>
    <row r="4" spans="1:4" x14ac:dyDescent="0.25">
      <c r="A4" t="str">
        <f t="shared" ref="A4:A20" si="0">B4&amp;"-"&amp;C4</f>
        <v>CONSERVADOR-TIJOLO</v>
      </c>
      <c r="B4" t="s">
        <v>18</v>
      </c>
      <c r="C4" t="s">
        <v>24</v>
      </c>
      <c r="D4" s="55">
        <v>0.5</v>
      </c>
    </row>
    <row r="5" spans="1:4" x14ac:dyDescent="0.25">
      <c r="A5" t="str">
        <f t="shared" si="0"/>
        <v>CONSERVADOR-HÍBRIDOS</v>
      </c>
      <c r="B5" t="s">
        <v>18</v>
      </c>
      <c r="C5" t="s">
        <v>25</v>
      </c>
      <c r="D5" s="55">
        <v>0.1</v>
      </c>
    </row>
    <row r="6" spans="1:4" x14ac:dyDescent="0.25">
      <c r="A6" t="str">
        <f t="shared" si="0"/>
        <v>CONSERVADOR-FOFs</v>
      </c>
      <c r="B6" t="s">
        <v>18</v>
      </c>
      <c r="C6" t="s">
        <v>26</v>
      </c>
      <c r="D6" s="55">
        <v>0.1</v>
      </c>
    </row>
    <row r="7" spans="1:4" x14ac:dyDescent="0.25">
      <c r="A7" t="str">
        <f t="shared" si="0"/>
        <v>CONSERVADOR-DESENVOLVIMENTO</v>
      </c>
      <c r="B7" t="s">
        <v>18</v>
      </c>
      <c r="C7" t="s">
        <v>27</v>
      </c>
      <c r="D7" s="55">
        <v>0</v>
      </c>
    </row>
    <row r="8" spans="1:4" ht="14.95" thickBot="1" x14ac:dyDescent="0.3">
      <c r="A8" s="54" t="str">
        <f>B8&amp;"-"&amp;C8</f>
        <v>CONSERVADOR-HOTELARIAS</v>
      </c>
      <c r="B8" s="54" t="s">
        <v>18</v>
      </c>
      <c r="C8" s="54" t="s">
        <v>28</v>
      </c>
      <c r="D8" s="56">
        <v>0</v>
      </c>
    </row>
    <row r="9" spans="1:4" x14ac:dyDescent="0.25">
      <c r="A9" t="str">
        <f t="shared" si="0"/>
        <v>MODERADO-PAPEL</v>
      </c>
      <c r="B9" t="s">
        <v>30</v>
      </c>
      <c r="C9" t="s">
        <v>23</v>
      </c>
      <c r="D9" s="55">
        <v>0.32</v>
      </c>
    </row>
    <row r="10" spans="1:4" x14ac:dyDescent="0.25">
      <c r="A10" t="str">
        <f t="shared" si="0"/>
        <v>MODERADO-TIJOLO</v>
      </c>
      <c r="B10" t="s">
        <v>30</v>
      </c>
      <c r="C10" t="s">
        <v>24</v>
      </c>
      <c r="D10" s="55">
        <v>0.35</v>
      </c>
    </row>
    <row r="11" spans="1:4" x14ac:dyDescent="0.25">
      <c r="A11" t="str">
        <f t="shared" si="0"/>
        <v>MODERADO-HÍBRIDOS</v>
      </c>
      <c r="B11" t="s">
        <v>30</v>
      </c>
      <c r="C11" t="s">
        <v>25</v>
      </c>
      <c r="D11" s="55">
        <v>0.08</v>
      </c>
    </row>
    <row r="12" spans="1:4" x14ac:dyDescent="0.25">
      <c r="A12" t="str">
        <f t="shared" si="0"/>
        <v>MODERADO-FOFs</v>
      </c>
      <c r="B12" t="s">
        <v>30</v>
      </c>
      <c r="C12" t="s">
        <v>26</v>
      </c>
      <c r="D12" s="55">
        <v>0.05</v>
      </c>
    </row>
    <row r="13" spans="1:4" x14ac:dyDescent="0.25">
      <c r="A13" t="str">
        <f t="shared" si="0"/>
        <v>MODERADO-DESENVOLVIMENTO</v>
      </c>
      <c r="B13" t="s">
        <v>30</v>
      </c>
      <c r="C13" t="s">
        <v>27</v>
      </c>
      <c r="D13" s="55">
        <v>0.1</v>
      </c>
    </row>
    <row r="14" spans="1:4" ht="14.95" thickBot="1" x14ac:dyDescent="0.3">
      <c r="A14" s="54" t="str">
        <f t="shared" si="0"/>
        <v>MODERADO-HOTELARIAS</v>
      </c>
      <c r="B14" s="54" t="s">
        <v>30</v>
      </c>
      <c r="C14" s="54" t="s">
        <v>28</v>
      </c>
      <c r="D14" s="56">
        <v>0.1</v>
      </c>
    </row>
    <row r="15" spans="1:4" x14ac:dyDescent="0.25">
      <c r="A15" t="str">
        <f t="shared" si="0"/>
        <v>AGRESSIVO-PAPEL</v>
      </c>
      <c r="B15" t="s">
        <v>17</v>
      </c>
      <c r="C15" t="s">
        <v>23</v>
      </c>
      <c r="D15" s="55">
        <v>0.5</v>
      </c>
    </row>
    <row r="16" spans="1:4" x14ac:dyDescent="0.25">
      <c r="A16" t="str">
        <f t="shared" si="0"/>
        <v>AGRESSIVO-TIJOLO</v>
      </c>
      <c r="B16" t="s">
        <v>17</v>
      </c>
      <c r="C16" t="s">
        <v>24</v>
      </c>
      <c r="D16" s="55">
        <v>0.1</v>
      </c>
    </row>
    <row r="17" spans="1:4" x14ac:dyDescent="0.25">
      <c r="A17" t="str">
        <f t="shared" si="0"/>
        <v>AGRESSIVO-HÍBRIDOS</v>
      </c>
      <c r="B17" t="s">
        <v>17</v>
      </c>
      <c r="C17" t="s">
        <v>25</v>
      </c>
      <c r="D17" s="55">
        <v>0.05</v>
      </c>
    </row>
    <row r="18" spans="1:4" x14ac:dyDescent="0.25">
      <c r="A18" t="str">
        <f t="shared" si="0"/>
        <v>AGRESSIVO-FOFs</v>
      </c>
      <c r="B18" t="s">
        <v>17</v>
      </c>
      <c r="C18" t="s">
        <v>26</v>
      </c>
      <c r="D18" s="55">
        <v>0.05</v>
      </c>
    </row>
    <row r="19" spans="1:4" x14ac:dyDescent="0.25">
      <c r="A19" t="str">
        <f t="shared" si="0"/>
        <v>AGRESSIVO-DESENVOLVIMENTO</v>
      </c>
      <c r="B19" t="s">
        <v>17</v>
      </c>
      <c r="C19" t="s">
        <v>27</v>
      </c>
      <c r="D19" s="55">
        <v>0.2</v>
      </c>
    </row>
    <row r="20" spans="1:4" x14ac:dyDescent="0.25">
      <c r="A20" t="str">
        <f t="shared" si="0"/>
        <v>AGRESSIVO-HOTELARIAS</v>
      </c>
      <c r="B20" t="s">
        <v>17</v>
      </c>
      <c r="C20" t="s">
        <v>28</v>
      </c>
      <c r="D20" s="5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FII</vt:lpstr>
      <vt:lpstr>Aport</vt:lpstr>
      <vt:lpstr>Patrimonio</vt:lpstr>
      <vt:lpstr>Qtd_Anos</vt:lpstr>
      <vt:lpstr>APP!Rendimento_Carteira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Vitória Carvalho</dc:creator>
  <cp:lastModifiedBy>Vitória Carvalho</cp:lastModifiedBy>
  <dcterms:created xsi:type="dcterms:W3CDTF">2025-05-25T02:16:59Z</dcterms:created>
  <dcterms:modified xsi:type="dcterms:W3CDTF">2025-05-25T19:11:42Z</dcterms:modified>
</cp:coreProperties>
</file>