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ExcelComparison\"/>
    </mc:Choice>
  </mc:AlternateContent>
  <xr:revisionPtr revIDLastSave="0" documentId="13_ncr:1_{A8C229BF-3A34-4912-B728-95AD0801338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Month" sheetId="1" r:id="rId1"/>
    <sheet name="Holidays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<sst xmlns="http://schemas.openxmlformats.org/spreadsheetml/2006/main" count="19" uniqueCount="19">
  <si>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>Bucket</t>
  </si>
  <si>
    <t>Total</t>
  </si>
  <si>
    <t>RMIS</t>
  </si>
  <si>
    <t xml:space="preserve">E2 Expected:  Actual: asdfasdf</t>
  </si>
  <si>
    <t>HRIS</t>
  </si>
  <si>
    <t>Scaffold</t>
  </si>
  <si>
    <t>Mobility</t>
  </si>
  <si>
    <t>AX R3 Upgrade</t>
  </si>
  <si>
    <t>Hours per Day:</t>
  </si>
  <si>
    <t>Holiday</t>
  </si>
  <si>
    <t>New Year Day</t>
  </si>
  <si>
    <t>President Day</t>
  </si>
  <si>
    <t>Good Friday</t>
  </si>
  <si>
    <t>Memorial Day</t>
  </si>
  <si>
    <t>Independence Day</t>
  </si>
  <si>
    <t>Labor Day</t>
  </si>
  <si>
    <t>Thanksgiving Day</t>
  </si>
  <si>
    <t>Day After 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</si>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</sst>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A0101"/>
      <name val="Arial"/>
      <family val="2"/>
    </font>
    <font>
      <b/>
      <sz val="10"/>
      <color rgb="FF0A0101"/>
      <name val="Arial"/>
      <family val="2"/>
    </font>
    <font>
      <sz val="8"/>
      <color rgb="FF242729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/>
    <xf numFmtId="0" fontId="2" fillId="3" borderId="0"/>
    <xf numFmtId="0" fontId="3" fillId="4" borderId="2"/>
  </cellStyleXfs>
  <cellXfs count="24">
    <xf numFmtId="0" applyNumberFormat="1" fontId="0" applyFont="1" fillId="0" applyFill="1" borderId="0" applyBorder="1" xfId="0"/>
    <xf numFmtId="0" applyNumberFormat="1" fontId="1" applyFont="1" fillId="2" applyFill="1" borderId="0" applyBorder="1" xfId="1"/>
    <xf numFmtId="0" applyNumberFormat="1" fontId="2" applyFont="1" fillId="3" applyFill="1" borderId="0" applyBorder="1" xfId="2"/>
    <xf numFmtId="0" applyNumberFormat="1" fontId="3" applyFont="1" fillId="4" applyFill="1" borderId="2" applyBorder="1" xfId="3"/>
    <xf numFmtId="9" applyNumberFormat="1" fontId="0" applyFont="1" fillId="0" applyFill="1" borderId="0" applyBorder="1" xfId="0"/>
    <xf numFmtId="0" applyNumberFormat="1" fontId="2" applyFont="1" fillId="0" applyFill="1" borderId="0" applyBorder="1" xfId="2"/>
    <xf numFmtId="0" applyNumberFormat="1" fontId="1" applyFont="1" fillId="2" applyFill="1" borderId="1" applyBorder="1" xfId="1"/>
    <xf numFmtId="0" applyNumberFormat="1" fontId="1" applyFont="1" fillId="5" applyFill="1" borderId="1" applyBorder="1" xfId="1"/>
    <xf numFmtId="0" applyNumberFormat="1" fontId="4" applyFont="1" fillId="6" applyFill="1" borderId="3" applyBorder="1" xfId="0">
      <alignment horizontal="left"/>
    </xf>
    <xf numFmtId="0" applyNumberFormat="1" fontId="1" applyFont="1" fillId="7" applyFill="1" borderId="1" applyBorder="1" xfId="1"/>
    <xf numFmtId="0" applyNumberFormat="1" fontId="0" applyFont="1" fillId="0" applyFill="1" borderId="0" applyBorder="1" xfId="0">
      <alignment horizontal="right"/>
    </xf>
    <xf numFmtId="0" applyNumberFormat="1" fontId="0" applyFont="1" fillId="5" applyFill="1" borderId="1" applyBorder="1" xfId="0">
      <alignment horizontal="right"/>
    </xf>
    <xf numFmtId="164" applyNumberFormat="1" fontId="0" applyFont="1" fillId="5" applyFill="1" borderId="6" applyBorder="1" xfId="0">
      <alignment horizontal="center"/>
    </xf>
    <xf numFmtId="0" applyNumberFormat="1" fontId="1" applyFont="1" fillId="7" applyFill="1" borderId="4" applyBorder="1" xfId="1"/>
    <xf numFmtId="0" applyNumberFormat="1" fontId="1" applyFont="1" fillId="5" applyFill="1" borderId="5" applyBorder="1" xfId="1"/>
    <xf numFmtId="0" applyNumberFormat="1" fontId="0" applyFont="1" fillId="4" applyFill="1" borderId="0" applyBorder="1" xfId="3"/>
    <xf numFmtId="0" applyNumberFormat="1" fontId="6" applyFont="1" fillId="8" applyFill="1" borderId="7" applyBorder="1" xfId="0">
      <alignment vertical="center" wrapText="1"/>
    </xf>
    <xf numFmtId="0" applyNumberFormat="1" fontId="5" applyFont="1" fillId="8" applyFill="1" borderId="7" applyBorder="1" xfId="0">
      <alignment vertical="center" wrapText="1"/>
    </xf>
    <xf numFmtId="14" applyNumberFormat="1" fontId="5" applyFont="1" fillId="8" applyFill="1" borderId="7" applyBorder="1" xfId="0">
      <alignment vertical="center" wrapText="1"/>
    </xf>
    <xf numFmtId="0" applyNumberFormat="1" fontId="7" applyFont="1" fillId="0" applyFill="1" borderId="0" applyBorder="1" xfId="0"/>
    <xf numFmtId="0" applyNumberFormat="1" fontId="0" applyFont="1" fillId="0" applyFill="1" borderId="0" applyBorder="1" xfId="0">
      <protection hidden="1"/>
    </xf>
    <xf numFmtId="0" applyNumberFormat="1" fontId="5" applyFont="1" fillId="0" applyFill="1" borderId="0" applyBorder="1" xfId="0">
      <protection hidden="1"/>
    </xf>
    <xf numFmtId="14" applyNumberFormat="1" fontId="7" applyFont="1" fillId="0" applyFill="1" borderId="0" applyBorder="1" xfId="0">
      <alignment wrapText="1"/>
    </xf>
    <xf numFmtId="0" applyNumberFormat="1" fontId="1" applyFont="1" fillId="9" applyFill="1" borderId="1" applyBorder="1" xfId="1"/>
  </cellXfs>
  <cellStyles count="4">
    <cellStyle name="Good" xfId="1" builtinId="26"/>
    <cellStyle name="Neutral" xfId="2" builtinId="28"/>
    <cellStyle name="Normal" xfId="0" builtinId="0"/>
    <cellStyle name="Note" xfId="3" builtinId="10"/>
  </cellStyles>
  <dxfs count="6"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5050"/>
      <color rgb="FFFFFFFF"/>
      <color rgb="FFFFCCCC"/>
      <color rgb="FFFF9999"/>
      <color rgb="FFFFCCFF"/>
      <color rgb="FFFF99CC"/>
      <color rgb="FFFF6699"/>
      <color rgb="FFD60093"/>
      <color rgb="FFCC33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11"/>
  <sheetViews>
    <sheetView tabSelected="1" zoomScale="85" zoomScaleNormal="85" workbookViewId="0">
      <selection activeCell="E2" sqref="E2"/>
    </sheetView>
  </sheetViews>
  <sheetFormatPr defaultRowHeight="15" x14ac:dyDescent="0.25"/>
  <cols>
    <col min="1" max="1" bestFit="1" width="14.5498798915318" customWidth="1"/>
    <col min="2" max="2" width="9.140625" customWidth="1"/>
    <col min="3" max="3" width="9.140625" customWidth="1"/>
    <col min="4" max="4" width="9.140625" customWidth="1"/>
    <col min="5" max="5" width="27.5929391043527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  <col min="27" max="27" width="9.140625" customWidth="1"/>
    <col min="28" max="28" width="9.140625" customWidth="1"/>
    <col min="29" max="29" width="9.140625" customWidth="1"/>
    <col min="30" max="30" width="9.140625" customWidth="1"/>
    <col min="31" max="31" width="9.140625" customWidth="1"/>
    <col min="32" max="32" width="9.140625" customWidth="1"/>
    <col min="33" max="33" width="9.140625" customWidth="1"/>
    <col min="34" max="34" width="9.140625" customWidth="1"/>
    <col min="35" max="35" width="9.140625" customWidth="1"/>
  </cols>
  <sheetData>
    <row r="1">
      <c r="A1" s="0" t="s">
        <v>0</v>
      </c>
      <c r="B1" s="4">
        <v>0.8</v>
      </c>
      <c r="C1" s="0" t="s">
        <v>1</v>
      </c>
      <c r="D1" s="12">
        <v>43525</v>
      </c>
      <c r="E1" s="12">
        <f>IF(D1 &lt;&gt; "", IF(MONTH($D$1) = MONTH(D1+1),D1+1, ""), "")</f>
        <v>43526</v>
      </c>
      <c r="F1" s="12">
        <f ref="F1:AH1" t="shared" si="0">IF(E1 &lt;&gt; "", IF(MONTH($D$1) = MONTH(E1+1),E1+1, ""), "")</f>
        <v>43527</v>
      </c>
      <c r="G1" s="12">
        <f t="shared" si="0"/>
        <v>43528</v>
      </c>
      <c r="H1" s="12">
        <f t="shared" si="0"/>
        <v>43529</v>
      </c>
      <c r="I1" s="12">
        <f t="shared" si="0"/>
        <v>43530</v>
      </c>
      <c r="J1" s="12">
        <f t="shared" si="0"/>
        <v>43531</v>
      </c>
      <c r="K1" s="12">
        <f t="shared" si="0"/>
        <v>43532</v>
      </c>
      <c r="L1" s="12">
        <f t="shared" si="0"/>
        <v>43533</v>
      </c>
      <c r="M1" s="12">
        <f t="shared" si="0"/>
        <v>43534</v>
      </c>
      <c r="N1" s="12">
        <f t="shared" si="0"/>
        <v>43535</v>
      </c>
      <c r="O1" s="12">
        <f t="shared" si="0"/>
        <v>43536</v>
      </c>
      <c r="P1" s="12">
        <f t="shared" si="0"/>
        <v>43537</v>
      </c>
      <c r="Q1" s="12">
        <f t="shared" si="0"/>
        <v>43538</v>
      </c>
      <c r="R1" s="12">
        <f t="shared" si="0"/>
        <v>43539</v>
      </c>
      <c r="S1" s="12">
        <f t="shared" si="0"/>
        <v>43540</v>
      </c>
      <c r="T1" s="12">
        <f t="shared" si="0"/>
        <v>43541</v>
      </c>
      <c r="U1" s="12">
        <f t="shared" si="0"/>
        <v>43542</v>
      </c>
      <c r="V1" s="12">
        <f t="shared" si="0"/>
        <v>43543</v>
      </c>
      <c r="W1" s="12">
        <f t="shared" si="0"/>
        <v>43544</v>
      </c>
      <c r="X1" s="12">
        <f t="shared" si="0"/>
        <v>43545</v>
      </c>
      <c r="Y1" s="12">
        <f t="shared" si="0"/>
        <v>43546</v>
      </c>
      <c r="Z1" s="12">
        <f t="shared" si="0"/>
        <v>43547</v>
      </c>
      <c r="AA1" s="12">
        <f t="shared" si="0"/>
        <v>43548</v>
      </c>
      <c r="AB1" s="12">
        <f t="shared" si="0"/>
        <v>43549</v>
      </c>
      <c r="AC1" s="12">
        <f t="shared" si="0"/>
        <v>43550</v>
      </c>
      <c r="AD1" s="12">
        <f t="shared" si="0"/>
        <v>43551</v>
      </c>
      <c r="AE1" s="12">
        <f t="shared" si="0"/>
        <v>43552</v>
      </c>
      <c r="AF1" s="12">
        <f t="shared" si="0"/>
        <v>43553</v>
      </c>
      <c r="AG1" s="12">
        <f t="shared" si="0"/>
        <v>43554</v>
      </c>
      <c r="AH1" s="12">
        <f t="shared" si="0"/>
        <v>43555</v>
      </c>
    </row>
    <row r="2">
      <c r="A2" s="0" t="s">
        <v>2</v>
      </c>
      <c r="B2" s="0">
        <f>C2*0.8</f>
        <v>104.80000000000001</v>
      </c>
      <c r="C2" s="0">
        <f>SUM(D2:AH2)</f>
        <v>131</v>
      </c>
      <c r="D2" s="7">
        <v>8</v>
      </c>
      <c r="E2" s="23" t="s">
        <v>3</v>
      </c>
      <c r="F2" s="6"/>
      <c r="G2" s="6">
        <v>8</v>
      </c>
      <c r="H2" s="6">
        <v>5</v>
      </c>
      <c r="I2" s="6">
        <v>5</v>
      </c>
      <c r="J2" s="6">
        <v>8</v>
      </c>
      <c r="K2" s="7">
        <v>6</v>
      </c>
      <c r="L2" s="7"/>
      <c r="M2" s="6"/>
      <c r="N2" s="6">
        <v>5</v>
      </c>
      <c r="O2" s="6">
        <v>5</v>
      </c>
      <c r="P2" s="6">
        <v>5</v>
      </c>
      <c r="Q2" s="6">
        <v>8</v>
      </c>
      <c r="R2" s="7">
        <v>8</v>
      </c>
      <c r="S2" s="7"/>
      <c r="T2" s="6"/>
      <c r="U2" s="6">
        <v>8</v>
      </c>
      <c r="V2" s="6">
        <v>5</v>
      </c>
      <c r="W2" s="6">
        <v>5</v>
      </c>
      <c r="X2" s="8">
        <v>8</v>
      </c>
      <c r="Y2" s="7">
        <v>8</v>
      </c>
      <c r="Z2" s="7"/>
      <c r="AA2" s="9"/>
      <c r="AB2" s="13">
        <v>8</v>
      </c>
      <c r="AC2" s="15">
        <v>5</v>
      </c>
      <c r="AD2" s="15">
        <v>5</v>
      </c>
      <c r="AE2" s="15">
        <v>0</v>
      </c>
      <c r="AF2" s="14">
        <v>8</v>
      </c>
      <c r="AG2" s="7"/>
      <c r="AH2" s="9"/>
    </row>
    <row r="3">
      <c r="A3" s="0" t="s">
        <v>4</v>
      </c>
      <c r="B3" s="0">
        <f ref="B3:B5" t="shared" si="1">C3*0.8</f>
        <v>0</v>
      </c>
      <c r="C3" s="0">
        <f ref="C3:C7" t="shared" si="2">SUM(D3:AH3)</f>
        <v>0</v>
      </c>
      <c r="D3" s="7"/>
      <c r="E3" s="7"/>
      <c r="F3" s="6"/>
      <c r="G3" s="6"/>
      <c r="H3" s="6"/>
      <c r="I3" s="6"/>
      <c r="J3" s="6"/>
      <c r="K3" s="7"/>
      <c r="L3" s="7"/>
      <c r="M3" s="6"/>
      <c r="N3" s="6"/>
      <c r="O3" s="6"/>
      <c r="P3" s="6"/>
      <c r="Q3" s="6"/>
      <c r="R3" s="7"/>
      <c r="S3" s="7"/>
      <c r="T3" s="6"/>
      <c r="U3" s="6"/>
      <c r="V3" s="6"/>
      <c r="W3" s="6"/>
      <c r="X3" s="8"/>
      <c r="Y3" s="7"/>
      <c r="Z3" s="7"/>
      <c r="AA3" s="9"/>
      <c r="AB3" s="13"/>
      <c r="AC3" s="15"/>
      <c r="AD3" s="15"/>
      <c r="AE3" s="15"/>
      <c r="AF3" s="14"/>
      <c r="AG3" s="7"/>
      <c r="AH3" s="9"/>
    </row>
    <row r="4">
      <c r="A4" s="0" t="s">
        <v>5</v>
      </c>
      <c r="B4" s="0">
        <f>C4*0.8</f>
        <v>0</v>
      </c>
      <c r="C4" s="0">
        <f>SUM(D4:AH4)</f>
        <v>0</v>
      </c>
      <c r="D4" s="7"/>
      <c r="E4" s="7"/>
      <c r="F4" s="6"/>
      <c r="G4" s="6"/>
      <c r="H4" s="6"/>
      <c r="I4" s="6"/>
      <c r="J4" s="6"/>
      <c r="K4" s="7"/>
      <c r="L4" s="7"/>
      <c r="M4" s="6"/>
      <c r="N4" s="6"/>
      <c r="O4" s="6"/>
      <c r="P4" s="6"/>
      <c r="Q4" s="6"/>
      <c r="R4" s="7"/>
      <c r="S4" s="7"/>
      <c r="T4" s="6"/>
      <c r="U4" s="6"/>
      <c r="V4" s="6"/>
      <c r="W4" s="6"/>
      <c r="X4" s="8"/>
      <c r="Y4" s="7"/>
      <c r="Z4" s="7"/>
      <c r="AA4" s="9"/>
      <c r="AB4" s="13"/>
      <c r="AC4" s="15"/>
      <c r="AD4" s="15"/>
      <c r="AE4" s="15"/>
      <c r="AF4" s="14"/>
      <c r="AG4" s="7"/>
      <c r="AH4" s="9"/>
    </row>
    <row r="5">
      <c r="A5" s="0" t="s">
        <v>6</v>
      </c>
      <c r="B5" s="0">
        <f t="shared" si="1"/>
        <v>0</v>
      </c>
      <c r="C5" s="0">
        <f t="shared" si="2"/>
        <v>0</v>
      </c>
      <c r="D5" s="7"/>
      <c r="E5" s="7"/>
      <c r="F5" s="6"/>
      <c r="G5" s="6"/>
      <c r="H5" s="6"/>
      <c r="I5" s="6"/>
      <c r="J5" s="6"/>
      <c r="K5" s="7"/>
      <c r="L5" s="7"/>
      <c r="M5" s="6"/>
      <c r="N5" s="6"/>
      <c r="O5" s="6"/>
      <c r="P5" s="6"/>
      <c r="Q5" s="6"/>
      <c r="R5" s="7"/>
      <c r="S5" s="7"/>
      <c r="T5" s="6"/>
      <c r="U5" s="6"/>
      <c r="V5" s="6"/>
      <c r="W5" s="6"/>
      <c r="X5" s="8"/>
      <c r="Y5" s="7"/>
      <c r="Z5" s="7"/>
      <c r="AA5" s="9"/>
      <c r="AB5" s="13"/>
      <c r="AC5" s="15"/>
      <c r="AD5" s="15"/>
      <c r="AE5" s="15"/>
      <c r="AF5" s="14"/>
      <c r="AG5" s="7"/>
      <c r="AH5" s="9"/>
    </row>
    <row r="6">
      <c r="A6" s="0" t="s">
        <v>7</v>
      </c>
      <c r="B6" s="0">
        <f>C6*0.8</f>
        <v>0</v>
      </c>
      <c r="C6" s="0">
        <f>SUM(D6:AH6)</f>
        <v>0</v>
      </c>
      <c r="D6" s="7"/>
      <c r="E6" s="7"/>
      <c r="F6" s="6"/>
      <c r="G6" s="6"/>
      <c r="H6" s="6"/>
      <c r="I6" s="6"/>
      <c r="J6" s="6"/>
      <c r="K6" s="7"/>
      <c r="L6" s="7"/>
      <c r="M6" s="6"/>
      <c r="N6" s="6"/>
      <c r="O6" s="6"/>
      <c r="P6" s="6"/>
      <c r="Q6" s="6"/>
      <c r="R6" s="7"/>
      <c r="S6" s="7"/>
      <c r="T6" s="6"/>
      <c r="U6" s="6"/>
      <c r="V6" s="6"/>
      <c r="W6" s="6"/>
      <c r="X6" s="8"/>
      <c r="Y6" s="7"/>
      <c r="Z6" s="7"/>
      <c r="AA6" s="9"/>
      <c r="AB6" s="13"/>
      <c r="AC6" s="15"/>
      <c r="AD6" s="15"/>
      <c r="AE6" s="15"/>
      <c r="AF6" s="14"/>
      <c r="AG6" s="7"/>
      <c r="AH6" s="9"/>
    </row>
    <row r="7" s="10" customFormat="1">
      <c r="B7" s="10">
        <f>C7*0.8</f>
        <v>104.80000000000001</v>
      </c>
      <c r="C7" s="10">
        <f t="shared" si="2"/>
        <v>131</v>
      </c>
      <c r="D7" s="11">
        <f ref="D7:AH7" t="shared" si="5">IF(D$1 &lt;&gt; "", SUM(D2:D6), "")</f>
        <v>8</v>
      </c>
      <c r="E7" s="11">
        <f t="shared" si="5"/>
        <v>0</v>
      </c>
      <c r="F7" s="11">
        <f t="shared" si="5"/>
        <v>0</v>
      </c>
      <c r="G7" s="11">
        <f t="shared" si="5"/>
        <v>8</v>
      </c>
      <c r="H7" s="11">
        <f t="shared" si="5"/>
        <v>5</v>
      </c>
      <c r="I7" s="11">
        <f t="shared" si="5"/>
        <v>5</v>
      </c>
      <c r="J7" s="11">
        <f t="shared" si="5"/>
        <v>8</v>
      </c>
      <c r="K7" s="11">
        <f t="shared" si="5"/>
        <v>6</v>
      </c>
      <c r="L7" s="11">
        <f t="shared" si="5"/>
        <v>0</v>
      </c>
      <c r="M7" s="11">
        <f t="shared" si="5"/>
        <v>0</v>
      </c>
      <c r="N7" s="11">
        <f t="shared" si="5"/>
        <v>5</v>
      </c>
      <c r="O7" s="11">
        <f t="shared" si="5"/>
        <v>5</v>
      </c>
      <c r="P7" s="11">
        <f t="shared" si="5"/>
        <v>5</v>
      </c>
      <c r="Q7" s="11">
        <f t="shared" si="5"/>
        <v>8</v>
      </c>
      <c r="R7" s="11">
        <f t="shared" si="5"/>
        <v>8</v>
      </c>
      <c r="S7" s="11">
        <f t="shared" si="5"/>
        <v>0</v>
      </c>
      <c r="T7" s="11">
        <f t="shared" si="5"/>
        <v>0</v>
      </c>
      <c r="U7" s="11">
        <f t="shared" si="5"/>
        <v>8</v>
      </c>
      <c r="V7" s="11">
        <f t="shared" si="5"/>
        <v>5</v>
      </c>
      <c r="W7" s="11">
        <f t="shared" si="5"/>
        <v>5</v>
      </c>
      <c r="X7" s="11">
        <f t="shared" si="5"/>
        <v>8</v>
      </c>
      <c r="Y7" s="11">
        <f t="shared" si="5"/>
        <v>8</v>
      </c>
      <c r="Z7" s="11">
        <f t="shared" si="5"/>
        <v>0</v>
      </c>
      <c r="AA7" s="11">
        <f t="shared" si="5"/>
        <v>0</v>
      </c>
      <c r="AB7" s="11">
        <f t="shared" si="5"/>
        <v>8</v>
      </c>
      <c r="AC7" s="11">
        <f t="shared" si="5"/>
        <v>5</v>
      </c>
      <c r="AD7" s="11">
        <f t="shared" si="5"/>
        <v>5</v>
      </c>
      <c r="AE7" s="11">
        <f t="shared" si="5"/>
        <v>0</v>
      </c>
      <c r="AF7" s="11">
        <f t="shared" si="5"/>
        <v>8</v>
      </c>
      <c r="AG7" s="11">
        <f t="shared" si="5"/>
        <v>0</v>
      </c>
      <c r="AH7" s="11">
        <f t="shared" si="5"/>
        <v>0</v>
      </c>
    </row>
    <row r="8" s="20" customFormat="1">
      <c r="D8" s="21">
        <f>IF(D$1 = "", "", IF(COUNTIF(Holidays!$B$2:$B$11,D$1),INDEX(Holidays!$A$2:$B$11,MATCH(D$1,Holidays!$B$2:$B$11,0),1), IF(D$1 = IF(EOMONTH($D$1,0) = $D$1 + 27, IF(WEEKDAY($D$1 + 24) = 7, $D$1 + 23, IF(WEEKDAY($D$1 + 24) = 1, $D$1 + 22, $D$1 + 24)), IF(WEEKDAY($D$1 + 27) = 7, $D$1 + 26, IF(WEEKDAY($D$1 + 27) = 1, $D$1 + 25, $D$1 + 27))), "Turn In", IF(D$1 &gt; IF(EOMONTH($D$1,0) = $D$1 + 27, IF(WEEKDAY($D$1 + 24) = 7, $D$1 + 23, IF(WEEKDAY($D$1 + 24) = 1, $D$1 + 22, $D$1 + 24)), IF(WEEKDAY($D$1 + 27) = 7, $D$1 + 26, IF(WEEKDAY($D$1 + 27) = 1, $D$1 + 25, $D$1 + 27))), "Estimate", ""))))</f>
      </c>
      <c r="E8" s="21">
        <f>IF(E$1 = "", "", IF(COUNTIF(Holidays!$B$2:$B$11,E$1),INDEX(Holidays!$A$2:$B$11,MATCH(E$1,Holidays!$B$2:$B$11,0),1), IF(E$1 = IF(EOMONTH($D$1,0) = $D$1 + 27, IF(WEEKDAY($D$1 + 24) = 7, $D$1 + 23, IF(WEEKDAY($D$1 + 24) = 1, $D$1 + 22, $D$1 + 24)), IF(WEEKDAY($D$1 + 27) = 7, $D$1 + 26, IF(WEEKDAY($D$1 + 27) = 1, $D$1 + 25, $D$1 + 27))), "Turn In", IF(E$1 &gt; IF(EOMONTH($D$1,0) = $D$1 + 27, IF(WEEKDAY($D$1 + 24) = 7, $D$1 + 23, IF(WEEKDAY($D$1 + 24) = 1, $D$1 + 22, $D$1 + 24)), IF(WEEKDAY($D$1 + 27) = 7, $D$1 + 26, IF(WEEKDAY($D$1 + 27) = 1, $D$1 + 25, $D$1 + 27))), "Estimate", ""))))</f>
      </c>
      <c r="F8" s="21">
        <f>IF(F$1 = "", "", IF(COUNTIF(Holidays!$B$2:$B$11,F$1),INDEX(Holidays!$A$2:$B$11,MATCH(F$1,Holidays!$B$2:$B$11,0),1), IF(F$1 = IF(EOMONTH($D$1,0) = $D$1 + 27, IF(WEEKDAY($D$1 + 24) = 7, $D$1 + 23, IF(WEEKDAY($D$1 + 24) = 1, $D$1 + 22, $D$1 + 24)), IF(WEEKDAY($D$1 + 27) = 7, $D$1 + 26, IF(WEEKDAY($D$1 + 27) = 1, $D$1 + 25, $D$1 + 27))), "Turn In", IF(F$1 &gt; IF(EOMONTH($D$1,0) = $D$1 + 27, IF(WEEKDAY($D$1 + 24) = 7, $D$1 + 23, IF(WEEKDAY($D$1 + 24) = 1, $D$1 + 22, $D$1 + 24)), IF(WEEKDAY($D$1 + 27) = 7, $D$1 + 26, IF(WEEKDAY($D$1 + 27) = 1, $D$1 + 25, $D$1 + 27))), "Estimate", ""))))</f>
      </c>
      <c r="G8" s="21">
        <f>IF(G$1 = "", "", IF(COUNTIF(Holidays!$B$2:$B$11,G$1),INDEX(Holidays!$A$2:$B$11,MATCH(G$1,Holidays!$B$2:$B$11,0),1), IF(G$1 = IF(EOMONTH($D$1,0) = $D$1 + 27, IF(WEEKDAY($D$1 + 24) = 7, $D$1 + 23, IF(WEEKDAY($D$1 + 24) = 1, $D$1 + 22, $D$1 + 24)), IF(WEEKDAY($D$1 + 27) = 7, $D$1 + 26, IF(WEEKDAY($D$1 + 27) = 1, $D$1 + 25, $D$1 + 27))), "Turn In", IF(G$1 &gt; IF(EOMONTH($D$1,0) = $D$1 + 27, IF(WEEKDAY($D$1 + 24) = 7, $D$1 + 23, IF(WEEKDAY($D$1 + 24) = 1, $D$1 + 22, $D$1 + 24)), IF(WEEKDAY($D$1 + 27) = 7, $D$1 + 26, IF(WEEKDAY($D$1 + 27) = 1, $D$1 + 25, $D$1 + 27))), "Estimate", ""))))</f>
      </c>
      <c r="H8" s="21">
        <f>IF(H$1 = "", "", IF(COUNTIF(Holidays!$B$2:$B$11,H$1),INDEX(Holidays!$A$2:$B$11,MATCH(H$1,Holidays!$B$2:$B$11,0),1), IF(H$1 = IF(EOMONTH($D$1,0) = $D$1 + 27, IF(WEEKDAY($D$1 + 24) = 7, $D$1 + 23, IF(WEEKDAY($D$1 + 24) = 1, $D$1 + 22, $D$1 + 24)), IF(WEEKDAY($D$1 + 27) = 7, $D$1 + 26, IF(WEEKDAY($D$1 + 27) = 1, $D$1 + 25, $D$1 + 27))), "Turn In", IF(H$1 &gt; IF(EOMONTH($D$1,0) = $D$1 + 27, IF(WEEKDAY($D$1 + 24) = 7, $D$1 + 23, IF(WEEKDAY($D$1 + 24) = 1, $D$1 + 22, $D$1 + 24)), IF(WEEKDAY($D$1 + 27) = 7, $D$1 + 26, IF(WEEKDAY($D$1 + 27) = 1, $D$1 + 25, $D$1 + 27))), "Estimate", ""))))</f>
      </c>
      <c r="I8" s="21">
        <f>IF(I$1 = "", "", IF(COUNTIF(Holidays!$B$2:$B$11,I$1),INDEX(Holidays!$A$2:$B$11,MATCH(I$1,Holidays!$B$2:$B$11,0),1), IF(I$1 = IF(EOMONTH($D$1,0) = $D$1 + 27, IF(WEEKDAY($D$1 + 24) = 7, $D$1 + 23, IF(WEEKDAY($D$1 + 24) = 1, $D$1 + 22, $D$1 + 24)), IF(WEEKDAY($D$1 + 27) = 7, $D$1 + 26, IF(WEEKDAY($D$1 + 27) = 1, $D$1 + 25, $D$1 + 27))), "Turn In", IF(I$1 &gt; IF(EOMONTH($D$1,0) = $D$1 + 27, IF(WEEKDAY($D$1 + 24) = 7, $D$1 + 23, IF(WEEKDAY($D$1 + 24) = 1, $D$1 + 22, $D$1 + 24)), IF(WEEKDAY($D$1 + 27) = 7, $D$1 + 26, IF(WEEKDAY($D$1 + 27) = 1, $D$1 + 25, $D$1 + 27))), "Estimate", ""))))</f>
      </c>
      <c r="J8" s="21">
        <f>IF(J$1 = "", "", IF(COUNTIF(Holidays!$B$2:$B$11,J$1),INDEX(Holidays!$A$2:$B$11,MATCH(J$1,Holidays!$B$2:$B$11,0),1), IF(J$1 = IF(EOMONTH($D$1,0) = $D$1 + 27, IF(WEEKDAY($D$1 + 24) = 7, $D$1 + 23, IF(WEEKDAY($D$1 + 24) = 1, $D$1 + 22, $D$1 + 24)), IF(WEEKDAY($D$1 + 27) = 7, $D$1 + 26, IF(WEEKDAY($D$1 + 27) = 1, $D$1 + 25, $D$1 + 27))), "Turn In", IF(J$1 &gt; IF(EOMONTH($D$1,0) = $D$1 + 27, IF(WEEKDAY($D$1 + 24) = 7, $D$1 + 23, IF(WEEKDAY($D$1 + 24) = 1, $D$1 + 22, $D$1 + 24)), IF(WEEKDAY($D$1 + 27) = 7, $D$1 + 26, IF(WEEKDAY($D$1 + 27) = 1, $D$1 + 25, $D$1 + 27))), "Estimate", ""))))</f>
      </c>
      <c r="K8" s="21">
        <f>IF(K$1 = "", "", IF(COUNTIF(Holidays!$B$2:$B$11,K$1),INDEX(Holidays!$A$2:$B$11,MATCH(K$1,Holidays!$B$2:$B$11,0),1), IF(K$1 = IF(EOMONTH($D$1,0) = $D$1 + 27, IF(WEEKDAY($D$1 + 24) = 7, $D$1 + 23, IF(WEEKDAY($D$1 + 24) = 1, $D$1 + 22, $D$1 + 24)), IF(WEEKDAY($D$1 + 27) = 7, $D$1 + 26, IF(WEEKDAY($D$1 + 27) = 1, $D$1 + 25, $D$1 + 27))), "Turn In", IF(K$1 &gt; IF(EOMONTH($D$1,0) = $D$1 + 27, IF(WEEKDAY($D$1 + 24) = 7, $D$1 + 23, IF(WEEKDAY($D$1 + 24) = 1, $D$1 + 22, $D$1 + 24)), IF(WEEKDAY($D$1 + 27) = 7, $D$1 + 26, IF(WEEKDAY($D$1 + 27) = 1, $D$1 + 25, $D$1 + 27))), "Estimate", ""))))</f>
      </c>
      <c r="L8" s="21">
        <f>IF(L$1 = "", "", IF(COUNTIF(Holidays!$B$2:$B$11,L$1),INDEX(Holidays!$A$2:$B$11,MATCH(L$1,Holidays!$B$2:$B$11,0),1), IF(L$1 = IF(EOMONTH($D$1,0) = $D$1 + 27, IF(WEEKDAY($D$1 + 24) = 7, $D$1 + 23, IF(WEEKDAY($D$1 + 24) = 1, $D$1 + 22, $D$1 + 24)), IF(WEEKDAY($D$1 + 27) = 7, $D$1 + 26, IF(WEEKDAY($D$1 + 27) = 1, $D$1 + 25, $D$1 + 27))), "Turn In", IF(L$1 &gt; IF(EOMONTH($D$1,0) = $D$1 + 27, IF(WEEKDAY($D$1 + 24) = 7, $D$1 + 23, IF(WEEKDAY($D$1 + 24) = 1, $D$1 + 22, $D$1 + 24)), IF(WEEKDAY($D$1 + 27) = 7, $D$1 + 26, IF(WEEKDAY($D$1 + 27) = 1, $D$1 + 25, $D$1 + 27))), "Estimate", ""))))</f>
      </c>
      <c r="M8" s="21">
        <f>IF(M$1 = "", "", IF(COUNTIF(Holidays!$B$2:$B$11,M$1),INDEX(Holidays!$A$2:$B$11,MATCH(M$1,Holidays!$B$2:$B$11,0),1), IF(M$1 = IF(EOMONTH($D$1,0) = $D$1 + 27, IF(WEEKDAY($D$1 + 24) = 7, $D$1 + 23, IF(WEEKDAY($D$1 + 24) = 1, $D$1 + 22, $D$1 + 24)), IF(WEEKDAY($D$1 + 27) = 7, $D$1 + 26, IF(WEEKDAY($D$1 + 27) = 1, $D$1 + 25, $D$1 + 27))), "Turn In", IF(M$1 &gt; IF(EOMONTH($D$1,0) = $D$1 + 27, IF(WEEKDAY($D$1 + 24) = 7, $D$1 + 23, IF(WEEKDAY($D$1 + 24) = 1, $D$1 + 22, $D$1 + 24)), IF(WEEKDAY($D$1 + 27) = 7, $D$1 + 26, IF(WEEKDAY($D$1 + 27) = 1, $D$1 + 25, $D$1 + 27))), "Estimate", ""))))</f>
      </c>
      <c r="N8" s="21">
        <f>IF(N$1 = "", "", IF(COUNTIF(Holidays!$B$2:$B$11,N$1),INDEX(Holidays!$A$2:$B$11,MATCH(N$1,Holidays!$B$2:$B$11,0),1), IF(N$1 = IF(EOMONTH($D$1,0) = $D$1 + 27, IF(WEEKDAY($D$1 + 24) = 7, $D$1 + 23, IF(WEEKDAY($D$1 + 24) = 1, $D$1 + 22, $D$1 + 24)), IF(WEEKDAY($D$1 + 27) = 7, $D$1 + 26, IF(WEEKDAY($D$1 + 27) = 1, $D$1 + 25, $D$1 + 27))), "Turn In", IF(N$1 &gt; IF(EOMONTH($D$1,0) = $D$1 + 27, IF(WEEKDAY($D$1 + 24) = 7, $D$1 + 23, IF(WEEKDAY($D$1 + 24) = 1, $D$1 + 22, $D$1 + 24)), IF(WEEKDAY($D$1 + 27) = 7, $D$1 + 26, IF(WEEKDAY($D$1 + 27) = 1, $D$1 + 25, $D$1 + 27))), "Estimate", ""))))</f>
      </c>
      <c r="O8" s="21">
        <f>IF(O$1 = "", "", IF(COUNTIF(Holidays!$B$2:$B$11,O$1),INDEX(Holidays!$A$2:$B$11,MATCH(O$1,Holidays!$B$2:$B$11,0),1), IF(O$1 = IF(EOMONTH($D$1,0) = $D$1 + 27, IF(WEEKDAY($D$1 + 24) = 7, $D$1 + 23, IF(WEEKDAY($D$1 + 24) = 1, $D$1 + 22, $D$1 + 24)), IF(WEEKDAY($D$1 + 27) = 7, $D$1 + 26, IF(WEEKDAY($D$1 + 27) = 1, $D$1 + 25, $D$1 + 27))), "Turn In", IF(O$1 &gt; IF(EOMONTH($D$1,0) = $D$1 + 27, IF(WEEKDAY($D$1 + 24) = 7, $D$1 + 23, IF(WEEKDAY($D$1 + 24) = 1, $D$1 + 22, $D$1 + 24)), IF(WEEKDAY($D$1 + 27) = 7, $D$1 + 26, IF(WEEKDAY($D$1 + 27) = 1, $D$1 + 25, $D$1 + 27))), "Estimate", ""))))</f>
      </c>
      <c r="P8" s="21">
        <f>IF(P$1 = "", "", IF(COUNTIF(Holidays!$B$2:$B$11,P$1),INDEX(Holidays!$A$2:$B$11,MATCH(P$1,Holidays!$B$2:$B$11,0),1), IF(P$1 = IF(EOMONTH($D$1,0) = $D$1 + 27, IF(WEEKDAY($D$1 + 24) = 7, $D$1 + 23, IF(WEEKDAY($D$1 + 24) = 1, $D$1 + 22, $D$1 + 24)), IF(WEEKDAY($D$1 + 27) = 7, $D$1 + 26, IF(WEEKDAY($D$1 + 27) = 1, $D$1 + 25, $D$1 + 27))), "Turn In", IF(P$1 &gt; IF(EOMONTH($D$1,0) = $D$1 + 27, IF(WEEKDAY($D$1 + 24) = 7, $D$1 + 23, IF(WEEKDAY($D$1 + 24) = 1, $D$1 + 22, $D$1 + 24)), IF(WEEKDAY($D$1 + 27) = 7, $D$1 + 26, IF(WEEKDAY($D$1 + 27) = 1, $D$1 + 25, $D$1 + 27))), "Estimate", ""))))</f>
      </c>
      <c r="Q8" s="21">
        <f>IF(Q$1 = "", "", IF(COUNTIF(Holidays!$B$2:$B$11,Q$1),INDEX(Holidays!$A$2:$B$11,MATCH(Q$1,Holidays!$B$2:$B$11,0),1), IF(Q$1 = IF(EOMONTH($D$1,0) = $D$1 + 27, IF(WEEKDAY($D$1 + 24) = 7, $D$1 + 23, IF(WEEKDAY($D$1 + 24) = 1, $D$1 + 22, $D$1 + 24)), IF(WEEKDAY($D$1 + 27) = 7, $D$1 + 26, IF(WEEKDAY($D$1 + 27) = 1, $D$1 + 25, $D$1 + 27))), "Turn In", IF(Q$1 &gt; IF(EOMONTH($D$1,0) = $D$1 + 27, IF(WEEKDAY($D$1 + 24) = 7, $D$1 + 23, IF(WEEKDAY($D$1 + 24) = 1, $D$1 + 22, $D$1 + 24)), IF(WEEKDAY($D$1 + 27) = 7, $D$1 + 26, IF(WEEKDAY($D$1 + 27) = 1, $D$1 + 25, $D$1 + 27))), "Estimate", ""))))</f>
      </c>
      <c r="R8" s="21">
        <f>IF(R$1 = "", "", IF(COUNTIF(Holidays!$B$2:$B$11,R$1),INDEX(Holidays!$A$2:$B$11,MATCH(R$1,Holidays!$B$2:$B$11,0),1), IF(R$1 = IF(EOMONTH($D$1,0) = $D$1 + 27, IF(WEEKDAY($D$1 + 24) = 7, $D$1 + 23, IF(WEEKDAY($D$1 + 24) = 1, $D$1 + 22, $D$1 + 24)), IF(WEEKDAY($D$1 + 27) = 7, $D$1 + 26, IF(WEEKDAY($D$1 + 27) = 1, $D$1 + 25, $D$1 + 27))), "Turn In", IF(R$1 &gt; IF(EOMONTH($D$1,0) = $D$1 + 27, IF(WEEKDAY($D$1 + 24) = 7, $D$1 + 23, IF(WEEKDAY($D$1 + 24) = 1, $D$1 + 22, $D$1 + 24)), IF(WEEKDAY($D$1 + 27) = 7, $D$1 + 26, IF(WEEKDAY($D$1 + 27) = 1, $D$1 + 25, $D$1 + 27))), "Estimate", ""))))</f>
      </c>
      <c r="S8" s="21">
        <f>IF(S$1 = "", "", IF(COUNTIF(Holidays!$B$2:$B$11,S$1),INDEX(Holidays!$A$2:$B$11,MATCH(S$1,Holidays!$B$2:$B$11,0),1), IF(S$1 = IF(EOMONTH($D$1,0) = $D$1 + 27, IF(WEEKDAY($D$1 + 24) = 7, $D$1 + 23, IF(WEEKDAY($D$1 + 24) = 1, $D$1 + 22, $D$1 + 24)), IF(WEEKDAY($D$1 + 27) = 7, $D$1 + 26, IF(WEEKDAY($D$1 + 27) = 1, $D$1 + 25, $D$1 + 27))), "Turn In", IF(S$1 &gt; IF(EOMONTH($D$1,0) = $D$1 + 27, IF(WEEKDAY($D$1 + 24) = 7, $D$1 + 23, IF(WEEKDAY($D$1 + 24) = 1, $D$1 + 22, $D$1 + 24)), IF(WEEKDAY($D$1 + 27) = 7, $D$1 + 26, IF(WEEKDAY($D$1 + 27) = 1, $D$1 + 25, $D$1 + 27))), "Estimate", ""))))</f>
      </c>
      <c r="T8" s="21">
        <f>IF(T$1 = "", "", IF(COUNTIF(Holidays!$B$2:$B$11,T$1),INDEX(Holidays!$A$2:$B$11,MATCH(T$1,Holidays!$B$2:$B$11,0),1), IF(T$1 = IF(EOMONTH($D$1,0) = $D$1 + 27, IF(WEEKDAY($D$1 + 24) = 7, $D$1 + 23, IF(WEEKDAY($D$1 + 24) = 1, $D$1 + 22, $D$1 + 24)), IF(WEEKDAY($D$1 + 27) = 7, $D$1 + 26, IF(WEEKDAY($D$1 + 27) = 1, $D$1 + 25, $D$1 + 27))), "Turn In", IF(T$1 &gt; IF(EOMONTH($D$1,0) = $D$1 + 27, IF(WEEKDAY($D$1 + 24) = 7, $D$1 + 23, IF(WEEKDAY($D$1 + 24) = 1, $D$1 + 22, $D$1 + 24)), IF(WEEKDAY($D$1 + 27) = 7, $D$1 + 26, IF(WEEKDAY($D$1 + 27) = 1, $D$1 + 25, $D$1 + 27))), "Estimate", ""))))</f>
      </c>
      <c r="U8" s="21">
        <f>IF(U$1 = "", "", IF(COUNTIF(Holidays!$B$2:$B$11,U$1),INDEX(Holidays!$A$2:$B$11,MATCH(U$1,Holidays!$B$2:$B$11,0),1), IF(U$1 = IF(EOMONTH($D$1,0) = $D$1 + 27, IF(WEEKDAY($D$1 + 24) = 7, $D$1 + 23, IF(WEEKDAY($D$1 + 24) = 1, $D$1 + 22, $D$1 + 24)), IF(WEEKDAY($D$1 + 27) = 7, $D$1 + 26, IF(WEEKDAY($D$1 + 27) = 1, $D$1 + 25, $D$1 + 27))), "Turn In", IF(U$1 &gt; IF(EOMONTH($D$1,0) = $D$1 + 27, IF(WEEKDAY($D$1 + 24) = 7, $D$1 + 23, IF(WEEKDAY($D$1 + 24) = 1, $D$1 + 22, $D$1 + 24)), IF(WEEKDAY($D$1 + 27) = 7, $D$1 + 26, IF(WEEKDAY($D$1 + 27) = 1, $D$1 + 25, $D$1 + 27))), "Estimate", ""))))</f>
      </c>
      <c r="V8" s="21">
        <f>IF(V$1 = "", "", IF(COUNTIF(Holidays!$B$2:$B$11,V$1),INDEX(Holidays!$A$2:$B$11,MATCH(V$1,Holidays!$B$2:$B$11,0),1), IF(V$1 = IF(EOMONTH($D$1,0) = $D$1 + 27, IF(WEEKDAY($D$1 + 24) = 7, $D$1 + 23, IF(WEEKDAY($D$1 + 24) = 1, $D$1 + 22, $D$1 + 24)), IF(WEEKDAY($D$1 + 27) = 7, $D$1 + 26, IF(WEEKDAY($D$1 + 27) = 1, $D$1 + 25, $D$1 + 27))), "Turn In", IF(V$1 &gt; IF(EOMONTH($D$1,0) = $D$1 + 27, IF(WEEKDAY($D$1 + 24) = 7, $D$1 + 23, IF(WEEKDAY($D$1 + 24) = 1, $D$1 + 22, $D$1 + 24)), IF(WEEKDAY($D$1 + 27) = 7, $D$1 + 26, IF(WEEKDAY($D$1 + 27) = 1, $D$1 + 25, $D$1 + 27))), "Estimate", ""))))</f>
      </c>
      <c r="W8" s="21">
        <f>IF(W$1 = "", "", IF(COUNTIF(Holidays!$B$2:$B$11,W$1),INDEX(Holidays!$A$2:$B$11,MATCH(W$1,Holidays!$B$2:$B$11,0),1), IF(W$1 = IF(EOMONTH($D$1,0) = $D$1 + 27, IF(WEEKDAY($D$1 + 24) = 7, $D$1 + 23, IF(WEEKDAY($D$1 + 24) = 1, $D$1 + 22, $D$1 + 24)), IF(WEEKDAY($D$1 + 27) = 7, $D$1 + 26, IF(WEEKDAY($D$1 + 27) = 1, $D$1 + 25, $D$1 + 27))), "Turn In", IF(W$1 &gt; IF(EOMONTH($D$1,0) = $D$1 + 27, IF(WEEKDAY($D$1 + 24) = 7, $D$1 + 23, IF(WEEKDAY($D$1 + 24) = 1, $D$1 + 22, $D$1 + 24)), IF(WEEKDAY($D$1 + 27) = 7, $D$1 + 26, IF(WEEKDAY($D$1 + 27) = 1, $D$1 + 25, $D$1 + 27))), "Estimate", ""))))</f>
      </c>
      <c r="X8" s="21">
        <f>IF(X$1 = "", "", IF(COUNTIF(Holidays!$B$2:$B$11,X$1),INDEX(Holidays!$A$2:$B$11,MATCH(X$1,Holidays!$B$2:$B$11,0),1), IF(X$1 = IF(EOMONTH($D$1,0) = $D$1 + 27, IF(WEEKDAY($D$1 + 24) = 7, $D$1 + 23, IF(WEEKDAY($D$1 + 24) = 1, $D$1 + 22, $D$1 + 24)), IF(WEEKDAY($D$1 + 27) = 7, $D$1 + 26, IF(WEEKDAY($D$1 + 27) = 1, $D$1 + 25, $D$1 + 27))), "Turn In", IF(X$1 &gt; IF(EOMONTH($D$1,0) = $D$1 + 27, IF(WEEKDAY($D$1 + 24) = 7, $D$1 + 23, IF(WEEKDAY($D$1 + 24) = 1, $D$1 + 22, $D$1 + 24)), IF(WEEKDAY($D$1 + 27) = 7, $D$1 + 26, IF(WEEKDAY($D$1 + 27) = 1, $D$1 + 25, $D$1 + 27))), "Estimate", ""))))</f>
      </c>
      <c r="Y8" s="21">
        <f>IF(Y$1 = "", "", IF(COUNTIF(Holidays!$B$2:$B$11,Y$1),INDEX(Holidays!$A$2:$B$11,MATCH(Y$1,Holidays!$B$2:$B$11,0),1), IF(Y$1 = IF(EOMONTH($D$1,0) = $D$1 + 27, IF(WEEKDAY($D$1 + 24) = 7, $D$1 + 23, IF(WEEKDAY($D$1 + 24) = 1, $D$1 + 22, $D$1 + 24)), IF(WEEKDAY($D$1 + 27) = 7, $D$1 + 26, IF(WEEKDAY($D$1 + 27) = 1, $D$1 + 25, $D$1 + 27))), "Turn In", IF(Y$1 &gt; IF(EOMONTH($D$1,0) = $D$1 + 27, IF(WEEKDAY($D$1 + 24) = 7, $D$1 + 23, IF(WEEKDAY($D$1 + 24) = 1, $D$1 + 22, $D$1 + 24)), IF(WEEKDAY($D$1 + 27) = 7, $D$1 + 26, IF(WEEKDAY($D$1 + 27) = 1, $D$1 + 25, $D$1 + 27))), "Estimate", ""))))</f>
      </c>
      <c r="Z8" s="21">
        <f>IF(Z$1 = "", "", IF(COUNTIF(Holidays!$B$2:$B$11,Z$1),INDEX(Holidays!$A$2:$B$11,MATCH(Z$1,Holidays!$B$2:$B$11,0),1), IF(Z$1 = IF(EOMONTH($D$1,0) = $D$1 + 27, IF(WEEKDAY($D$1 + 24) = 7, $D$1 + 23, IF(WEEKDAY($D$1 + 24) = 1, $D$1 + 22, $D$1 + 24)), IF(WEEKDAY($D$1 + 27) = 7, $D$1 + 26, IF(WEEKDAY($D$1 + 27) = 1, $D$1 + 25, $D$1 + 27))), "Turn In", IF(Z$1 &gt; IF(EOMONTH($D$1,0) = $D$1 + 27, IF(WEEKDAY($D$1 + 24) = 7, $D$1 + 23, IF(WEEKDAY($D$1 + 24) = 1, $D$1 + 22, $D$1 + 24)), IF(WEEKDAY($D$1 + 27) = 7, $D$1 + 26, IF(WEEKDAY($D$1 + 27) = 1, $D$1 + 25, $D$1 + 27))), "Estimate", ""))))</f>
      </c>
      <c r="AA8" s="21">
        <f>IF(AA$1 = "", "", IF(COUNTIF(Holidays!$B$2:$B$11,AA$1),INDEX(Holidays!$A$2:$B$11,MATCH(AA$1,Holidays!$B$2:$B$11,0),1), IF(AA$1 = IF(EOMONTH($D$1,0) = $D$1 + 27, IF(WEEKDAY($D$1 + 24) = 7, $D$1 + 23, IF(WEEKDAY($D$1 + 24) = 1, $D$1 + 22, $D$1 + 24)), IF(WEEKDAY($D$1 + 27) = 7, $D$1 + 26, IF(WEEKDAY($D$1 + 27) = 1, $D$1 + 25, $D$1 + 27))), "Turn In", IF(AA$1 &gt; IF(EOMONTH($D$1,0) = $D$1 + 27, IF(WEEKDAY($D$1 + 24) = 7, $D$1 + 23, IF(WEEKDAY($D$1 + 24) = 1, $D$1 + 22, $D$1 + 24)), IF(WEEKDAY($D$1 + 27) = 7, $D$1 + 26, IF(WEEKDAY($D$1 + 27) = 1, $D$1 + 25, $D$1 + 27))), "Estimate", ""))))</f>
      </c>
      <c r="AB8" s="21">
        <f>IF(AB$1 = "", "", IF(COUNTIF(Holidays!$B$2:$B$11,AB$1),INDEX(Holidays!$A$2:$B$11,MATCH(AB$1,Holidays!$B$2:$B$11,0),1), IF(AB$1 = IF(EOMONTH($D$1,0) = $D$1 + 27, IF(WEEKDAY($D$1 + 24) = 7, $D$1 + 23, IF(WEEKDAY($D$1 + 24) = 1, $D$1 + 22, $D$1 + 24)), IF(WEEKDAY($D$1 + 27) = 7, $D$1 + 26, IF(WEEKDAY($D$1 + 27) = 1, $D$1 + 25, $D$1 + 27))), "Turn In", IF(AB$1 &gt; IF(EOMONTH($D$1,0) = $D$1 + 27, IF(WEEKDAY($D$1 + 24) = 7, $D$1 + 23, IF(WEEKDAY($D$1 + 24) = 1, $D$1 + 22, $D$1 + 24)), IF(WEEKDAY($D$1 + 27) = 7, $D$1 + 26, IF(WEEKDAY($D$1 + 27) = 1, $D$1 + 25, $D$1 + 27))), "Estimate", ""))))</f>
      </c>
      <c r="AC8" s="21">
        <f>IF(AC$1 = "", "", IF(COUNTIF(Holidays!$B$2:$B$11,AC$1),INDEX(Holidays!$A$2:$B$11,MATCH(AC$1,Holidays!$B$2:$B$11,0),1), IF(AC$1 = IF(EOMONTH($D$1,0) = $D$1 + 27, IF(WEEKDAY($D$1 + 24) = 7, $D$1 + 23, IF(WEEKDAY($D$1 + 24) = 1, $D$1 + 22, $D$1 + 24)), IF(WEEKDAY($D$1 + 27) = 7, $D$1 + 26, IF(WEEKDAY($D$1 + 27) = 1, $D$1 + 25, $D$1 + 27))), "Turn In", IF(AC$1 &gt; IF(EOMONTH($D$1,0) = $D$1 + 27, IF(WEEKDAY($D$1 + 24) = 7, $D$1 + 23, IF(WEEKDAY($D$1 + 24) = 1, $D$1 + 22, $D$1 + 24)), IF(WEEKDAY($D$1 + 27) = 7, $D$1 + 26, IF(WEEKDAY($D$1 + 27) = 1, $D$1 + 25, $D$1 + 27))), "Estimate", ""))))</f>
      </c>
      <c r="AD8" s="21">
        <f>IF(AD$1 = "", "", IF(COUNTIF(Holidays!$B$2:$B$11,AD$1),INDEX(Holidays!$A$2:$B$11,MATCH(AD$1,Holidays!$B$2:$B$11,0),1), IF(AD$1 = IF(EOMONTH($D$1,0) = $D$1 + 27, IF(WEEKDAY($D$1 + 24) = 7, $D$1 + 23, IF(WEEKDAY($D$1 + 24) = 1, $D$1 + 22, $D$1 + 24)), IF(WEEKDAY($D$1 + 27) = 7, $D$1 + 26, IF(WEEKDAY($D$1 + 27) = 1, $D$1 + 25, $D$1 + 27))), "Turn In", IF(AD$1 &gt; IF(EOMONTH($D$1,0) = $D$1 + 27, IF(WEEKDAY($D$1 + 24) = 7, $D$1 + 23, IF(WEEKDAY($D$1 + 24) = 1, $D$1 + 22, $D$1 + 24)), IF(WEEKDAY($D$1 + 27) = 7, $D$1 + 26, IF(WEEKDAY($D$1 + 27) = 1, $D$1 + 25, $D$1 + 27))), "Estimate", ""))))</f>
      </c>
      <c r="AE8" s="21" t="str">
        <f>IF(AE$1 = "", "", IF(COUNTIF(Holidays!$B$2:$B$11,AE$1),INDEX(Holidays!$A$2:$B$11,MATCH(AE$1,Holidays!$B$2:$B$11,0),1), IF(AE$1 = IF(EOMONTH($D$1,0) = $D$1 + 27, IF(WEEKDAY($D$1 + 24) = 7, $D$1 + 23, IF(WEEKDAY($D$1 + 24) = 1, $D$1 + 22, $D$1 + 24)), IF(WEEKDAY($D$1 + 27) = 7, $D$1 + 26, IF(WEEKDAY($D$1 + 27) = 1, $D$1 + 25, $D$1 + 27))), "Turn In", IF(AE$1 &gt; IF(EOMONTH($D$1,0) = $D$1 + 27, IF(WEEKDAY($D$1 + 24) = 7, $D$1 + 23, IF(WEEKDAY($D$1 + 24) = 1, $D$1 + 22, $D$1 + 24)), IF(WEEKDAY($D$1 + 27) = 7, $D$1 + 26, IF(WEEKDAY($D$1 + 27) = 1, $D$1 + 25, $D$1 + 27))), "Estimate", ""))))</f>
        <v>Turn In</v>
      </c>
      <c r="AF8" s="21" t="str">
        <f>IF(AF$1 = "", "", IF(COUNTIF(Holidays!$B$2:$B$11,AF$1),INDEX(Holidays!$A$2:$B$11,MATCH(AF$1,Holidays!$B$2:$B$11,0),1), IF(AF$1 = IF(EOMONTH($D$1,0) = $D$1 + 27, IF(WEEKDAY($D$1 + 24) = 7, $D$1 + 23, IF(WEEKDAY($D$1 + 24) = 1, $D$1 + 22, $D$1 + 24)), IF(WEEKDAY($D$1 + 27) = 7, $D$1 + 26, IF(WEEKDAY($D$1 + 27) = 1, $D$1 + 25, $D$1 + 27))), "Turn In", IF(AF$1 &gt; IF(EOMONTH($D$1,0) = $D$1 + 27, IF(WEEKDAY($D$1 + 24) = 7, $D$1 + 23, IF(WEEKDAY($D$1 + 24) = 1, $D$1 + 22, $D$1 + 24)), IF(WEEKDAY($D$1 + 27) = 7, $D$1 + 26, IF(WEEKDAY($D$1 + 27) = 1, $D$1 + 25, $D$1 + 27))), "Estimate", ""))))</f>
        <v>Estimate</v>
      </c>
      <c r="AG8" s="21" t="str">
        <f>IF(AG$1 = "", "", IF(COUNTIF(Holidays!$B$2:$B$11,AG$1),INDEX(Holidays!$A$2:$B$11,MATCH(AG$1,Holidays!$B$2:$B$11,0),1), IF(AG$1 = IF(EOMONTH($D$1,0) = $D$1 + 27, IF(WEEKDAY($D$1 + 24) = 7, $D$1 + 23, IF(WEEKDAY($D$1 + 24) = 1, $D$1 + 22, $D$1 + 24)), IF(WEEKDAY($D$1 + 27) = 7, $D$1 + 26, IF(WEEKDAY($D$1 + 27) = 1, $D$1 + 25, $D$1 + 27))), "Turn In", IF(AG$1 &gt; IF(EOMONTH($D$1,0) = $D$1 + 27, IF(WEEKDAY($D$1 + 24) = 7, $D$1 + 23, IF(WEEKDAY($D$1 + 24) = 1, $D$1 + 22, $D$1 + 24)), IF(WEEKDAY($D$1 + 27) = 7, $D$1 + 26, IF(WEEKDAY($D$1 + 27) = 1, $D$1 + 25, $D$1 + 27))), "Estimate", ""))))</f>
        <v>Estimate</v>
      </c>
      <c r="AH8" s="21" t="str">
        <f>IF(AH$1 = "", "", IF(COUNTIF(Holidays!$B$2:$B$11,AH$1),INDEX(Holidays!$A$2:$B$11,MATCH(AH$1,Holidays!$B$2:$B$11,0),1), IF(AH$1 = IF(EOMONTH($D$1,0) = $D$1 + 27, IF(WEEKDAY($D$1 + 24) = 7, $D$1 + 23, IF(WEEKDAY($D$1 + 24) = 1, $D$1 + 22, $D$1 + 24)), IF(WEEKDAY($D$1 + 27) = 7, $D$1 + 26, IF(WEEKDAY($D$1 + 27) = 1, $D$1 + 25, $D$1 + 27))), "Turn In", IF(AH$1 &gt; IF(EOMONTH($D$1,0) = $D$1 + 27, IF(WEEKDAY($D$1 + 24) = 7, $D$1 + 23, IF(WEEKDAY($D$1 + 24) = 1, $D$1 + 22, $D$1 + 24)), IF(WEEKDAY($D$1 + 27) = 7, $D$1 + 26, IF(WEEKDAY($D$1 + 27) = 1, $D$1 + 25, $D$1 + 27))), "Estimate", ""))))</f>
        <v>Estimate</v>
      </c>
    </row>
    <row r="9"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19"/>
    </row>
    <row r="10">
      <c r="A10" s="5"/>
    </row>
    <row r="11">
      <c r="A11" s="0" t="s">
        <v>8</v>
      </c>
      <c r="B11" s="0">
        <v>8</v>
      </c>
    </row>
  </sheetData>
  <conditionalFormatting sqref="D1:AH7">
    <cfRule type="expression" dxfId="5" priority="2">
      <formula>AND(D$1 &lt;&gt; "", OR(WEEKDAY(D$1)=7,WEEKDAY(D$1)=1))</formula>
    </cfRule>
    <cfRule type="expression" dxfId="4" priority="3">
      <formula>D$1 = IF(EOMONTH($D$1,0) = $D$1 + 27, IF(WEEKDAY($D$1 + 24) = 7, $D$1 + 23, IF(WEEKDAY($D$1 + 24) = 1, $D$1 + 22, $D$1 + 24)), IF(WEEKDAY($D$1 + 27) = 7, $D$1 + 26, IF(WEEKDAY($D$1 + 27) = 1, $D$1 + 25, $D$1 + 27)))</formula>
    </cfRule>
    <cfRule type="expression" dxfId="3" priority="4">
      <formula>AND(D$1 &lt;&gt; "", D$1 &gt; IF(EOMONTH($D$1,0) = $D$1 + 27, IF(WEEKDAY($D$1 + 24) = 7, $D$1 + 23, IF(WEEKDAY($D$1 + 24) = 1, $D$1 + 22, $D$1 + 24)), IF(WEEKDAY($D$1 + 27) = 7, $D$1 + 26, IF(WEEKDAY($D$1 + 27) = 1, $D$1 + 25, $D$1 + 27))))</formula>
    </cfRule>
    <cfRule type="expression" dxfId="2" priority="5">
      <formula>AND(WEEKDAY(D$1)&lt;&gt;7,WEEKDAY(D$1)&lt;&gt;1)</formula>
    </cfRule>
    <cfRule type="expression" dxfId="1" priority="8">
      <formula>D$1 = ""</formula>
    </cfRule>
  </conditionalFormatting>
  <pageMargins left="0.7" right="0.7" top="0.75" bottom="0.75" header="0.3" footer="0.3"/>
  <pageSetup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8C6246E-6169-4C60-ABCD-546906DE73B6}">
            <xm:f>AND(COUNTIF(Holidays!$B$2:$B$11,D$1),AND(WEEKDAY(D$1)&lt;&gt;7,WEEKDAY(D$1)&lt;&gt;1))</xm:f>
            <x14:dxf>
              <fill>
                <patternFill>
                  <bgColor rgb="FFFF5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D1:AH7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9A8F-DE57-4211-9699-4192E332F607}">
  <dimension ref="A1:B12"/>
  <sheetViews>
    <sheetView workbookViewId="0">
      <selection activeCell="C4" sqref="C4"/>
    </sheetView>
  </sheetViews>
  <sheetFormatPr defaultRowHeight="15" x14ac:dyDescent="0.25"/>
  <cols>
    <col min="1" max="1" bestFit="1" width="19.5703125" customWidth="1"/>
    <col min="2" max="2" width="25.140625" customWidth="1"/>
  </cols>
  <sheetData>
    <row r="1">
      <c r="A1" s="16" t="s">
        <v>9</v>
      </c>
      <c r="B1" s="16">
        <f>YEAR(Month!D1)</f>
        <v>2019</v>
      </c>
    </row>
    <row r="2">
      <c r="A2" s="17" t="s">
        <v>10</v>
      </c>
      <c r="B2" s="18">
        <f>DATE(B1,1,1)</f>
        <v>43466</v>
      </c>
    </row>
    <row r="3">
      <c r="A3" s="17" t="s">
        <v>11</v>
      </c>
      <c r="B3" s="18">
        <f>DATE(B1,2,1)+14+CHOOSE(WEEKDAY(DATE(B1,2,1)),1,0,6,5,4,3,2)</f>
        <v>43514</v>
      </c>
    </row>
    <row r="4">
      <c r="A4" s="17" t="s">
        <v>12</v>
      </c>
      <c r="B4" s="18">
        <f>FLOOR("5/"&amp;DAY(MINUTE(B1/38)/2+56)&amp;"/"&amp;B1,7)-36</f>
        <v>43574</v>
      </c>
    </row>
    <row r="5">
      <c r="A5" s="17" t="s">
        <v>13</v>
      </c>
      <c r="B5" s="18">
        <f>DATE(B1,6,1)-WEEKDAY(DATE(B1,6,6))</f>
        <v>43612</v>
      </c>
    </row>
    <row r="6">
      <c r="A6" s="17" t="s">
        <v>14</v>
      </c>
      <c r="B6" s="18">
        <f>DATE(B1,7,4)</f>
        <v>43650</v>
      </c>
    </row>
    <row r="7">
      <c r="A7" s="17" t="s">
        <v>15</v>
      </c>
      <c r="B7" s="18">
        <f>DATE(B1,9,1)+CHOOSE(WEEKDAY(DATE(B1,9,1)),1,0,6,5,4,3,2)</f>
        <v>43710</v>
      </c>
    </row>
    <row r="8">
      <c r="A8" s="17" t="s">
        <v>16</v>
      </c>
      <c r="B8" s="18">
        <f>DATE(B1,11,1)+21+CHOOSE(WEEKDAY(DATE(B1,11,1)),4,3,2,1,0,6,5)</f>
        <v>43797</v>
      </c>
    </row>
    <row r="9" ht="25.5">
      <c r="A9" s="17" t="s">
        <v>17</v>
      </c>
      <c r="B9" s="18">
        <f>DATE(B1,11,1)+22+CHOOSE(WEEKDAY(DATE(B1,11,1)),4,3,2,1,0,6,5)</f>
        <v>43798</v>
      </c>
    </row>
    <row r="10">
      <c r="A10" s="17" t="s">
        <v>18</v>
      </c>
      <c r="B10" s="18">
        <f>DATE(B1,12,24)</f>
        <v>43823</v>
      </c>
    </row>
    <row r="11">
      <c r="A11" s="17" t="s">
        <v>18</v>
      </c>
      <c r="B11" s="18">
        <f>DATE(B1,12,25)</f>
        <v>43824</v>
      </c>
    </row>
    <row r="12">
      <c r="A12" s="17" t="s">
        <v>18</v>
      </c>
      <c r="B12" s="18">
        <f>DATE(B1,12,31)</f>
        <v>43830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Hosman</dc:creator>
  <cp:lastModifiedBy>Donald Rolling</cp:lastModifiedBy>
  <dcterms:created xsi:type="dcterms:W3CDTF">2017-05-08T21:00:58Z</dcterms:created>
  <dcterms:modified xsi:type="dcterms:W3CDTF">2019-03-27T19:55:51Z</dcterms:modified>
</cp:coreProperties>
</file>