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op Calculation" sheetId="1" r:id="rId4"/>
    <sheet state="visible" name="Average Monthly Gas" sheetId="2" r:id="rId5"/>
  </sheets>
  <definedNames/>
  <calcPr/>
</workbook>
</file>

<file path=xl/sharedStrings.xml><?xml version="1.0" encoding="utf-8"?>
<sst xmlns="http://schemas.openxmlformats.org/spreadsheetml/2006/main" count="24" uniqueCount="24">
  <si>
    <t>Target Frequency In Seconds. How often do you want audits?</t>
  </si>
  <si>
    <t>Reward Token Name (Note must be an approved token in UMA)</t>
  </si>
  <si>
    <t>Reward Token Price in ETH (current market price)</t>
  </si>
  <si>
    <t>Floor (see pip parameters)</t>
  </si>
  <si>
    <t>Ceiling (see pip parameters)</t>
  </si>
  <si>
    <t>Tilt (see pip parameters)</t>
  </si>
  <si>
    <t>Gas Cost Relay (Max Gwei)</t>
  </si>
  <si>
    <t>30 Day Avg Gwei</t>
  </si>
  <si>
    <t>VOL</t>
  </si>
  <si>
    <t>Reward Token Decimal</t>
  </si>
  <si>
    <t>Transaction Cost GWEI</t>
  </si>
  <si>
    <t>Transaction Cost ETH</t>
  </si>
  <si>
    <t>Floor at Target Frequency</t>
  </si>
  <si>
    <t>Celing at Target Frequency</t>
  </si>
  <si>
    <t>Total Rewards Needed at Frequency</t>
  </si>
  <si>
    <t>Drop</t>
  </si>
  <si>
    <t>Non Decimal Adjusted Amount</t>
  </si>
  <si>
    <r>
      <rPr/>
      <t xml:space="preserve">Download the average gas CSV from Etherscan: </t>
    </r>
    <r>
      <rPr>
        <color rgb="FF1155CC"/>
        <u/>
      </rPr>
      <t>https://etherscan.io/chart/gasprice</t>
    </r>
  </si>
  <si>
    <t>Fill the last 30 days</t>
  </si>
  <si>
    <t>Date</t>
  </si>
  <si>
    <t>Unix</t>
  </si>
  <si>
    <t>Value</t>
  </si>
  <si>
    <t>AVG Value</t>
  </si>
  <si>
    <t>GWEI Adjusted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</si>
</sst>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1" xfId="0" applyAlignment="1" applyFont="1" applyNumberFormat="1">
      <alignment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4" numFmtId="164" xfId="0" applyAlignment="1" applyBorder="1" applyFont="1" applyNumberFormat="1">
      <alignment readingOrder="0" vertical="top"/>
    </xf>
    <xf borderId="1" fillId="2" fontId="5" numFmtId="0" xfId="0" applyAlignment="1" applyBorder="1" applyFont="1">
      <alignment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therscan.io/chart/gaspric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29.57"/>
    <col customWidth="1" min="3" max="3" width="27.0"/>
    <col customWidth="1" min="4" max="4" width="16.57"/>
    <col customWidth="1" min="5" max="5" width="17.29"/>
    <col customWidth="1" min="6" max="6" width="16.0"/>
    <col customWidth="1" min="7" max="7" width="27.29"/>
    <col customWidth="1" min="8" max="8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f>60*60</f>
        <v>3600</v>
      </c>
      <c r="B2" s="5" t="s">
        <v>8</v>
      </c>
      <c r="C2" s="6">
        <v>2.641E-5</v>
      </c>
      <c r="D2" s="5">
        <v>0.8</v>
      </c>
      <c r="E2" s="5">
        <v>0.95</v>
      </c>
      <c r="F2" s="4">
        <f>0.2/(A2*3)</f>
        <v>0.00001851851852</v>
      </c>
      <c r="G2" s="7">
        <v>422000.0</v>
      </c>
      <c r="H2" s="8">
        <f>'Average Monthly Gas'!D38</f>
        <v>118.2087774</v>
      </c>
    </row>
    <row r="3">
      <c r="A3" s="9"/>
      <c r="B3" s="1" t="s">
        <v>9</v>
      </c>
      <c r="C3" s="9"/>
      <c r="D3" s="9"/>
      <c r="E3" s="9"/>
      <c r="F3" s="9"/>
    </row>
    <row r="4">
      <c r="A4" s="9"/>
      <c r="B4" s="5">
        <v>18.0</v>
      </c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1" t="s">
        <v>10</v>
      </c>
      <c r="B7" s="1" t="s">
        <v>11</v>
      </c>
      <c r="C7" s="10" t="str">
        <f>CONCATENATE("Transaction Cost in " ,B2)</f>
        <v>Transaction Cost in VOL</v>
      </c>
      <c r="D7" s="9"/>
      <c r="E7" s="9"/>
      <c r="F7" s="9"/>
    </row>
    <row r="8">
      <c r="A8" s="11">
        <f>G2*H2</f>
        <v>49884104.07</v>
      </c>
      <c r="B8" s="12">
        <f>A8*10^-9</f>
        <v>0.04988410407</v>
      </c>
      <c r="C8" s="12">
        <f>B8/C2</f>
        <v>1888.833929</v>
      </c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1" t="s">
        <v>12</v>
      </c>
      <c r="B11" s="1" t="s">
        <v>13</v>
      </c>
      <c r="C11" s="9"/>
      <c r="D11" s="9"/>
      <c r="E11" s="9"/>
      <c r="F11" s="9"/>
    </row>
    <row r="12">
      <c r="A12" s="12">
        <f>IF(D2+(F2*A2)&lt;=E2,D2+(F2*A2),E2)</f>
        <v>0.8666666667</v>
      </c>
      <c r="B12" s="12">
        <f>E2-(F2*A2)</f>
        <v>0.8833333333</v>
      </c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1" t="s">
        <v>14</v>
      </c>
      <c r="B15" s="9"/>
      <c r="C15" s="9"/>
      <c r="D15" s="9"/>
      <c r="E15" s="9"/>
      <c r="F15" s="9"/>
    </row>
    <row r="16">
      <c r="A16" s="12">
        <f>C8/A12</f>
        <v>2179.423765</v>
      </c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1" t="s">
        <v>15</v>
      </c>
      <c r="B18" s="9"/>
      <c r="C18" s="9"/>
      <c r="D18" s="9"/>
      <c r="E18" s="9"/>
      <c r="F18" s="9"/>
    </row>
    <row r="19">
      <c r="A19" s="12">
        <f>A16/A2</f>
        <v>0.6053954901</v>
      </c>
      <c r="B19" s="12" t="str">
        <f>CONCATENATE(B2, " Tokens per a second")</f>
        <v>VOL Tokens per a second</v>
      </c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1" t="s">
        <v>16</v>
      </c>
      <c r="B21" s="9"/>
      <c r="C21" s="9"/>
      <c r="D21" s="9"/>
      <c r="E21" s="9"/>
      <c r="F21" s="9"/>
    </row>
    <row r="22">
      <c r="A22" s="13">
        <f>A19*(10^B4)</f>
        <v>6.05395E+17</v>
      </c>
      <c r="B22" s="12" t="str">
        <f>B19</f>
        <v>VOL Tokens per a second</v>
      </c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  <row r="31">
      <c r="A31" s="9"/>
      <c r="B31" s="9"/>
      <c r="C31" s="9"/>
      <c r="D31" s="9"/>
      <c r="E31" s="9"/>
      <c r="F31" s="9"/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4">
      <c r="A34" s="9"/>
      <c r="B34" s="9"/>
      <c r="C34" s="9"/>
      <c r="D34" s="9"/>
      <c r="E34" s="9"/>
      <c r="F34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  <row r="995">
      <c r="A995" s="9"/>
      <c r="B995" s="9"/>
      <c r="C995" s="9"/>
      <c r="D995" s="9"/>
      <c r="E995" s="9"/>
      <c r="F995" s="9"/>
    </row>
    <row r="996">
      <c r="A996" s="9"/>
      <c r="B996" s="9"/>
      <c r="C996" s="9"/>
      <c r="D996" s="9"/>
      <c r="E996" s="9"/>
      <c r="F996" s="9"/>
    </row>
    <row r="997">
      <c r="A997" s="9"/>
      <c r="B997" s="9"/>
      <c r="C997" s="9"/>
      <c r="D997" s="9"/>
      <c r="E997" s="9"/>
      <c r="F997" s="9"/>
    </row>
    <row r="998">
      <c r="A998" s="9"/>
      <c r="B998" s="9"/>
      <c r="C998" s="9"/>
      <c r="D998" s="9"/>
      <c r="E998" s="9"/>
      <c r="F998" s="9"/>
    </row>
    <row r="999">
      <c r="A999" s="9"/>
      <c r="B999" s="9"/>
      <c r="C999" s="9"/>
      <c r="D999" s="9"/>
      <c r="E999" s="9"/>
      <c r="F999" s="9"/>
    </row>
    <row r="1000">
      <c r="A1000" s="9"/>
      <c r="B1000" s="9"/>
      <c r="C1000" s="9"/>
      <c r="D1000" s="9"/>
      <c r="E1000" s="9"/>
      <c r="F1000" s="9"/>
    </row>
    <row r="1001">
      <c r="A1001" s="9"/>
      <c r="B1001" s="9"/>
      <c r="C1001" s="9"/>
      <c r="D1001" s="9"/>
      <c r="E1001" s="9"/>
      <c r="F1001" s="9"/>
    </row>
    <row r="1002">
      <c r="A1002" s="9"/>
      <c r="B1002" s="9"/>
      <c r="C1002" s="9"/>
      <c r="D1002" s="9"/>
      <c r="E1002" s="9"/>
      <c r="F100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17</v>
      </c>
    </row>
    <row r="3">
      <c r="A3" s="15" t="s">
        <v>18</v>
      </c>
    </row>
    <row r="4">
      <c r="A4" s="15" t="s">
        <v>19</v>
      </c>
      <c r="B4" s="15" t="s">
        <v>20</v>
      </c>
      <c r="C4" s="15" t="s">
        <v>21</v>
      </c>
    </row>
    <row r="5">
      <c r="A5" s="16">
        <v>44579.0</v>
      </c>
      <c r="B5" s="17">
        <v>1.642464E9</v>
      </c>
      <c r="C5" s="17">
        <v>1.24366023261E11</v>
      </c>
    </row>
    <row r="6">
      <c r="A6" s="16">
        <v>44580.0</v>
      </c>
      <c r="B6" s="17">
        <v>1.6425504E9</v>
      </c>
      <c r="C6" s="17">
        <v>1.32188266163E11</v>
      </c>
    </row>
    <row r="7">
      <c r="A7" s="16">
        <v>44581.0</v>
      </c>
      <c r="B7" s="17">
        <v>1.6426368E9</v>
      </c>
      <c r="C7" s="17">
        <v>1.47949242748E11</v>
      </c>
    </row>
    <row r="8">
      <c r="A8" s="16">
        <v>44582.0</v>
      </c>
      <c r="B8" s="17">
        <v>1.6427232E9</v>
      </c>
      <c r="C8" s="17">
        <v>1.8558902425E11</v>
      </c>
    </row>
    <row r="9">
      <c r="A9" s="16">
        <v>44583.0</v>
      </c>
      <c r="B9" s="17">
        <v>1.6428096E9</v>
      </c>
      <c r="C9" s="17">
        <v>1.6535247366E11</v>
      </c>
    </row>
    <row r="10">
      <c r="A10" s="16">
        <v>44584.0</v>
      </c>
      <c r="B10" s="17">
        <v>1.642896E9</v>
      </c>
      <c r="C10" s="17">
        <v>1.25481953136E11</v>
      </c>
    </row>
    <row r="11">
      <c r="A11" s="16">
        <v>44585.0</v>
      </c>
      <c r="B11" s="17">
        <v>1.6429824E9</v>
      </c>
      <c r="C11" s="17">
        <v>1.42048720738E11</v>
      </c>
    </row>
    <row r="12">
      <c r="A12" s="16">
        <v>44586.0</v>
      </c>
      <c r="B12" s="17">
        <v>1.6430688E9</v>
      </c>
      <c r="C12" s="17">
        <v>1.46782924051E11</v>
      </c>
    </row>
    <row r="13">
      <c r="A13" s="16">
        <v>44587.0</v>
      </c>
      <c r="B13" s="17">
        <v>1.6431552E9</v>
      </c>
      <c r="C13" s="17">
        <v>1.44647624255E11</v>
      </c>
    </row>
    <row r="14">
      <c r="A14" s="16">
        <v>44588.0</v>
      </c>
      <c r="B14" s="17">
        <v>1.6432416E9</v>
      </c>
      <c r="C14" s="17">
        <v>1.54950058453E11</v>
      </c>
    </row>
    <row r="15">
      <c r="A15" s="16">
        <v>44589.0</v>
      </c>
      <c r="B15" s="17">
        <v>1.643328E9</v>
      </c>
      <c r="C15" s="17">
        <v>1.40463612735E11</v>
      </c>
    </row>
    <row r="16">
      <c r="A16" s="16">
        <v>44590.0</v>
      </c>
      <c r="B16" s="17">
        <v>1.6434144E9</v>
      </c>
      <c r="C16" s="17">
        <v>1.19868895247E11</v>
      </c>
    </row>
    <row r="17">
      <c r="A17" s="16">
        <v>44591.0</v>
      </c>
      <c r="B17" s="17">
        <v>1.6435008E9</v>
      </c>
      <c r="C17" s="17">
        <v>1.34343808068E11</v>
      </c>
    </row>
    <row r="18">
      <c r="A18" s="16">
        <v>44592.0</v>
      </c>
      <c r="B18" s="17">
        <v>1.6435872E9</v>
      </c>
      <c r="C18" s="17">
        <v>1.22792749092E11</v>
      </c>
    </row>
    <row r="19">
      <c r="A19" s="16">
        <v>44593.0</v>
      </c>
      <c r="B19" s="17">
        <v>1.6436736E9</v>
      </c>
      <c r="C19" s="17">
        <v>1.55363116032E11</v>
      </c>
    </row>
    <row r="20">
      <c r="A20" s="16">
        <v>44594.0</v>
      </c>
      <c r="B20" s="17">
        <v>1.64376E9</v>
      </c>
      <c r="C20" s="17">
        <v>1.58622018463E11</v>
      </c>
    </row>
    <row r="21">
      <c r="A21" s="16">
        <v>44595.0</v>
      </c>
      <c r="B21" s="17">
        <v>1.6438464E9</v>
      </c>
      <c r="C21" s="17">
        <v>1.22791237199E11</v>
      </c>
    </row>
    <row r="22">
      <c r="A22" s="16">
        <v>44596.0</v>
      </c>
      <c r="B22" s="17">
        <v>1.6439328E9</v>
      </c>
      <c r="C22" s="17">
        <v>1.09340117724E11</v>
      </c>
    </row>
    <row r="23">
      <c r="A23" s="16">
        <v>44597.0</v>
      </c>
      <c r="B23" s="17">
        <v>1.6440192E9</v>
      </c>
      <c r="C23" s="17">
        <v>1.1065413509E11</v>
      </c>
    </row>
    <row r="24">
      <c r="A24" s="16">
        <v>44598.0</v>
      </c>
      <c r="B24" s="17">
        <v>1.6441056E9</v>
      </c>
      <c r="C24" s="17">
        <v>7.676071451E10</v>
      </c>
    </row>
    <row r="25">
      <c r="A25" s="16">
        <v>44599.0</v>
      </c>
      <c r="B25" s="17">
        <v>1.644192E9</v>
      </c>
      <c r="C25" s="17">
        <v>1.19522141352E11</v>
      </c>
    </row>
    <row r="26">
      <c r="A26" s="16">
        <v>44600.0</v>
      </c>
      <c r="B26" s="17">
        <v>1.6442784E9</v>
      </c>
      <c r="C26" s="17">
        <v>9.2775066553E10</v>
      </c>
    </row>
    <row r="27">
      <c r="A27" s="16">
        <v>44601.0</v>
      </c>
      <c r="B27" s="17">
        <v>1.6443648E9</v>
      </c>
      <c r="C27" s="17">
        <v>9.7129048063E10</v>
      </c>
    </row>
    <row r="28">
      <c r="A28" s="16">
        <v>44602.0</v>
      </c>
      <c r="B28" s="17">
        <v>1.6444512E9</v>
      </c>
      <c r="C28" s="17">
        <v>1.18792683558E11</v>
      </c>
    </row>
    <row r="29">
      <c r="A29" s="16">
        <v>44603.0</v>
      </c>
      <c r="B29" s="17">
        <v>1.6445376E9</v>
      </c>
      <c r="C29" s="17">
        <v>7.7826197326E10</v>
      </c>
    </row>
    <row r="30">
      <c r="A30" s="16">
        <v>44604.0</v>
      </c>
      <c r="B30" s="17">
        <v>1.644624E9</v>
      </c>
      <c r="C30" s="17">
        <v>6.8845159278E10</v>
      </c>
    </row>
    <row r="31">
      <c r="A31" s="16">
        <v>44605.0</v>
      </c>
      <c r="B31" s="17">
        <v>1.6447104E9</v>
      </c>
      <c r="C31" s="17">
        <v>5.9461576044E10</v>
      </c>
    </row>
    <row r="32">
      <c r="A32" s="16">
        <v>44606.0</v>
      </c>
      <c r="B32" s="17">
        <v>1.6447968E9</v>
      </c>
      <c r="C32" s="17">
        <v>6.5878165715E10</v>
      </c>
    </row>
    <row r="33">
      <c r="A33" s="16">
        <v>44607.0</v>
      </c>
      <c r="B33" s="17">
        <v>1.6448832E9</v>
      </c>
      <c r="C33" s="17">
        <v>8.0874247205E10</v>
      </c>
    </row>
    <row r="34">
      <c r="A34" s="16">
        <v>44608.0</v>
      </c>
      <c r="B34" s="17">
        <v>1.6449696E9</v>
      </c>
      <c r="C34" s="17">
        <v>8.5651527834E10</v>
      </c>
    </row>
    <row r="35">
      <c r="A35" s="16">
        <v>44609.0</v>
      </c>
      <c r="B35" s="17">
        <v>1.645056E9</v>
      </c>
      <c r="C35" s="17">
        <v>7.7359572225E10</v>
      </c>
    </row>
    <row r="37">
      <c r="C37" s="15" t="s">
        <v>22</v>
      </c>
      <c r="D37" s="15" t="s">
        <v>23</v>
      </c>
    </row>
    <row r="38">
      <c r="C38" s="18">
        <f>AVERAGE(C5:C35)</f>
        <v>118208777420</v>
      </c>
      <c r="D38" s="18">
        <f>C38*10^-9</f>
        <v>118.2087774</v>
      </c>
    </row>
  </sheetData>
  <hyperlinks>
    <hyperlink r:id="rId1" ref="A1"/>
  </hyperlinks>
  <drawing r:id="rId2"/>
</worksheet>
</file>