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nistry Reports\Ministry Reports\Main\MinistryReports\ExcelDbPublisher\"/>
    </mc:Choice>
  </mc:AlternateContent>
  <bookViews>
    <workbookView xWindow="0" yWindow="0" windowWidth="23040" windowHeight="9372"/>
  </bookViews>
  <sheets>
    <sheet name="Publishers" sheetId="1" r:id="rId1"/>
    <sheet name="Info" sheetId="2" r:id="rId2"/>
  </sheets>
  <definedNames>
    <definedName name="Z_9D1F5A4F_D336_48BD_905C_14FAEB8CEF12_.wvu.FilterData" localSheetId="0" hidden="1">'Publishers'!$A$1:$J$72</definedName>
    <definedName name="Z_D7CD02FB_4C60_460C_BBB9_806637620840_.wvu.FilterData" localSheetId="0" hidden="1">'Publishers'!$A$1:$I$72</definedName>
  </definedNames>
  <calcPr calcId="152511" fullCalcOnLoad="1"/>
  <customWorkbookViews>
    <customWorkbookView name="Фільтр 1" guid="{D7CD02FB-4C60-460C-BBB9-806637620840}" maximized="1" windowWidth="0" windowHeight="0" activeSheetId="0"/>
    <customWorkbookView name="Фільтр 2" guid="{9D1F5A4F-D336-48BD-905C-14FAEB8CEF12}" maximized="1" windowWidth="0" windowHeight="0" activeSheetId="0"/>
  </customWorkbookViews>
</workbook>
</file>

<file path=xl/sharedStrings.xml><?xml version="1.0" encoding="utf-8"?>
<sst xmlns="http://schemas.openxmlformats.org/spreadsheetml/2006/main" count="281" uniqueCount="281">
  <si>
    <t>Сокрощение</t>
  </si>
  <si>
    <t>П</t>
  </si>
  <si>
    <t>Пионер</t>
  </si>
  <si>
    <t>СЛУЖ</t>
  </si>
  <si>
    <t>Служебный помощник</t>
  </si>
  <si>
    <t>СТАР</t>
  </si>
  <si>
    <t>Старейшина</t>
  </si>
  <si>
    <t>Группы для проповеди</t>
  </si>
  <si>
    <t>УКР</t>
  </si>
  <si>
    <t>Бабинцы украинское</t>
  </si>
  <si>
    <t>КЛАВ</t>
  </si>
  <si>
    <t>Клавдиево</t>
  </si>
  <si>
    <t>БАБ</t>
  </si>
  <si>
    <t>Бабинцы русское</t>
  </si>
  <si>
    <t>Активнность возвещателей</t>
  </si>
  <si>
    <t>Activity</t>
  </si>
  <si>
    <t>#ff0000</t>
  </si>
  <si>
    <t>- неактивный возвещатель</t>
  </si>
  <si>
    <t>#32e018</t>
  </si>
  <si>
    <t>- активный возвещатель</t>
  </si>
  <si>
    <t>#f4f437</t>
  </si>
  <si>
    <t>- 2 месяца подряд не здавал отчёты</t>
  </si>
  <si>
    <t>Name, Surname</t>
  </si>
  <si>
    <t>Date of Birth</t>
  </si>
  <si>
    <t>Baptism date</t>
  </si>
  <si>
    <t>Adress</t>
  </si>
  <si>
    <t>Gender</t>
  </si>
  <si>
    <t>Pioneer</t>
  </si>
  <si>
    <t>Mobile-1</t>
  </si>
  <si>
    <t>Mobile-2</t>
  </si>
  <si>
    <t>Appointment</t>
  </si>
  <si>
    <t>Group</t>
  </si>
  <si>
    <t>Антонюк Геннадий</t>
  </si>
  <si>
    <t>25.06.1971</t>
  </si>
  <si>
    <t>20.04.1997</t>
  </si>
  <si>
    <t>Бабинцы ул. Ивана Франка 25</t>
  </si>
  <si>
    <t>М</t>
  </si>
  <si>
    <t>-</t>
  </si>
  <si>
    <t>Антонюк Елена</t>
  </si>
  <si>
    <t>13.11.1970</t>
  </si>
  <si>
    <t>27.04.1997</t>
  </si>
  <si>
    <t>Ж</t>
  </si>
  <si>
    <t>Артюх Валентина Василиевна</t>
  </si>
  <si>
    <t>1930</t>
  </si>
  <si>
    <t>конгр. Одесса</t>
  </si>
  <si>
    <t>пгт Клавдиево ул. Мира 16</t>
  </si>
  <si>
    <t>Богданец Антонина</t>
  </si>
  <si>
    <t>02.06.1937</t>
  </si>
  <si>
    <t>06.07.2013</t>
  </si>
  <si>
    <t xml:space="preserve">пгт Клавдиево ул. Гагарина 84 </t>
  </si>
  <si>
    <t>Бровко Надежда Игоревна</t>
  </si>
  <si>
    <t>12.06.1949</t>
  </si>
  <si>
    <t>21.05.1995</t>
  </si>
  <si>
    <t>Бабинцы ул. Вишнёвая 1</t>
  </si>
  <si>
    <t>Власенко Генадий Михайлович</t>
  </si>
  <si>
    <t>5.12.1971</t>
  </si>
  <si>
    <t>01.06.2006</t>
  </si>
  <si>
    <t>Бабинцы ул. Ивана Франка 73А</t>
  </si>
  <si>
    <t>Власенко Оксана Леонидовна</t>
  </si>
  <si>
    <t>17.12.1973</t>
  </si>
  <si>
    <t>02.07.2006</t>
  </si>
  <si>
    <t>Гарик Харламов</t>
  </si>
  <si>
    <t>4.04.2015</t>
  </si>
  <si>
    <t>20.05.2020</t>
  </si>
  <si>
    <t>Введите ывадрес</t>
  </si>
  <si>
    <t/>
  </si>
  <si>
    <t>ывВведите номер</t>
  </si>
  <si>
    <t>Введите номерыв</t>
  </si>
  <si>
    <t>Гузь Анастасия Николаевна</t>
  </si>
  <si>
    <t>30.03.2004</t>
  </si>
  <si>
    <t>27.06.2015</t>
  </si>
  <si>
    <t>Здвижевка ул. Новая 10</t>
  </si>
  <si>
    <t>Гузь Екатерина Григориевна</t>
  </si>
  <si>
    <t>04.04.1973</t>
  </si>
  <si>
    <t>5.12.1998</t>
  </si>
  <si>
    <t>Гузь Николай Иванович</t>
  </si>
  <si>
    <t>10.10.1974</t>
  </si>
  <si>
    <t>20.07.1996</t>
  </si>
  <si>
    <t>Довготельська Мария Михайловна</t>
  </si>
  <si>
    <t>18.05.1936</t>
  </si>
  <si>
    <t>18.08.2012</t>
  </si>
  <si>
    <t>Бабинцы ул. Коцюбинского 1</t>
  </si>
  <si>
    <t>Домаева Валентина</t>
  </si>
  <si>
    <t>01.02.1937</t>
  </si>
  <si>
    <t>14.11.1992</t>
  </si>
  <si>
    <t>с. Пороскотень - Дальные сады с/т "Медик"</t>
  </si>
  <si>
    <t>Доманская Светлана</t>
  </si>
  <si>
    <t>14.08.1993</t>
  </si>
  <si>
    <t>27.06.2009</t>
  </si>
  <si>
    <t>Киев</t>
  </si>
  <si>
    <t>Доманская Тамара Владимировна</t>
  </si>
  <si>
    <t>19.01.1969</t>
  </si>
  <si>
    <t>30.09.2002</t>
  </si>
  <si>
    <t>Бабинцы ул. Ивана Франка 99А</t>
  </si>
  <si>
    <t>Доманский Александр Николаевич</t>
  </si>
  <si>
    <t>27.05.1970</t>
  </si>
  <si>
    <t>16.10.1999</t>
  </si>
  <si>
    <t>Доманський Роман Александрович</t>
  </si>
  <si>
    <t>26.11.1995</t>
  </si>
  <si>
    <t>22.11.2015</t>
  </si>
  <si>
    <t>Евтушенко Виктор Алексеевич</t>
  </si>
  <si>
    <t>10.10.1971</t>
  </si>
  <si>
    <t>16.05.1998</t>
  </si>
  <si>
    <t>Бабинцы ул. Козацкая 48А</t>
  </si>
  <si>
    <t>Евтушенко Людмила Владимировна</t>
  </si>
  <si>
    <t>27.09.1982</t>
  </si>
  <si>
    <t>07.2002</t>
  </si>
  <si>
    <t>Евтушенко Полина Викторовна</t>
  </si>
  <si>
    <t>04.11.2004</t>
  </si>
  <si>
    <t>НВ</t>
  </si>
  <si>
    <t>Ерко Александр Николаевич</t>
  </si>
  <si>
    <t>16.10.1972</t>
  </si>
  <si>
    <t>2006</t>
  </si>
  <si>
    <t>Бабинцы ул. Мира 26</t>
  </si>
  <si>
    <t>Ерко Наталия Борисовна</t>
  </si>
  <si>
    <t>11.09.1976</t>
  </si>
  <si>
    <t>Житницкая Ольга</t>
  </si>
  <si>
    <t>02.09.1933</t>
  </si>
  <si>
    <t>Бабинцы ул. Заводская 61а кв2</t>
  </si>
  <si>
    <t>Зубец Александр Василиевич</t>
  </si>
  <si>
    <t>21.09.1981</t>
  </si>
  <si>
    <t>01.12.2002</t>
  </si>
  <si>
    <t>пгт Бабинцы ул. Ив. Франка 47</t>
  </si>
  <si>
    <t>Зубец Алёна Александровна</t>
  </si>
  <si>
    <t>05.03.2005</t>
  </si>
  <si>
    <t>Зубец Иван Александрович</t>
  </si>
  <si>
    <t>10.09.2008</t>
  </si>
  <si>
    <t>20.10.2019</t>
  </si>
  <si>
    <t>Зубец Юлия Сергеевна</t>
  </si>
  <si>
    <t>04.04.1985</t>
  </si>
  <si>
    <t>30.05.2007</t>
  </si>
  <si>
    <t>Иващенко Людмила</t>
  </si>
  <si>
    <t>27.02.1959</t>
  </si>
  <si>
    <t>30.06.2007</t>
  </si>
  <si>
    <t>пгт Бабинцы ул. Ив. Франка 19</t>
  </si>
  <si>
    <t xml:space="preserve">Инокентий  Бест</t>
  </si>
  <si>
    <t>5.05.2019</t>
  </si>
  <si>
    <t>3.07.2018</t>
  </si>
  <si>
    <t>Клава Сити</t>
  </si>
  <si>
    <t>+380955552200</t>
  </si>
  <si>
    <t>+380955220336</t>
  </si>
  <si>
    <t xml:space="preserve">Инокентий  Варламович</t>
  </si>
  <si>
    <t>3.03.2015</t>
  </si>
  <si>
    <t>3.03.2020</t>
  </si>
  <si>
    <t>ук</t>
  </si>
  <si>
    <t>укВведите номер</t>
  </si>
  <si>
    <t>Когут Надежда Михайловна</t>
  </si>
  <si>
    <t>17.12.1954</t>
  </si>
  <si>
    <t>09.08.2003</t>
  </si>
  <si>
    <t>Бабинцы ул. Веты Каминской 7</t>
  </si>
  <si>
    <t>Кондратьев Александр Александрович</t>
  </si>
  <si>
    <t>10.09.1964</t>
  </si>
  <si>
    <t>16.11.1996</t>
  </si>
  <si>
    <t>пгт Клавдиево ул. Петлюры 7</t>
  </si>
  <si>
    <t>Кондратьев Антон Александрович</t>
  </si>
  <si>
    <t>13.03.1991</t>
  </si>
  <si>
    <t>16.9.2007</t>
  </si>
  <si>
    <t>пгт Клавдиево ул. Петлюры 8</t>
  </si>
  <si>
    <t>Кондратьев Кирилл Александрович</t>
  </si>
  <si>
    <t>25.05.1993</t>
  </si>
  <si>
    <t>05.07.2008</t>
  </si>
  <si>
    <t>Клавдиево ул. Петлюры 7</t>
  </si>
  <si>
    <t>Кондратьева Елена Ивановна</t>
  </si>
  <si>
    <t>02.11.1970</t>
  </si>
  <si>
    <t>Кондратьева Любовь Александровна</t>
  </si>
  <si>
    <t>26.08.1998</t>
  </si>
  <si>
    <t>Корчинская Мария Михайловна</t>
  </si>
  <si>
    <t>14.04.1968</t>
  </si>
  <si>
    <t>24.07.1999</t>
  </si>
  <si>
    <t>пгт Бабинцы ул. Заводская 69а</t>
  </si>
  <si>
    <t>Костецкая Татьяна Николаевна</t>
  </si>
  <si>
    <t>26.01.1954</t>
  </si>
  <si>
    <t>02.08.1991</t>
  </si>
  <si>
    <t>пгт Бабинцы ул. Ив. Франка 27</t>
  </si>
  <si>
    <t>Лихошерстова Галина</t>
  </si>
  <si>
    <t>21.01.1964</t>
  </si>
  <si>
    <t>Лосенко Валентина Василиевна</t>
  </si>
  <si>
    <t>01.02.1952</t>
  </si>
  <si>
    <t>05.07.2000</t>
  </si>
  <si>
    <t>Клавдиево ул. Свободы 8</t>
  </si>
  <si>
    <t>Милевская Людмила Мусеевна</t>
  </si>
  <si>
    <t>14.06.1946</t>
  </si>
  <si>
    <t>Бабинцы ул. Козацкая 48</t>
  </si>
  <si>
    <t>Мойсеенко Анна Василиевна</t>
  </si>
  <si>
    <t>03.09.1965</t>
  </si>
  <si>
    <t>31.01.2004</t>
  </si>
  <si>
    <t>пгт Бабинцы ул. Мира 21а</t>
  </si>
  <si>
    <t>Музыченко Виталий</t>
  </si>
  <si>
    <t>4.09.1998</t>
  </si>
  <si>
    <t>23.06.2015</t>
  </si>
  <si>
    <t>село Москальское</t>
  </si>
  <si>
    <t>380955220938</t>
  </si>
  <si>
    <t>380956333222</t>
  </si>
  <si>
    <t>Мыкытчик Оксана Николаевна</t>
  </si>
  <si>
    <t>27.04.1985</t>
  </si>
  <si>
    <t>с. Лытвынивка ул. Ленина 208 (прож. с. Здвижевка ул. Нова 10)</t>
  </si>
  <si>
    <t>Некрутенко Людмила Семеновна</t>
  </si>
  <si>
    <t>25.07.1941</t>
  </si>
  <si>
    <t>04.2000 (Борисполь)</t>
  </si>
  <si>
    <t>Буда Бабинецкая ул. Независимости 59</t>
  </si>
  <si>
    <t>Никитин Владимир Олегович</t>
  </si>
  <si>
    <t>21.08.1999</t>
  </si>
  <si>
    <t>04.04.2015</t>
  </si>
  <si>
    <t>пгт Клавдиево-Тарасове ул. Соборности 17з/1</t>
  </si>
  <si>
    <t>Никитина Татьяна Николаевна</t>
  </si>
  <si>
    <t>21.05.1961</t>
  </si>
  <si>
    <t>04.07.2009</t>
  </si>
  <si>
    <t>Нурматова Татьяна Михайловна</t>
  </si>
  <si>
    <t>08.08.1970</t>
  </si>
  <si>
    <t>05.06.2014</t>
  </si>
  <si>
    <t xml:space="preserve">Клавдиево ул. Варшавская 31 </t>
  </si>
  <si>
    <t>Панченко Игорь Дмитреевич</t>
  </si>
  <si>
    <t>05.05.1968</t>
  </si>
  <si>
    <t>28.05.2006</t>
  </si>
  <si>
    <t>Пылыповычи ул. Шевченка 62А</t>
  </si>
  <si>
    <t>Примакова Світлана Сергіївна</t>
  </si>
  <si>
    <t>28.09.1977</t>
  </si>
  <si>
    <t>05.11.2000</t>
  </si>
  <si>
    <t>Рожнятовская Людмила Михайловна</t>
  </si>
  <si>
    <t>07.09.1956</t>
  </si>
  <si>
    <t>Бабинцы ул. Козацкая 60</t>
  </si>
  <si>
    <t>Рябико Виктория Викторовна</t>
  </si>
  <si>
    <t>18.08.1972</t>
  </si>
  <si>
    <t>Симончук Зоя Анатолиевна</t>
  </si>
  <si>
    <t>11.10.1949</t>
  </si>
  <si>
    <t>18,08,2012</t>
  </si>
  <si>
    <t>пгт Бабинцы ул. Заводская 23</t>
  </si>
  <si>
    <t>Туктарова Таисия Владимировна</t>
  </si>
  <si>
    <t>02.07.1943</t>
  </si>
  <si>
    <t>пгт Бабинцы ул. Кооперативная 56</t>
  </si>
  <si>
    <t>Улицкая Надежда Олександровна</t>
  </si>
  <si>
    <t>22.09.1955</t>
  </si>
  <si>
    <t>пгт Бабинцы ул. Шевченка 48Б</t>
  </si>
  <si>
    <t>Филончук Александр Анатолиевич</t>
  </si>
  <si>
    <t>11.07.1977</t>
  </si>
  <si>
    <t>07.07.1997</t>
  </si>
  <si>
    <t>Бабинцы ул. Козацкая 55А</t>
  </si>
  <si>
    <t>Филончук Наталия Ивановна</t>
  </si>
  <si>
    <t>01.06.1955</t>
  </si>
  <si>
    <t>22.07.2002</t>
  </si>
  <si>
    <t>Хромец Дарина Игоревна</t>
  </si>
  <si>
    <t>08.05.2009</t>
  </si>
  <si>
    <t>пгт Баинцы ул. Мира 20</t>
  </si>
  <si>
    <t>Хромец Светлана</t>
  </si>
  <si>
    <t>05.10.1976</t>
  </si>
  <si>
    <t>25.07.2005</t>
  </si>
  <si>
    <t>Чепела Алевтина Дмитриевна</t>
  </si>
  <si>
    <t>24.12.1974</t>
  </si>
  <si>
    <t>21.04.2002</t>
  </si>
  <si>
    <t>Клавдиево вул. Довженка 16</t>
  </si>
  <si>
    <t>Чепела Анастасия Сергеевна</t>
  </si>
  <si>
    <t>25.04.2004</t>
  </si>
  <si>
    <t>07.07.2018</t>
  </si>
  <si>
    <t>Чепела Артем Сергеевич</t>
  </si>
  <si>
    <t>09.02.1996</t>
  </si>
  <si>
    <t>Чепела Ян Сергеевич</t>
  </si>
  <si>
    <t>Шалюта Надежда Францовна</t>
  </si>
  <si>
    <t>16.08.1958</t>
  </si>
  <si>
    <t>с. Буда-Бабинецкая пер. Зоряный 9</t>
  </si>
  <si>
    <t>Шевченко Анатолий Юриевич</t>
  </si>
  <si>
    <t>22.01.1964</t>
  </si>
  <si>
    <t>04.06.1998</t>
  </si>
  <si>
    <t>Клавдиево ул. Вишнёвая 17</t>
  </si>
  <si>
    <t>Шевченко Анна Анатолиевна</t>
  </si>
  <si>
    <t>23.12.1989</t>
  </si>
  <si>
    <t>10.07.2007</t>
  </si>
  <si>
    <t>Шевченко Татьяна Владимировна</t>
  </si>
  <si>
    <t>06.07.1962</t>
  </si>
  <si>
    <t>Шень Татьяна Степановна</t>
  </si>
  <si>
    <t>28.12.1959</t>
  </si>
  <si>
    <t>15.09.2006</t>
  </si>
  <si>
    <t>Клавдиево ул. Вишнёвая 35</t>
  </si>
  <si>
    <t>Шешеня Виктор Николаевич</t>
  </si>
  <si>
    <t>09.11.1997</t>
  </si>
  <si>
    <t>Бабинцы ул. Шевченка 18</t>
  </si>
  <si>
    <t>Шешеня Майя Алексеевна</t>
  </si>
  <si>
    <t>30.04.1961</t>
  </si>
  <si>
    <t>20.10.1999</t>
  </si>
  <si>
    <t>Щепинский Анатолий Иванович</t>
  </si>
  <si>
    <t>09.10.1959</t>
  </si>
  <si>
    <t>27.05.2006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</si>
</sst>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0"/>
      <color rgb="FF000000"/>
      <name val="Arial"/>
    </font>
    <font>
      <b/>
      <sz val="12"/>
      <color theme="1"/>
      <name val="Cambria"/>
    </font>
    <font>
      <b/>
      <sz val="10"/>
      <color theme="1"/>
      <name val="Arial"/>
    </font>
    <font>
      <b/>
      <sz val="12"/>
      <name val="Cambria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32E018"/>
        <bgColor rgb="FF32E018"/>
      </patternFill>
    </fill>
    <fill>
      <patternFill patternType="solid">
        <fgColor rgb="FFF4F437"/>
        <bgColor rgb="FFF4F437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3" applyFont="1" fillId="2" applyFill="1" borderId="0" applyBorder="1" xfId="0" applyProtection="1"/>
    <xf numFmtId="0" applyNumberFormat="1" fontId="4" applyFont="1" fillId="0" applyFill="1" borderId="0" applyBorder="1" xfId="0" applyProtection="1"/>
    <xf numFmtId="49" applyNumberFormat="1" fontId="5" applyFont="1" fillId="0" applyFill="1" borderId="0" applyBorder="1" xfId="0" applyProtection="1"/>
    <xf numFmtId="0" applyNumberFormat="1" fontId="4" applyFont="1" fillId="3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4" applyFont="1" fillId="4" applyFill="1" borderId="0" applyBorder="1" xfId="0" applyProtection="1"/>
    <xf numFmtId="0" applyNumberFormat="1" fontId="4" applyFont="1" fillId="5" applyFill="1" borderId="0" applyBorder="1" xfId="0" applyProtection="1"/>
    <xf numFmtId="0" applyNumberFormat="1" fontId="5" applyFont="1" fillId="0" applyFill="1" borderId="0" applyBorder="1" xfId="0" applyProtection="1"/>
    <xf numFmtId="49" applyNumberFormat="1" fontId="5" applyFont="1" fillId="3" applyFill="1" borderId="0" applyBorder="1" xfId="0" applyProtection="1" applyAlignment="1">
      <alignment horizontal="center"/>
    </xf>
    <xf numFmtId="49" applyNumberFormat="1" fontId="5" applyFont="1" fillId="0" applyFill="1" borderId="0" applyBorder="1" xfId="0" applyProtection="1" applyAlignment="1">
      <alignment horizontal="right"/>
    </xf>
    <xf numFmtId="0" applyNumberFormat="1" fontId="4" applyFont="1" fillId="6" applyFill="1" borderId="0" applyBorder="1" xfId="0" applyProtection="1"/>
    <xf numFmtId="49" applyNumberFormat="1" fontId="6" applyFont="1" fillId="3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/>
    </xf>
    <xf numFmtId="0" applyNumberFormat="1" fontId="4" applyFont="1" fillId="3" applyFill="1" borderId="0" applyBorder="1" xfId="0" applyProtection="1"/>
    <xf numFmtId="0" applyNumberFormat="1" fontId="0" applyFont="1" fillId="0" applyFill="1" borderId="0" applyBorder="1" xfId="0" applyProtection="1"/>
    <xf numFmtId="49" applyNumberFormat="1" fontId="4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2"/>
  <sheetViews>
    <sheetView tabSelected="1" topLeftCell="A16" zoomScale="85" zoomScaleNormal="85" workbookViewId="0">
      <selection activeCell="A46" sqref="A46"/>
    </sheetView>
  </sheetViews>
  <sheetFormatPr defaultColWidth="14.44140625" defaultRowHeight="15.75" customHeight="1" x14ac:dyDescent="0.25"/>
  <cols>
    <col min="1" max="1" width="36.44140625" customWidth="1" style="4"/>
    <col min="2" max="2" width="18.5546875" customWidth="1" style="4"/>
    <col min="3" max="3" width="18.88671875" customWidth="1" style="4"/>
    <col min="4" max="4" width="25.6640625" customWidth="1" style="4"/>
    <col min="5" max="5" width="18" customWidth="1" style="4"/>
    <col min="6" max="6" width="16.109375" customWidth="1" style="4"/>
    <col min="7" max="7" width="17.109375" customWidth="1" style="4"/>
    <col min="9" max="9" width="20.6640625" customWidth="1" style="4"/>
  </cols>
  <sheetData>
    <row r="1">
      <c r="A1" s="5" t="s">
        <v>22</v>
      </c>
      <c r="B1" s="5" t="s">
        <v>23</v>
      </c>
      <c r="C1" s="7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15</v>
      </c>
    </row>
    <row r="2">
      <c r="A2" s="8" t="s">
        <v>32</v>
      </c>
      <c r="B2" s="9" t="s">
        <v>33</v>
      </c>
      <c r="C2" s="9" t="s">
        <v>34</v>
      </c>
      <c r="D2" s="11" t="s">
        <v>35</v>
      </c>
      <c r="E2" s="8" t="s">
        <v>36</v>
      </c>
      <c r="F2" s="8" t="s">
        <v>37</v>
      </c>
      <c r="G2" s="11">
        <f>380933692430</f>
        <v>380933692430</v>
      </c>
      <c r="H2" s="8" t="s">
        <v>37</v>
      </c>
      <c r="I2" s="8" t="s">
        <v>37</v>
      </c>
      <c r="J2" s="8" t="s">
        <v>12</v>
      </c>
      <c r="K2" s="12"/>
    </row>
    <row r="3">
      <c r="A3" s="8" t="s">
        <v>38</v>
      </c>
      <c r="B3" s="9" t="s">
        <v>39</v>
      </c>
      <c r="C3" s="9" t="s">
        <v>40</v>
      </c>
      <c r="D3" s="11" t="s">
        <v>35</v>
      </c>
      <c r="E3" s="8" t="s">
        <v>41</v>
      </c>
      <c r="F3" s="8" t="s">
        <v>37</v>
      </c>
      <c r="G3" s="11">
        <f>380638912381</f>
        <v>380638912381</v>
      </c>
      <c r="H3" s="11">
        <f>380683506357</f>
        <v>380683506357</v>
      </c>
      <c r="I3" s="8" t="s">
        <v>37</v>
      </c>
      <c r="J3" s="8" t="s">
        <v>12</v>
      </c>
      <c r="K3" s="12"/>
    </row>
    <row r="4">
      <c r="A4" s="8" t="s">
        <v>42</v>
      </c>
      <c r="B4" s="9" t="s">
        <v>43</v>
      </c>
      <c r="C4" s="9" t="s">
        <v>44</v>
      </c>
      <c r="D4" s="8" t="s">
        <v>45</v>
      </c>
      <c r="E4" s="8" t="s">
        <v>41</v>
      </c>
      <c r="F4" s="21"/>
      <c r="G4" s="11">
        <f>380457726537</f>
        <v>380457726537</v>
      </c>
      <c r="H4" s="8" t="s">
        <v>37</v>
      </c>
      <c r="I4" s="21"/>
      <c r="J4" s="8" t="s">
        <v>10</v>
      </c>
      <c r="K4" s="10"/>
    </row>
    <row r="5">
      <c r="A5" s="8" t="s">
        <v>46</v>
      </c>
      <c r="B5" s="9" t="s">
        <v>47</v>
      </c>
      <c r="C5" s="9" t="s">
        <v>48</v>
      </c>
      <c r="D5" s="8" t="s">
        <v>49</v>
      </c>
      <c r="E5" s="8" t="s">
        <v>41</v>
      </c>
      <c r="F5" s="8" t="s">
        <v>37</v>
      </c>
      <c r="G5" s="11">
        <f>380957566129</f>
        <v>380957566129</v>
      </c>
      <c r="H5" s="8" t="s">
        <v>37</v>
      </c>
      <c r="I5" s="8" t="s">
        <v>37</v>
      </c>
      <c r="J5" s="8" t="s">
        <v>10</v>
      </c>
      <c r="K5" s="12"/>
    </row>
    <row r="6">
      <c r="A6" s="8" t="s">
        <v>50</v>
      </c>
      <c r="B6" s="9" t="s">
        <v>51</v>
      </c>
      <c r="C6" s="9" t="s">
        <v>52</v>
      </c>
      <c r="D6" s="11" t="s">
        <v>53</v>
      </c>
      <c r="E6" s="8" t="s">
        <v>41</v>
      </c>
      <c r="F6" s="8" t="s">
        <v>1</v>
      </c>
      <c r="G6" s="11">
        <f>380674907748</f>
        <v>380674907748</v>
      </c>
      <c r="H6" s="8" t="s">
        <v>37</v>
      </c>
      <c r="I6" s="8" t="s">
        <v>37</v>
      </c>
      <c r="J6" s="8" t="s">
        <v>12</v>
      </c>
      <c r="K6" s="12"/>
    </row>
    <row r="7">
      <c r="A7" s="8" t="s">
        <v>54</v>
      </c>
      <c r="B7" s="9" t="s">
        <v>55</v>
      </c>
      <c r="C7" s="9" t="s">
        <v>56</v>
      </c>
      <c r="D7" s="8" t="s">
        <v>57</v>
      </c>
      <c r="E7" s="8" t="s">
        <v>36</v>
      </c>
      <c r="F7" s="8" t="s">
        <v>37</v>
      </c>
      <c r="G7" s="11">
        <f>380967599065</f>
        <v>380967599065</v>
      </c>
      <c r="H7" s="8" t="s">
        <v>37</v>
      </c>
      <c r="I7" s="8" t="s">
        <v>37</v>
      </c>
      <c r="J7" s="8" t="s">
        <v>12</v>
      </c>
      <c r="K7" s="13"/>
    </row>
    <row r="8">
      <c r="A8" s="8" t="s">
        <v>58</v>
      </c>
      <c r="B8" s="9" t="s">
        <v>59</v>
      </c>
      <c r="C8" s="9" t="s">
        <v>60</v>
      </c>
      <c r="D8" s="11" t="s">
        <v>57</v>
      </c>
      <c r="E8" s="8" t="s">
        <v>41</v>
      </c>
      <c r="F8" s="8" t="s">
        <v>37</v>
      </c>
      <c r="G8" s="11">
        <f>380967599064</f>
        <v>380967599064</v>
      </c>
      <c r="H8" s="8" t="s">
        <v>37</v>
      </c>
      <c r="I8" s="8" t="s">
        <v>37</v>
      </c>
      <c r="J8" s="8" t="s">
        <v>12</v>
      </c>
      <c r="K8" s="13"/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36</v>
      </c>
      <c r="F9" s="4" t="s">
        <v>65</v>
      </c>
      <c r="G9" s="4" t="s">
        <v>66</v>
      </c>
      <c r="H9" s="2" t="s">
        <v>67</v>
      </c>
      <c r="I9" s="4" t="s">
        <v>65</v>
      </c>
    </row>
    <row r="10">
      <c r="A10" s="8" t="s">
        <v>68</v>
      </c>
      <c r="B10" s="9" t="s">
        <v>69</v>
      </c>
      <c r="C10" s="9" t="s">
        <v>70</v>
      </c>
      <c r="D10" s="11" t="s">
        <v>71</v>
      </c>
      <c r="E10" s="8" t="s">
        <v>41</v>
      </c>
      <c r="F10" s="8" t="s">
        <v>37</v>
      </c>
      <c r="G10" s="11">
        <f>380634079821</f>
        <v>380634079821</v>
      </c>
      <c r="H10" s="8" t="s">
        <v>37</v>
      </c>
      <c r="I10" s="8" t="s">
        <v>37</v>
      </c>
      <c r="J10" s="8" t="s">
        <v>12</v>
      </c>
      <c r="K10" s="12"/>
    </row>
    <row r="11">
      <c r="A11" s="8" t="s">
        <v>72</v>
      </c>
      <c r="B11" s="9" t="s">
        <v>73</v>
      </c>
      <c r="C11" s="9" t="s">
        <v>74</v>
      </c>
      <c r="D11" s="11" t="s">
        <v>71</v>
      </c>
      <c r="E11" s="8" t="s">
        <v>41</v>
      </c>
      <c r="F11" s="8" t="s">
        <v>37</v>
      </c>
      <c r="G11" s="11">
        <f>380936040633</f>
        <v>380936040633</v>
      </c>
      <c r="H11" s="8" t="s">
        <v>37</v>
      </c>
      <c r="I11" s="8" t="s">
        <v>37</v>
      </c>
      <c r="J11" s="8" t="s">
        <v>12</v>
      </c>
      <c r="K11" s="12"/>
    </row>
    <row r="12">
      <c r="A12" s="8" t="s">
        <v>75</v>
      </c>
      <c r="B12" s="9" t="s">
        <v>76</v>
      </c>
      <c r="C12" s="9" t="s">
        <v>77</v>
      </c>
      <c r="D12" s="11" t="s">
        <v>71</v>
      </c>
      <c r="E12" s="8" t="s">
        <v>36</v>
      </c>
      <c r="F12" s="8" t="s">
        <v>37</v>
      </c>
      <c r="G12" s="11">
        <f>380731583048</f>
        <v>380731583048</v>
      </c>
      <c r="H12" s="11">
        <f>380985576959</f>
        <v>380985576959</v>
      </c>
      <c r="I12" s="8" t="s">
        <v>5</v>
      </c>
      <c r="J12" s="8" t="s">
        <v>12</v>
      </c>
      <c r="K12" s="12"/>
    </row>
    <row r="13">
      <c r="A13" s="8" t="s">
        <v>78</v>
      </c>
      <c r="B13" s="9" t="s">
        <v>79</v>
      </c>
      <c r="C13" s="9" t="s">
        <v>80</v>
      </c>
      <c r="D13" s="11" t="s">
        <v>81</v>
      </c>
      <c r="E13" s="8" t="s">
        <v>41</v>
      </c>
      <c r="F13" s="8" t="s">
        <v>37</v>
      </c>
      <c r="G13" s="11">
        <f>380689625822</f>
        <v>380689625822</v>
      </c>
      <c r="H13" s="8" t="s">
        <v>37</v>
      </c>
      <c r="I13" s="8" t="s">
        <v>37</v>
      </c>
      <c r="J13" s="8" t="s">
        <v>12</v>
      </c>
      <c r="K13" s="12"/>
    </row>
    <row r="14">
      <c r="A14" s="8" t="s">
        <v>82</v>
      </c>
      <c r="B14" s="9" t="s">
        <v>83</v>
      </c>
      <c r="C14" s="9" t="s">
        <v>84</v>
      </c>
      <c r="D14" s="8" t="s">
        <v>85</v>
      </c>
      <c r="E14" s="8" t="s">
        <v>41</v>
      </c>
      <c r="F14" s="8" t="s">
        <v>37</v>
      </c>
      <c r="G14" s="22">
        <f>380682758410</f>
        <v>380682758410</v>
      </c>
      <c r="H14" s="8" t="s">
        <v>37</v>
      </c>
      <c r="I14" s="8" t="s">
        <v>37</v>
      </c>
      <c r="J14" s="8" t="s">
        <v>8</v>
      </c>
      <c r="K14" s="12"/>
    </row>
    <row r="15">
      <c r="A15" s="8" t="s">
        <v>86</v>
      </c>
      <c r="B15" s="9" t="s">
        <v>87</v>
      </c>
      <c r="C15" s="9" t="s">
        <v>88</v>
      </c>
      <c r="D15" s="11" t="s">
        <v>89</v>
      </c>
      <c r="E15" s="8" t="s">
        <v>41</v>
      </c>
      <c r="F15" s="8" t="s">
        <v>37</v>
      </c>
      <c r="G15" s="8">
        <v>380633661502</v>
      </c>
      <c r="H15" s="8" t="s">
        <v>37</v>
      </c>
      <c r="I15" s="8" t="s">
        <v>37</v>
      </c>
      <c r="J15" s="8" t="s">
        <v>12</v>
      </c>
      <c r="K15" s="10"/>
    </row>
    <row r="16">
      <c r="A16" s="8" t="s">
        <v>90</v>
      </c>
      <c r="B16" s="9" t="s">
        <v>91</v>
      </c>
      <c r="C16" s="9" t="s">
        <v>92</v>
      </c>
      <c r="D16" s="11" t="s">
        <v>93</v>
      </c>
      <c r="E16" s="8" t="s">
        <v>41</v>
      </c>
      <c r="F16" s="8" t="s">
        <v>37</v>
      </c>
      <c r="G16" s="11">
        <f>380935401077</f>
        <v>380935401077</v>
      </c>
      <c r="H16" s="11">
        <f>380969582663</f>
        <v>380969582663</v>
      </c>
      <c r="I16" s="8" t="s">
        <v>37</v>
      </c>
      <c r="J16" s="8" t="s">
        <v>12</v>
      </c>
      <c r="K16" s="12"/>
    </row>
    <row r="17">
      <c r="A17" s="8" t="s">
        <v>94</v>
      </c>
      <c r="B17" s="9" t="s">
        <v>95</v>
      </c>
      <c r="C17" s="9" t="s">
        <v>96</v>
      </c>
      <c r="D17" s="11" t="s">
        <v>93</v>
      </c>
      <c r="E17" s="8" t="s">
        <v>36</v>
      </c>
      <c r="F17" s="8" t="s">
        <v>37</v>
      </c>
      <c r="G17" s="11">
        <f>380938500059</f>
        <v>380938500059</v>
      </c>
      <c r="H17" s="8" t="s">
        <v>37</v>
      </c>
      <c r="I17" s="8" t="s">
        <v>37</v>
      </c>
      <c r="J17" s="8" t="s">
        <v>12</v>
      </c>
      <c r="K17" s="12"/>
    </row>
    <row r="18">
      <c r="A18" s="8" t="s">
        <v>97</v>
      </c>
      <c r="B18" s="9" t="s">
        <v>98</v>
      </c>
      <c r="C18" s="9" t="s">
        <v>99</v>
      </c>
      <c r="D18" s="11" t="s">
        <v>93</v>
      </c>
      <c r="E18" s="8" t="s">
        <v>36</v>
      </c>
      <c r="F18" s="8" t="s">
        <v>1</v>
      </c>
      <c r="G18" s="11">
        <f>380939955047</f>
        <v>380939955047</v>
      </c>
      <c r="H18" s="8" t="s">
        <v>37</v>
      </c>
      <c r="I18" s="8" t="s">
        <v>3</v>
      </c>
      <c r="J18" s="8" t="s">
        <v>12</v>
      </c>
      <c r="K18" s="12"/>
    </row>
    <row r="19">
      <c r="A19" s="8" t="s">
        <v>100</v>
      </c>
      <c r="B19" s="9" t="s">
        <v>101</v>
      </c>
      <c r="C19" s="9" t="s">
        <v>102</v>
      </c>
      <c r="D19" s="11" t="s">
        <v>103</v>
      </c>
      <c r="E19" s="8" t="s">
        <v>36</v>
      </c>
      <c r="F19" s="8" t="s">
        <v>37</v>
      </c>
      <c r="G19" s="11">
        <f>380988527264</f>
        <v>380988527264</v>
      </c>
      <c r="H19" s="11">
        <f>380635207942</f>
        <v>380635207942</v>
      </c>
      <c r="I19" s="8" t="s">
        <v>37</v>
      </c>
      <c r="J19" s="8" t="s">
        <v>12</v>
      </c>
      <c r="K19" s="12"/>
    </row>
    <row r="20">
      <c r="A20" s="8" t="s">
        <v>104</v>
      </c>
      <c r="B20" s="9" t="s">
        <v>105</v>
      </c>
      <c r="C20" s="9" t="s">
        <v>106</v>
      </c>
      <c r="D20" s="11" t="s">
        <v>103</v>
      </c>
      <c r="E20" s="8" t="s">
        <v>41</v>
      </c>
      <c r="F20" s="8" t="s">
        <v>37</v>
      </c>
      <c r="G20" s="8">
        <v>380672865882</v>
      </c>
      <c r="H20" s="8" t="s">
        <v>37</v>
      </c>
      <c r="I20" s="8" t="s">
        <v>37</v>
      </c>
      <c r="J20" s="8" t="s">
        <v>12</v>
      </c>
      <c r="K20" s="12"/>
    </row>
    <row r="21">
      <c r="A21" s="8" t="s">
        <v>107</v>
      </c>
      <c r="B21" s="9" t="s">
        <v>108</v>
      </c>
      <c r="C21" s="9" t="s">
        <v>109</v>
      </c>
      <c r="D21" s="11" t="s">
        <v>103</v>
      </c>
      <c r="E21" s="8" t="s">
        <v>41</v>
      </c>
      <c r="F21" s="8" t="s">
        <v>37</v>
      </c>
      <c r="G21" s="8">
        <f>380636145431</f>
        <v>380636145431</v>
      </c>
      <c r="H21" s="8" t="s">
        <v>37</v>
      </c>
      <c r="I21" s="8" t="s">
        <v>37</v>
      </c>
      <c r="J21" s="8" t="s">
        <v>12</v>
      </c>
      <c r="K21" s="12"/>
    </row>
    <row r="22">
      <c r="A22" s="8" t="s">
        <v>110</v>
      </c>
      <c r="B22" s="9" t="s">
        <v>111</v>
      </c>
      <c r="C22" s="9" t="s">
        <v>112</v>
      </c>
      <c r="D22" s="8" t="s">
        <v>113</v>
      </c>
      <c r="E22" s="8" t="s">
        <v>36</v>
      </c>
      <c r="F22" s="8" t="s">
        <v>37</v>
      </c>
      <c r="G22" s="11">
        <f>380673879101</f>
        <v>380673879101</v>
      </c>
      <c r="H22" s="8" t="s">
        <v>37</v>
      </c>
      <c r="I22" s="8" t="s">
        <v>37</v>
      </c>
      <c r="J22" s="8" t="s">
        <v>12</v>
      </c>
      <c r="K22" s="10"/>
    </row>
    <row r="23">
      <c r="A23" s="8" t="s">
        <v>114</v>
      </c>
      <c r="B23" s="9" t="s">
        <v>115</v>
      </c>
      <c r="C23" s="9" t="s">
        <v>112</v>
      </c>
      <c r="D23" s="8" t="s">
        <v>113</v>
      </c>
      <c r="E23" s="8" t="s">
        <v>41</v>
      </c>
      <c r="G23" s="11">
        <f>380680226858</f>
        <v>380680226858</v>
      </c>
      <c r="H23" s="8" t="s">
        <v>37</v>
      </c>
      <c r="I23" s="8" t="s">
        <v>37</v>
      </c>
      <c r="J23" s="8" t="s">
        <v>12</v>
      </c>
      <c r="K23" s="10"/>
    </row>
    <row r="24">
      <c r="A24" s="8" t="s">
        <v>116</v>
      </c>
      <c r="B24" s="9" t="s">
        <v>117</v>
      </c>
      <c r="C24" s="18" t="s">
        <v>37</v>
      </c>
      <c r="D24" s="11" t="s">
        <v>118</v>
      </c>
      <c r="E24" s="8" t="s">
        <v>41</v>
      </c>
      <c r="F24" s="8" t="s">
        <v>37</v>
      </c>
      <c r="G24" s="11">
        <f>380683463248</f>
        <v>380683463248</v>
      </c>
      <c r="H24" s="8" t="s">
        <v>37</v>
      </c>
      <c r="I24" s="8" t="s">
        <v>37</v>
      </c>
      <c r="J24" s="8" t="s">
        <v>12</v>
      </c>
      <c r="K24" s="12"/>
    </row>
    <row r="25">
      <c r="A25" s="8" t="s">
        <v>119</v>
      </c>
      <c r="B25" s="9" t="s">
        <v>120</v>
      </c>
      <c r="C25" s="9" t="s">
        <v>121</v>
      </c>
      <c r="D25" s="8" t="s">
        <v>122</v>
      </c>
      <c r="E25" s="8" t="s">
        <v>36</v>
      </c>
      <c r="F25" s="8" t="s">
        <v>1</v>
      </c>
      <c r="G25" s="11">
        <f>380939979130</f>
        <v>380939979130</v>
      </c>
      <c r="H25" s="8">
        <f>380977814588</f>
        <v>380977814588</v>
      </c>
      <c r="I25" s="8" t="s">
        <v>5</v>
      </c>
      <c r="J25" s="8" t="s">
        <v>8</v>
      </c>
      <c r="K25" s="12"/>
    </row>
    <row r="26">
      <c r="A26" s="8" t="s">
        <v>123</v>
      </c>
      <c r="B26" s="9" t="s">
        <v>124</v>
      </c>
      <c r="C26" s="9" t="s">
        <v>109</v>
      </c>
      <c r="D26" s="8" t="s">
        <v>122</v>
      </c>
      <c r="E26" s="8" t="s">
        <v>41</v>
      </c>
      <c r="F26" s="21"/>
      <c r="G26" s="11">
        <f>380939765210</f>
        <v>380939765210</v>
      </c>
      <c r="H26" s="11">
        <f>380969617657</f>
        <v>380969617657</v>
      </c>
      <c r="I26" s="8" t="s">
        <v>37</v>
      </c>
      <c r="J26" s="8" t="s">
        <v>8</v>
      </c>
      <c r="K26" s="12"/>
    </row>
    <row r="27">
      <c r="A27" s="8" t="s">
        <v>125</v>
      </c>
      <c r="B27" s="9" t="s">
        <v>126</v>
      </c>
      <c r="C27" s="9" t="s">
        <v>127</v>
      </c>
      <c r="D27" s="8" t="s">
        <v>122</v>
      </c>
      <c r="E27" s="8" t="s">
        <v>36</v>
      </c>
      <c r="F27" s="8" t="s">
        <v>37</v>
      </c>
      <c r="G27" s="11">
        <f>380635050563</f>
        <v>380635050563</v>
      </c>
      <c r="H27" s="8" t="s">
        <v>37</v>
      </c>
      <c r="I27" s="8" t="s">
        <v>37</v>
      </c>
      <c r="J27" s="8" t="s">
        <v>8</v>
      </c>
      <c r="K27" s="12"/>
    </row>
    <row r="28">
      <c r="A28" s="8" t="s">
        <v>128</v>
      </c>
      <c r="B28" s="9" t="s">
        <v>129</v>
      </c>
      <c r="C28" s="9" t="s">
        <v>130</v>
      </c>
      <c r="D28" s="8" t="s">
        <v>122</v>
      </c>
      <c r="E28" s="9" t="s">
        <v>41</v>
      </c>
      <c r="F28" s="8" t="s">
        <v>1</v>
      </c>
      <c r="G28" s="11">
        <f>380936528472</f>
        <v>380936528472</v>
      </c>
      <c r="H28" s="8" t="s">
        <v>37</v>
      </c>
      <c r="I28" s="8" t="s">
        <v>37</v>
      </c>
      <c r="J28" s="8" t="s">
        <v>8</v>
      </c>
      <c r="K28" s="12"/>
    </row>
    <row r="29">
      <c r="A29" s="8" t="s">
        <v>131</v>
      </c>
      <c r="B29" s="9" t="s">
        <v>132</v>
      </c>
      <c r="C29" s="9" t="s">
        <v>133</v>
      </c>
      <c r="D29" s="8" t="s">
        <v>134</v>
      </c>
      <c r="E29" s="8" t="s">
        <v>41</v>
      </c>
      <c r="F29" s="8" t="s">
        <v>1</v>
      </c>
      <c r="G29" s="11">
        <f>380680994857</f>
        <v>380680994857</v>
      </c>
      <c r="H29" s="8">
        <f>380634970994</f>
        <v>380634970994</v>
      </c>
      <c r="I29" s="8" t="s">
        <v>37</v>
      </c>
      <c r="J29" s="8" t="s">
        <v>8</v>
      </c>
      <c r="K29" s="12"/>
    </row>
    <row r="30">
      <c r="A30" s="4" t="s">
        <v>135</v>
      </c>
      <c r="B30" s="4" t="s">
        <v>136</v>
      </c>
      <c r="C30" s="4" t="s">
        <v>137</v>
      </c>
      <c r="D30" s="4" t="s">
        <v>138</v>
      </c>
      <c r="E30" s="4" t="s">
        <v>36</v>
      </c>
      <c r="F30" s="4" t="s">
        <v>1</v>
      </c>
      <c r="G30" s="4" t="s">
        <v>139</v>
      </c>
      <c r="H30" s="4" t="s">
        <v>140</v>
      </c>
      <c r="I30" s="4" t="s">
        <v>3</v>
      </c>
    </row>
    <row r="31">
      <c r="A31" s="4" t="s">
        <v>141</v>
      </c>
      <c r="B31" s="4" t="s">
        <v>142</v>
      </c>
      <c r="C31" s="4" t="s">
        <v>143</v>
      </c>
      <c r="D31" s="4" t="s">
        <v>144</v>
      </c>
      <c r="E31" s="4" t="s">
        <v>41</v>
      </c>
      <c r="F31" s="4" t="s">
        <v>1</v>
      </c>
      <c r="G31" s="4" t="s">
        <v>145</v>
      </c>
      <c r="H31" s="3" t="s">
        <v>145</v>
      </c>
      <c r="I31" s="4" t="s">
        <v>5</v>
      </c>
    </row>
    <row r="32">
      <c r="A32" s="8" t="s">
        <v>146</v>
      </c>
      <c r="B32" s="9" t="s">
        <v>147</v>
      </c>
      <c r="C32" s="9" t="s">
        <v>148</v>
      </c>
      <c r="D32" s="11" t="s">
        <v>149</v>
      </c>
      <c r="E32" s="8" t="s">
        <v>41</v>
      </c>
      <c r="F32" s="8" t="s">
        <v>37</v>
      </c>
      <c r="G32" s="11">
        <f>380680377817</f>
        <v>380680377817</v>
      </c>
      <c r="H32" s="8">
        <f>380457771422</f>
        <v>380457771422</v>
      </c>
      <c r="I32" s="8" t="s">
        <v>37</v>
      </c>
      <c r="J32" s="8" t="s">
        <v>12</v>
      </c>
      <c r="K32" s="12"/>
    </row>
    <row r="33">
      <c r="A33" s="8" t="s">
        <v>150</v>
      </c>
      <c r="B33" s="9" t="s">
        <v>151</v>
      </c>
      <c r="C33" s="9" t="s">
        <v>152</v>
      </c>
      <c r="D33" s="8" t="s">
        <v>153</v>
      </c>
      <c r="E33" s="8" t="s">
        <v>36</v>
      </c>
      <c r="F33" s="8" t="s">
        <v>37</v>
      </c>
      <c r="G33" s="11">
        <f>380633842292</f>
        <v>380633842292</v>
      </c>
      <c r="H33" s="11">
        <f>380664154543</f>
        <v>380664154543</v>
      </c>
      <c r="I33" s="8" t="s">
        <v>37</v>
      </c>
      <c r="J33" s="8" t="s">
        <v>10</v>
      </c>
      <c r="K33" s="12"/>
    </row>
    <row r="34">
      <c r="A34" s="14" t="s">
        <v>154</v>
      </c>
      <c r="B34" s="9" t="s">
        <v>155</v>
      </c>
      <c r="C34" s="9" t="s">
        <v>156</v>
      </c>
      <c r="D34" s="14" t="s">
        <v>157</v>
      </c>
      <c r="E34" s="14" t="s">
        <v>36</v>
      </c>
      <c r="F34" s="14" t="s">
        <v>37</v>
      </c>
      <c r="G34" s="8">
        <v>380631505217</v>
      </c>
      <c r="H34" s="8" t="s">
        <v>37</v>
      </c>
      <c r="I34" s="14" t="s">
        <v>3</v>
      </c>
      <c r="J34" s="14" t="s">
        <v>8</v>
      </c>
      <c r="K34" s="12"/>
    </row>
    <row r="35">
      <c r="A35" s="8" t="s">
        <v>158</v>
      </c>
      <c r="B35" s="9" t="s">
        <v>159</v>
      </c>
      <c r="C35" s="9" t="s">
        <v>160</v>
      </c>
      <c r="D35" s="11" t="s">
        <v>161</v>
      </c>
      <c r="E35" s="8" t="s">
        <v>36</v>
      </c>
      <c r="F35" s="8" t="s">
        <v>37</v>
      </c>
      <c r="G35" s="8">
        <v>380931015921</v>
      </c>
      <c r="H35" s="11">
        <f>380936586031</f>
        <v>380936586031</v>
      </c>
      <c r="I35" s="8" t="s">
        <v>37</v>
      </c>
      <c r="J35" s="8" t="s">
        <v>10</v>
      </c>
      <c r="K35" s="12"/>
    </row>
    <row r="36">
      <c r="A36" s="8" t="s">
        <v>162</v>
      </c>
      <c r="B36" s="9" t="s">
        <v>163</v>
      </c>
      <c r="C36" s="9" t="s">
        <v>152</v>
      </c>
      <c r="D36" s="11" t="s">
        <v>161</v>
      </c>
      <c r="E36" s="8" t="s">
        <v>41</v>
      </c>
      <c r="F36" s="8" t="s">
        <v>37</v>
      </c>
      <c r="G36" s="11">
        <f>380937150634</f>
        <v>380937150634</v>
      </c>
      <c r="H36" s="11">
        <f>380991799144</f>
        <v>380991799144</v>
      </c>
      <c r="I36" s="8" t="s">
        <v>37</v>
      </c>
      <c r="J36" s="8" t="s">
        <v>10</v>
      </c>
      <c r="K36" s="12"/>
    </row>
    <row r="37">
      <c r="A37" s="8" t="s">
        <v>164</v>
      </c>
      <c r="B37" s="9" t="s">
        <v>165</v>
      </c>
      <c r="C37" s="9" t="s">
        <v>80</v>
      </c>
      <c r="D37" s="11" t="s">
        <v>161</v>
      </c>
      <c r="E37" s="8" t="s">
        <v>41</v>
      </c>
      <c r="F37" s="8" t="s">
        <v>1</v>
      </c>
      <c r="G37" s="11">
        <f>380938642972</f>
        <v>380938642972</v>
      </c>
      <c r="H37" s="11">
        <f>380664216869</f>
        <v>380664216869</v>
      </c>
      <c r="I37" s="8" t="s">
        <v>37</v>
      </c>
      <c r="J37" s="8" t="s">
        <v>8</v>
      </c>
      <c r="K37" s="12"/>
    </row>
    <row r="38">
      <c r="A38" s="8" t="s">
        <v>166</v>
      </c>
      <c r="B38" s="9" t="s">
        <v>167</v>
      </c>
      <c r="C38" s="9" t="s">
        <v>168</v>
      </c>
      <c r="D38" s="8" t="s">
        <v>169</v>
      </c>
      <c r="E38" s="8" t="s">
        <v>41</v>
      </c>
      <c r="F38" s="8" t="s">
        <v>37</v>
      </c>
      <c r="G38" s="21"/>
      <c r="H38" s="21"/>
      <c r="I38" s="21"/>
      <c r="J38" s="8" t="s">
        <v>8</v>
      </c>
      <c r="K38" s="12"/>
    </row>
    <row r="39">
      <c r="A39" s="8" t="s">
        <v>170</v>
      </c>
      <c r="B39" s="9" t="s">
        <v>171</v>
      </c>
      <c r="C39" s="9" t="s">
        <v>172</v>
      </c>
      <c r="D39" s="8" t="s">
        <v>173</v>
      </c>
      <c r="E39" s="8" t="s">
        <v>41</v>
      </c>
      <c r="F39" s="8" t="s">
        <v>1</v>
      </c>
      <c r="G39" s="11">
        <f>380937180718</f>
        <v>380937180718</v>
      </c>
      <c r="H39" s="11">
        <f>380689288510</f>
        <v>380689288510</v>
      </c>
      <c r="I39" s="8" t="s">
        <v>37</v>
      </c>
      <c r="J39" s="8" t="s">
        <v>8</v>
      </c>
      <c r="K39" s="12"/>
    </row>
    <row r="40">
      <c r="A40" s="8" t="s">
        <v>174</v>
      </c>
      <c r="B40" s="9" t="s">
        <v>175</v>
      </c>
      <c r="C40" s="9" t="s">
        <v>133</v>
      </c>
      <c r="D40" s="8" t="s">
        <v>134</v>
      </c>
      <c r="E40" s="8" t="s">
        <v>41</v>
      </c>
      <c r="F40" s="8" t="s">
        <v>1</v>
      </c>
      <c r="G40" s="11">
        <f>380634955442</f>
        <v>380634955442</v>
      </c>
      <c r="H40" s="8" t="s">
        <v>37</v>
      </c>
      <c r="I40" s="8" t="s">
        <v>37</v>
      </c>
      <c r="J40" s="8" t="s">
        <v>8</v>
      </c>
      <c r="K40" s="12"/>
    </row>
    <row r="41">
      <c r="A41" s="8" t="s">
        <v>176</v>
      </c>
      <c r="B41" s="9" t="s">
        <v>177</v>
      </c>
      <c r="C41" s="9" t="s">
        <v>178</v>
      </c>
      <c r="D41" s="11" t="s">
        <v>179</v>
      </c>
      <c r="E41" s="8" t="s">
        <v>41</v>
      </c>
      <c r="F41" s="8" t="s">
        <v>37</v>
      </c>
      <c r="G41" s="11">
        <f>380969690304</f>
        <v>380969690304</v>
      </c>
      <c r="H41" s="8" t="s">
        <v>37</v>
      </c>
      <c r="I41" s="8" t="s">
        <v>37</v>
      </c>
      <c r="J41" s="8" t="s">
        <v>10</v>
      </c>
      <c r="K41" s="12"/>
    </row>
    <row r="42">
      <c r="A42" s="8" t="s">
        <v>180</v>
      </c>
      <c r="B42" s="9" t="s">
        <v>181</v>
      </c>
      <c r="C42" s="9" t="s">
        <v>48</v>
      </c>
      <c r="D42" s="11" t="s">
        <v>182</v>
      </c>
      <c r="E42" s="8" t="s">
        <v>41</v>
      </c>
      <c r="F42" s="8" t="s">
        <v>37</v>
      </c>
      <c r="G42" s="11">
        <f>380971758384</f>
        <v>380971758384</v>
      </c>
      <c r="H42" s="8" t="s">
        <v>37</v>
      </c>
      <c r="I42" s="8" t="s">
        <v>37</v>
      </c>
      <c r="J42" s="8" t="s">
        <v>12</v>
      </c>
      <c r="K42" s="12"/>
    </row>
    <row r="43">
      <c r="A43" s="8" t="s">
        <v>183</v>
      </c>
      <c r="B43" s="9" t="s">
        <v>184</v>
      </c>
      <c r="C43" s="9" t="s">
        <v>185</v>
      </c>
      <c r="D43" s="8" t="s">
        <v>186</v>
      </c>
      <c r="E43" s="8" t="s">
        <v>41</v>
      </c>
      <c r="F43" s="8" t="s">
        <v>1</v>
      </c>
      <c r="G43" s="11">
        <f>380972991651</f>
        <v>380972991651</v>
      </c>
      <c r="H43" s="8" t="s">
        <v>37</v>
      </c>
      <c r="I43" s="8" t="s">
        <v>37</v>
      </c>
      <c r="J43" s="8" t="s">
        <v>8</v>
      </c>
      <c r="K43" s="12"/>
    </row>
    <row r="44">
      <c r="A44" s="4" t="s">
        <v>187</v>
      </c>
      <c r="B44" s="4" t="s">
        <v>188</v>
      </c>
      <c r="C44" s="4" t="s">
        <v>189</v>
      </c>
      <c r="D44" s="4" t="s">
        <v>190</v>
      </c>
      <c r="E44" s="4" t="s">
        <v>36</v>
      </c>
      <c r="F44" s="4" t="s">
        <v>1</v>
      </c>
      <c r="G44" s="4" t="s">
        <v>191</v>
      </c>
      <c r="H44" s="1" t="s">
        <v>192</v>
      </c>
      <c r="I44" s="4" t="s">
        <v>3</v>
      </c>
    </row>
    <row r="45">
      <c r="A45" s="8" t="s">
        <v>193</v>
      </c>
      <c r="B45" s="9" t="s">
        <v>194</v>
      </c>
      <c r="C45" s="9" t="s">
        <v>88</v>
      </c>
      <c r="D45" s="8" t="s">
        <v>195</v>
      </c>
      <c r="E45" s="8" t="s">
        <v>41</v>
      </c>
      <c r="F45" s="8" t="s">
        <v>37</v>
      </c>
      <c r="G45" s="11">
        <f>380663880826</f>
        <v>380663880826</v>
      </c>
      <c r="H45" s="8" t="s">
        <v>37</v>
      </c>
      <c r="I45" s="8" t="s">
        <v>37</v>
      </c>
      <c r="J45" s="8" t="s">
        <v>8</v>
      </c>
      <c r="K45" s="12"/>
    </row>
    <row r="46">
      <c r="A46" s="8" t="s">
        <v>196</v>
      </c>
      <c r="B46" s="9" t="s">
        <v>197</v>
      </c>
      <c r="C46" s="19" t="s">
        <v>198</v>
      </c>
      <c r="D46" s="11" t="s">
        <v>199</v>
      </c>
      <c r="E46" s="8" t="s">
        <v>41</v>
      </c>
      <c r="F46" s="8" t="s">
        <v>37</v>
      </c>
      <c r="G46" s="11">
        <f>380967628414</f>
        <v>380967628414</v>
      </c>
      <c r="H46" s="8" t="s">
        <v>37</v>
      </c>
      <c r="I46" s="8" t="s">
        <v>37</v>
      </c>
      <c r="J46" s="8" t="s">
        <v>12</v>
      </c>
      <c r="K46" s="12"/>
    </row>
    <row r="47">
      <c r="A47" s="8" t="s">
        <v>200</v>
      </c>
      <c r="B47" s="9" t="s">
        <v>201</v>
      </c>
      <c r="C47" s="9" t="s">
        <v>202</v>
      </c>
      <c r="D47" s="8" t="s">
        <v>203</v>
      </c>
      <c r="E47" s="8" t="s">
        <v>36</v>
      </c>
      <c r="F47" s="8" t="s">
        <v>37</v>
      </c>
      <c r="G47" s="11">
        <f>380637001281</f>
        <v>380637001281</v>
      </c>
      <c r="H47" s="8" t="s">
        <v>37</v>
      </c>
      <c r="I47" s="8" t="s">
        <v>3</v>
      </c>
      <c r="J47" s="8" t="s">
        <v>8</v>
      </c>
      <c r="K47" s="12"/>
    </row>
    <row r="48">
      <c r="A48" s="8" t="s">
        <v>204</v>
      </c>
      <c r="B48" s="9" t="s">
        <v>205</v>
      </c>
      <c r="C48" s="9" t="s">
        <v>206</v>
      </c>
      <c r="D48" s="8" t="s">
        <v>203</v>
      </c>
      <c r="E48" s="8" t="s">
        <v>41</v>
      </c>
      <c r="F48" s="8" t="s">
        <v>37</v>
      </c>
      <c r="G48" s="11">
        <f>380674978480</f>
        <v>380674978480</v>
      </c>
      <c r="H48" s="11">
        <f>380637001284</f>
        <v>380637001284</v>
      </c>
      <c r="I48" s="8" t="s">
        <v>37</v>
      </c>
      <c r="J48" s="8" t="s">
        <v>8</v>
      </c>
      <c r="K48" s="12"/>
    </row>
    <row r="49">
      <c r="A49" s="8" t="s">
        <v>207</v>
      </c>
      <c r="B49" s="9" t="s">
        <v>208</v>
      </c>
      <c r="C49" s="9" t="s">
        <v>209</v>
      </c>
      <c r="D49" s="11" t="s">
        <v>210</v>
      </c>
      <c r="E49" s="8" t="s">
        <v>41</v>
      </c>
      <c r="F49" s="8" t="s">
        <v>37</v>
      </c>
      <c r="G49" s="11">
        <f>380937317724</f>
        <v>380937317724</v>
      </c>
      <c r="H49" s="11">
        <f>380967730102</f>
        <v>380967730102</v>
      </c>
      <c r="I49" s="8" t="s">
        <v>37</v>
      </c>
      <c r="J49" s="8" t="s">
        <v>10</v>
      </c>
      <c r="K49" s="12"/>
    </row>
    <row r="50">
      <c r="A50" s="8" t="s">
        <v>211</v>
      </c>
      <c r="B50" s="9" t="s">
        <v>212</v>
      </c>
      <c r="C50" s="9" t="s">
        <v>213</v>
      </c>
      <c r="D50" s="11" t="s">
        <v>214</v>
      </c>
      <c r="E50" s="8" t="s">
        <v>36</v>
      </c>
      <c r="F50" s="8" t="s">
        <v>37</v>
      </c>
      <c r="G50" s="11">
        <f>380635675957</f>
        <v>380635675957</v>
      </c>
      <c r="H50" s="11">
        <f>380507593915</f>
        <v>380507593915</v>
      </c>
      <c r="I50" s="8" t="s">
        <v>37</v>
      </c>
      <c r="J50" s="8" t="s">
        <v>10</v>
      </c>
      <c r="K50" s="12"/>
    </row>
    <row r="51">
      <c r="A51" s="14" t="s">
        <v>215</v>
      </c>
      <c r="B51" s="9" t="s">
        <v>216</v>
      </c>
      <c r="C51" s="9" t="s">
        <v>217</v>
      </c>
      <c r="D51" s="8"/>
      <c r="E51" s="14" t="s">
        <v>41</v>
      </c>
      <c r="F51" s="14" t="s">
        <v>1</v>
      </c>
      <c r="G51" s="8">
        <v>380972252572</v>
      </c>
      <c r="H51" s="8" t="s">
        <v>37</v>
      </c>
      <c r="I51" s="8" t="s">
        <v>37</v>
      </c>
      <c r="J51" s="14" t="s">
        <v>8</v>
      </c>
      <c r="K51" s="12"/>
    </row>
    <row r="52">
      <c r="A52" s="8" t="s">
        <v>218</v>
      </c>
      <c r="B52" s="9" t="s">
        <v>219</v>
      </c>
      <c r="C52" s="9" t="s">
        <v>172</v>
      </c>
      <c r="D52" s="11" t="s">
        <v>220</v>
      </c>
      <c r="E52" s="8" t="s">
        <v>41</v>
      </c>
      <c r="F52" s="8" t="s">
        <v>37</v>
      </c>
      <c r="G52" s="11">
        <f>380687236441</f>
        <v>380687236441</v>
      </c>
      <c r="H52" s="8" t="s">
        <v>37</v>
      </c>
      <c r="I52" s="8" t="s">
        <v>37</v>
      </c>
      <c r="J52" s="8" t="s">
        <v>12</v>
      </c>
      <c r="K52" s="12"/>
    </row>
    <row r="53">
      <c r="A53" s="8" t="s">
        <v>221</v>
      </c>
      <c r="B53" s="9" t="s">
        <v>222</v>
      </c>
      <c r="C53" s="9" t="s">
        <v>213</v>
      </c>
      <c r="D53" s="11" t="s">
        <v>214</v>
      </c>
      <c r="E53" s="8" t="s">
        <v>41</v>
      </c>
      <c r="F53" s="8" t="s">
        <v>1</v>
      </c>
      <c r="G53" s="11">
        <f>380633357547</f>
        <v>380633357547</v>
      </c>
      <c r="H53" s="8" t="s">
        <v>37</v>
      </c>
      <c r="I53" s="8" t="s">
        <v>37</v>
      </c>
      <c r="J53" s="8" t="s">
        <v>10</v>
      </c>
      <c r="K53" s="12"/>
    </row>
    <row r="54">
      <c r="A54" s="8" t="s">
        <v>223</v>
      </c>
      <c r="B54" s="9" t="s">
        <v>224</v>
      </c>
      <c r="C54" s="9" t="s">
        <v>225</v>
      </c>
      <c r="D54" s="8" t="s">
        <v>226</v>
      </c>
      <c r="E54" s="8" t="s">
        <v>41</v>
      </c>
      <c r="F54" s="8" t="s">
        <v>37</v>
      </c>
      <c r="G54" s="11">
        <f>380687236435</f>
        <v>380687236435</v>
      </c>
      <c r="H54" s="8" t="s">
        <v>37</v>
      </c>
      <c r="I54" s="8" t="s">
        <v>37</v>
      </c>
      <c r="J54" s="8" t="s">
        <v>8</v>
      </c>
      <c r="K54" s="12"/>
    </row>
    <row r="55">
      <c r="A55" s="8" t="s">
        <v>227</v>
      </c>
      <c r="B55" s="9" t="s">
        <v>228</v>
      </c>
      <c r="C55" s="15" t="s">
        <v>37</v>
      </c>
      <c r="D55" s="8" t="s">
        <v>229</v>
      </c>
      <c r="E55" s="8" t="s">
        <v>41</v>
      </c>
      <c r="F55" s="8" t="s">
        <v>37</v>
      </c>
      <c r="G55" s="11">
        <f>380971630707</f>
        <v>380971630707</v>
      </c>
      <c r="H55" s="8">
        <f>380730247503</f>
        <v>380730247503</v>
      </c>
      <c r="I55" s="8" t="s">
        <v>37</v>
      </c>
      <c r="J55" s="8" t="s">
        <v>8</v>
      </c>
      <c r="K55" s="12"/>
    </row>
    <row r="56">
      <c r="A56" s="8" t="s">
        <v>230</v>
      </c>
      <c r="B56" s="9" t="s">
        <v>231</v>
      </c>
      <c r="C56" s="9" t="s">
        <v>133</v>
      </c>
      <c r="D56" s="8" t="s">
        <v>232</v>
      </c>
      <c r="E56" s="8" t="s">
        <v>41</v>
      </c>
      <c r="F56" s="8" t="s">
        <v>37</v>
      </c>
      <c r="G56" s="11">
        <f>380935319832</f>
        <v>380935319832</v>
      </c>
      <c r="H56" s="11">
        <f>380973926708</f>
        <v>380973926708</v>
      </c>
      <c r="I56" s="8" t="s">
        <v>37</v>
      </c>
      <c r="J56" s="8" t="s">
        <v>8</v>
      </c>
      <c r="K56" s="12"/>
    </row>
    <row r="57">
      <c r="A57" s="8" t="s">
        <v>233</v>
      </c>
      <c r="B57" s="9" t="s">
        <v>234</v>
      </c>
      <c r="C57" s="9" t="s">
        <v>235</v>
      </c>
      <c r="D57" s="11" t="s">
        <v>236</v>
      </c>
      <c r="E57" s="8" t="s">
        <v>36</v>
      </c>
      <c r="F57" s="8" t="s">
        <v>37</v>
      </c>
      <c r="G57" s="11">
        <f>380938500058</f>
        <v>380938500058</v>
      </c>
      <c r="H57" s="8">
        <f>380687626555</f>
        <v>380687626555</v>
      </c>
      <c r="I57" s="8" t="s">
        <v>37</v>
      </c>
      <c r="J57" s="8" t="s">
        <v>12</v>
      </c>
      <c r="K57" s="12"/>
    </row>
    <row r="58">
      <c r="A58" s="8" t="s">
        <v>237</v>
      </c>
      <c r="B58" s="9" t="s">
        <v>238</v>
      </c>
      <c r="C58" s="9" t="s">
        <v>239</v>
      </c>
      <c r="D58" s="11" t="s">
        <v>236</v>
      </c>
      <c r="E58" s="8" t="s">
        <v>41</v>
      </c>
      <c r="F58" s="8" t="s">
        <v>37</v>
      </c>
      <c r="G58" s="11">
        <f>380680377818</f>
        <v>380680377818</v>
      </c>
      <c r="H58" s="8" t="s">
        <v>37</v>
      </c>
      <c r="I58" s="8" t="s">
        <v>37</v>
      </c>
      <c r="J58" s="8" t="s">
        <v>12</v>
      </c>
      <c r="K58" s="12"/>
    </row>
    <row r="59">
      <c r="A59" s="8" t="s">
        <v>240</v>
      </c>
      <c r="B59" s="9" t="s">
        <v>241</v>
      </c>
      <c r="C59" s="9" t="s">
        <v>109</v>
      </c>
      <c r="D59" s="8" t="s">
        <v>242</v>
      </c>
      <c r="E59" s="8" t="s">
        <v>41</v>
      </c>
      <c r="F59" s="8" t="s">
        <v>37</v>
      </c>
      <c r="G59" s="11">
        <f>380680218020</f>
        <v>380680218020</v>
      </c>
      <c r="H59" s="11">
        <f>380977213237</f>
        <v>380977213237</v>
      </c>
      <c r="I59" s="8" t="s">
        <v>37</v>
      </c>
      <c r="J59" s="8" t="s">
        <v>8</v>
      </c>
      <c r="K59" s="12"/>
    </row>
    <row r="60">
      <c r="A60" s="8" t="s">
        <v>243</v>
      </c>
      <c r="B60" s="16" t="s">
        <v>244</v>
      </c>
      <c r="C60" s="9" t="s">
        <v>245</v>
      </c>
      <c r="D60" s="8" t="s">
        <v>242</v>
      </c>
      <c r="E60" s="8" t="s">
        <v>41</v>
      </c>
      <c r="F60" s="8" t="s">
        <v>37</v>
      </c>
      <c r="G60" s="17">
        <f>380680218020</f>
        <v>380680218020</v>
      </c>
      <c r="H60" s="8" t="s">
        <v>37</v>
      </c>
      <c r="I60" s="8" t="s">
        <v>37</v>
      </c>
      <c r="J60" s="8" t="s">
        <v>8</v>
      </c>
      <c r="K60" s="12"/>
    </row>
    <row r="61">
      <c r="A61" s="8" t="s">
        <v>246</v>
      </c>
      <c r="B61" s="9" t="s">
        <v>247</v>
      </c>
      <c r="C61" s="9" t="s">
        <v>248</v>
      </c>
      <c r="D61" s="8" t="s">
        <v>249</v>
      </c>
      <c r="E61" s="8" t="s">
        <v>41</v>
      </c>
      <c r="F61" s="8" t="s">
        <v>37</v>
      </c>
      <c r="G61" s="11">
        <f>380933304141</f>
        <v>380933304141</v>
      </c>
      <c r="H61" s="11">
        <f>380679813516</f>
        <v>380679813516</v>
      </c>
      <c r="I61" s="8" t="s">
        <v>37</v>
      </c>
      <c r="J61" s="8" t="s">
        <v>10</v>
      </c>
      <c r="K61" s="10"/>
    </row>
    <row r="62">
      <c r="A62" s="8" t="s">
        <v>250</v>
      </c>
      <c r="B62" s="9" t="s">
        <v>251</v>
      </c>
      <c r="C62" s="9" t="s">
        <v>252</v>
      </c>
      <c r="D62" s="8" t="s">
        <v>249</v>
      </c>
      <c r="E62" s="8" t="s">
        <v>41</v>
      </c>
      <c r="F62" s="8" t="s">
        <v>37</v>
      </c>
      <c r="G62" s="11">
        <f>380968586858</f>
        <v>380968586858</v>
      </c>
      <c r="H62" s="8" t="s">
        <v>37</v>
      </c>
      <c r="I62" s="8" t="s">
        <v>37</v>
      </c>
      <c r="J62" s="8" t="s">
        <v>10</v>
      </c>
      <c r="K62" s="12"/>
    </row>
    <row r="63">
      <c r="A63" s="8" t="s">
        <v>253</v>
      </c>
      <c r="B63" s="9" t="s">
        <v>254</v>
      </c>
      <c r="C63" s="9" t="s">
        <v>48</v>
      </c>
      <c r="D63" s="8" t="s">
        <v>249</v>
      </c>
      <c r="E63" s="8" t="s">
        <v>36</v>
      </c>
      <c r="F63" s="8" t="s">
        <v>37</v>
      </c>
      <c r="G63" s="11">
        <f>380671121469</f>
        <v>380671121469</v>
      </c>
      <c r="H63" s="8" t="s">
        <v>37</v>
      </c>
      <c r="I63" s="8" t="s">
        <v>37</v>
      </c>
      <c r="J63" s="8" t="s">
        <v>10</v>
      </c>
      <c r="K63" s="10"/>
    </row>
    <row r="64">
      <c r="A64" s="8" t="s">
        <v>255</v>
      </c>
      <c r="B64" s="15" t="s">
        <v>37</v>
      </c>
      <c r="C64" s="9" t="s">
        <v>109</v>
      </c>
      <c r="D64" s="8" t="s">
        <v>249</v>
      </c>
      <c r="E64" s="8" t="s">
        <v>36</v>
      </c>
      <c r="F64" s="8" t="s">
        <v>37</v>
      </c>
      <c r="G64" s="11">
        <f>380965317980</f>
        <v>380965317980</v>
      </c>
      <c r="H64" s="8" t="s">
        <v>37</v>
      </c>
      <c r="I64" s="8" t="s">
        <v>37</v>
      </c>
      <c r="J64" s="8" t="s">
        <v>10</v>
      </c>
      <c r="K64" s="10"/>
    </row>
    <row r="65">
      <c r="A65" s="8" t="s">
        <v>256</v>
      </c>
      <c r="B65" s="9" t="s">
        <v>257</v>
      </c>
      <c r="C65" s="9" t="s">
        <v>70</v>
      </c>
      <c r="D65" s="8" t="s">
        <v>258</v>
      </c>
      <c r="E65" s="8" t="s">
        <v>41</v>
      </c>
      <c r="F65" s="8" t="s">
        <v>37</v>
      </c>
      <c r="G65" s="11">
        <f>380961488372</f>
        <v>380961488372</v>
      </c>
      <c r="H65" s="8" t="s">
        <v>37</v>
      </c>
      <c r="I65" s="8" t="s">
        <v>37</v>
      </c>
      <c r="J65" s="8" t="s">
        <v>8</v>
      </c>
      <c r="K65" s="12"/>
    </row>
    <row r="66">
      <c r="A66" s="8" t="s">
        <v>259</v>
      </c>
      <c r="B66" s="9" t="s">
        <v>260</v>
      </c>
      <c r="C66" s="9" t="s">
        <v>261</v>
      </c>
      <c r="D66" s="11" t="s">
        <v>262</v>
      </c>
      <c r="E66" s="8" t="s">
        <v>36</v>
      </c>
      <c r="F66" s="8" t="s">
        <v>37</v>
      </c>
      <c r="G66" s="11">
        <f>380662425534</f>
        <v>380662425534</v>
      </c>
      <c r="H66" s="8" t="s">
        <v>37</v>
      </c>
      <c r="I66" s="8" t="s">
        <v>37</v>
      </c>
      <c r="J66" s="8" t="s">
        <v>10</v>
      </c>
      <c r="K66" s="12"/>
    </row>
    <row r="67">
      <c r="A67" s="8" t="s">
        <v>263</v>
      </c>
      <c r="B67" s="9" t="s">
        <v>264</v>
      </c>
      <c r="C67" s="9" t="s">
        <v>265</v>
      </c>
      <c r="D67" s="11" t="s">
        <v>262</v>
      </c>
      <c r="E67" s="8" t="s">
        <v>41</v>
      </c>
      <c r="F67" s="8" t="s">
        <v>37</v>
      </c>
      <c r="G67" s="11">
        <f>380665743602</f>
        <v>380665743602</v>
      </c>
      <c r="H67" s="8" t="s">
        <v>37</v>
      </c>
      <c r="I67" s="8" t="s">
        <v>37</v>
      </c>
      <c r="J67" s="8" t="s">
        <v>10</v>
      </c>
      <c r="K67" s="12"/>
    </row>
    <row r="68">
      <c r="A68" s="8" t="s">
        <v>266</v>
      </c>
      <c r="B68" s="9" t="s">
        <v>267</v>
      </c>
      <c r="C68" s="9" t="s">
        <v>261</v>
      </c>
      <c r="D68" s="11" t="s">
        <v>262</v>
      </c>
      <c r="E68" s="8" t="s">
        <v>41</v>
      </c>
      <c r="F68" s="8" t="s">
        <v>37</v>
      </c>
      <c r="G68" s="11">
        <f>380931424809</f>
        <v>380931424809</v>
      </c>
      <c r="H68" s="11">
        <f>380963570016</f>
        <v>380963570016</v>
      </c>
      <c r="I68" s="8" t="s">
        <v>37</v>
      </c>
      <c r="J68" s="8" t="s">
        <v>10</v>
      </c>
      <c r="K68" s="12"/>
    </row>
    <row r="69">
      <c r="A69" s="8" t="s">
        <v>268</v>
      </c>
      <c r="B69" s="9" t="s">
        <v>269</v>
      </c>
      <c r="C69" s="9" t="s">
        <v>270</v>
      </c>
      <c r="D69" s="11" t="s">
        <v>271</v>
      </c>
      <c r="E69" s="8" t="s">
        <v>41</v>
      </c>
      <c r="F69" s="8" t="s">
        <v>37</v>
      </c>
      <c r="G69" s="11">
        <f>380637541343</f>
        <v>380637541343</v>
      </c>
      <c r="H69" s="8" t="s">
        <v>37</v>
      </c>
      <c r="I69" s="8" t="s">
        <v>37</v>
      </c>
      <c r="J69" s="8" t="s">
        <v>10</v>
      </c>
      <c r="K69" s="10"/>
    </row>
    <row r="70">
      <c r="A70" s="8" t="s">
        <v>272</v>
      </c>
      <c r="B70" s="9" t="s">
        <v>175</v>
      </c>
      <c r="C70" s="9" t="s">
        <v>273</v>
      </c>
      <c r="D70" s="11" t="s">
        <v>274</v>
      </c>
      <c r="E70" s="8" t="s">
        <v>36</v>
      </c>
      <c r="F70" s="8" t="s">
        <v>1</v>
      </c>
      <c r="G70" s="11">
        <f>380938725099</f>
        <v>380938725099</v>
      </c>
      <c r="H70" s="8" t="s">
        <v>37</v>
      </c>
      <c r="I70" s="8" t="s">
        <v>5</v>
      </c>
      <c r="J70" s="8" t="s">
        <v>10</v>
      </c>
      <c r="K70" s="12"/>
    </row>
    <row r="71">
      <c r="A71" s="8" t="s">
        <v>275</v>
      </c>
      <c r="B71" s="9" t="s">
        <v>276</v>
      </c>
      <c r="C71" s="9" t="s">
        <v>277</v>
      </c>
      <c r="D71" s="11" t="s">
        <v>274</v>
      </c>
      <c r="E71" s="8" t="s">
        <v>41</v>
      </c>
      <c r="F71" s="8" t="s">
        <v>1</v>
      </c>
      <c r="G71" s="11">
        <f>380933471240</f>
        <v>380933471240</v>
      </c>
      <c r="H71" s="8" t="s">
        <v>37</v>
      </c>
      <c r="I71" s="8" t="s">
        <v>37</v>
      </c>
      <c r="J71" s="8" t="s">
        <v>10</v>
      </c>
      <c r="K71" s="12"/>
    </row>
    <row r="72">
      <c r="A72" s="8" t="s">
        <v>278</v>
      </c>
      <c r="B72" s="9" t="s">
        <v>279</v>
      </c>
      <c r="C72" s="9" t="s">
        <v>280</v>
      </c>
      <c r="D72" s="20" t="s">
        <v>37</v>
      </c>
      <c r="E72" s="8" t="s">
        <v>36</v>
      </c>
      <c r="F72" s="8" t="s">
        <v>37</v>
      </c>
      <c r="G72" s="20" t="s">
        <v>37</v>
      </c>
      <c r="H72" s="8" t="s">
        <v>37</v>
      </c>
      <c r="I72" s="8" t="s">
        <v>37</v>
      </c>
      <c r="J72" s="8" t="s">
        <v>12</v>
      </c>
      <c r="K72" s="12"/>
    </row>
  </sheetData>
  <sortState ref="A2:K68">
    <sortCondition ref="A1"/>
  </sortState>
  <customSheetViews>
    <customSheetView guid="{D7CD02FB-4C60-460C-BBB9-806637620840}" filter="1" showAutoFilter="1">
      <pageMargins left="0.7" right="0.7" top="0.75" bottom="0.75" header="0.3" footer="0.3"/>
      <autoFilter ref="A1:I68"/>
    </customSheetView>
    <customSheetView guid="{9D1F5A4F-D336-48BD-905C-14FAEB8CEF12}" filter="1" showAutoFilter="1">
      <pageMargins left="0.7" right="0.7" top="0.75" bottom="0.75" header="0.3" footer="0.3"/>
      <autoFilter ref="A1:J68"/>
    </customSheetView>
  </customSheetViews>
  <pageMargins left="0.7" right="0.7" top="0.75" bottom="0.75" header="0.3" footer="0.3"/>
  <pageSetup paperSize="9" orientation="portrait" horizontalDpi="4294967293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workbookViewId="0"/>
  </sheetViews>
  <sheetFormatPr defaultColWidth="14.44140625" defaultRowHeight="15.75" customHeight="1" x14ac:dyDescent="0.25"/>
  <sheetData>
    <row r="1">
      <c r="A1" s="6" t="s">
        <v>0</v>
      </c>
    </row>
    <row r="2">
      <c r="A2" s="8" t="s">
        <v>1</v>
      </c>
      <c r="B2" s="8" t="s">
        <v>2</v>
      </c>
    </row>
    <row r="3">
      <c r="A3" s="8" t="s">
        <v>3</v>
      </c>
      <c r="B3" s="8" t="s">
        <v>4</v>
      </c>
    </row>
    <row r="4">
      <c r="A4" s="8" t="s">
        <v>5</v>
      </c>
      <c r="B4" s="8" t="s">
        <v>6</v>
      </c>
    </row>
    <row r="5">
      <c r="A5" s="6" t="s">
        <v>7</v>
      </c>
    </row>
    <row r="6">
      <c r="A6" s="8" t="s">
        <v>8</v>
      </c>
      <c r="B6" s="8" t="s">
        <v>9</v>
      </c>
    </row>
    <row r="7">
      <c r="A7" s="8" t="s">
        <v>10</v>
      </c>
      <c r="B7" s="8" t="s">
        <v>11</v>
      </c>
    </row>
    <row r="8">
      <c r="A8" s="8" t="s">
        <v>12</v>
      </c>
      <c r="B8" s="8" t="s">
        <v>13</v>
      </c>
    </row>
    <row r="10">
      <c r="A10" s="6" t="s">
        <v>14</v>
      </c>
    </row>
    <row r="11">
      <c r="A11" s="23" t="s">
        <v>15</v>
      </c>
      <c r="B11" s="8" t="s">
        <v>16</v>
      </c>
      <c r="C11" s="10"/>
      <c r="D11" s="8" t="s">
        <v>17</v>
      </c>
    </row>
    <row r="12">
      <c r="A12" s="24"/>
      <c r="B12" s="8" t="s">
        <v>18</v>
      </c>
      <c r="C12" s="12"/>
      <c r="D12" s="8" t="s">
        <v>19</v>
      </c>
    </row>
    <row r="13">
      <c r="A13" s="24"/>
      <c r="B13" s="8" t="s">
        <v>20</v>
      </c>
      <c r="C13" s="13"/>
      <c r="D13" s="8" t="s">
        <v>21</v>
      </c>
    </row>
  </sheetData>
  <mergeCells>
    <mergeCell ref="A11:A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Publishers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Volodich</cp:lastModifiedBy>
  <dcterms:modified xsi:type="dcterms:W3CDTF">2020-05-03T13:10:41Z</dcterms:modified>
</cp:coreProperties>
</file>